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023\13_Školní jídelna - výdejna\02_ZD\PD\"/>
    </mc:Choice>
  </mc:AlternateContent>
  <bookViews>
    <workbookView xWindow="0" yWindow="0" windowWidth="19200" windowHeight="11595"/>
  </bookViews>
  <sheets>
    <sheet name="Rekapitulace stavby" sheetId="1" r:id="rId1"/>
    <sheet name="00 - Vedlejší a ostatní n..." sheetId="2" r:id="rId2"/>
    <sheet name="0101 - D.1 Architektonick..." sheetId="3" r:id="rId3"/>
    <sheet name="0104 - D.4 Zdravotní inst..." sheetId="4" r:id="rId4"/>
    <sheet name="0105 - D.5 Elektroinstalace" sheetId="5" r:id="rId5"/>
    <sheet name="0106 - D.6 Vytápění, větrání" sheetId="6" r:id="rId6"/>
    <sheet name="0107 - D.7 Měření a regulace" sheetId="7" r:id="rId7"/>
    <sheet name="0108 - Slabobproudá a aud..." sheetId="8" r:id="rId8"/>
    <sheet name="0109 - Objednávkový a str..." sheetId="9" r:id="rId9"/>
    <sheet name="0111 - Úpravy zahrady" sheetId="10" r:id="rId10"/>
    <sheet name="Pokyny pro vyplnění" sheetId="11" r:id="rId11"/>
  </sheets>
  <definedNames>
    <definedName name="_xlnm._FilterDatabase" localSheetId="1" hidden="1">'00 - Vedlejší a ostatní n...'!$C$80:$K$114</definedName>
    <definedName name="_xlnm._FilterDatabase" localSheetId="2" hidden="1">'0101 - D.1 Architektonick...'!$C$112:$K$2254</definedName>
    <definedName name="_xlnm._FilterDatabase" localSheetId="3" hidden="1">'0104 - D.4 Zdravotní inst...'!$C$96:$K$398</definedName>
    <definedName name="_xlnm._FilterDatabase" localSheetId="4" hidden="1">'0105 - D.5 Elektroinstalace'!$C$90:$K$389</definedName>
    <definedName name="_xlnm._FilterDatabase" localSheetId="5" hidden="1">'0106 - D.6 Vytápění, větrání'!$C$91:$K$204</definedName>
    <definedName name="_xlnm._FilterDatabase" localSheetId="6" hidden="1">'0107 - D.7 Měření a regulace'!$C$93:$K$200</definedName>
    <definedName name="_xlnm._FilterDatabase" localSheetId="7" hidden="1">'0108 - Slabobproudá a aud...'!$C$91:$K$161</definedName>
    <definedName name="_xlnm._FilterDatabase" localSheetId="8" hidden="1">'0109 - Objednávkový a str...'!$C$89:$K$105</definedName>
    <definedName name="_xlnm._FilterDatabase" localSheetId="9" hidden="1">'0111 - Úpravy zahrady'!$C$97:$K$584</definedName>
    <definedName name="_xlnm.Print_Titles" localSheetId="1">'00 - Vedlejší a ostatní n...'!$80:$80</definedName>
    <definedName name="_xlnm.Print_Titles" localSheetId="2">'0101 - D.1 Architektonick...'!$112:$112</definedName>
    <definedName name="_xlnm.Print_Titles" localSheetId="3">'0104 - D.4 Zdravotní inst...'!$96:$96</definedName>
    <definedName name="_xlnm.Print_Titles" localSheetId="4">'0105 - D.5 Elektroinstalace'!$90:$90</definedName>
    <definedName name="_xlnm.Print_Titles" localSheetId="5">'0106 - D.6 Vytápění, větrání'!$91:$91</definedName>
    <definedName name="_xlnm.Print_Titles" localSheetId="6">'0107 - D.7 Měření a regulace'!$93:$93</definedName>
    <definedName name="_xlnm.Print_Titles" localSheetId="7">'0108 - Slabobproudá a aud...'!$91:$91</definedName>
    <definedName name="_xlnm.Print_Titles" localSheetId="8">'0109 - Objednávkový a str...'!$89:$89</definedName>
    <definedName name="_xlnm.Print_Titles" localSheetId="9">'0111 - Úpravy zahrady'!$97:$97</definedName>
    <definedName name="_xlnm.Print_Titles" localSheetId="0">'Rekapitulace stavby'!$52:$52</definedName>
    <definedName name="_xlnm.Print_Area" localSheetId="1">'00 - Vedlejší a ostatní n...'!$C$4:$J$39,'00 - Vedlejší a ostatní n...'!$C$45:$J$62,'00 - Vedlejší a ostatní n...'!$C$68:$K$114</definedName>
    <definedName name="_xlnm.Print_Area" localSheetId="2">'0101 - D.1 Architektonick...'!$C$4:$J$41,'0101 - D.1 Architektonick...'!$C$47:$J$92,'0101 - D.1 Architektonick...'!$C$98:$K$2254</definedName>
    <definedName name="_xlnm.Print_Area" localSheetId="3">'0104 - D.4 Zdravotní inst...'!$C$4:$J$41,'0104 - D.4 Zdravotní inst...'!$C$47:$J$76,'0104 - D.4 Zdravotní inst...'!$C$82:$K$398</definedName>
    <definedName name="_xlnm.Print_Area" localSheetId="4">'0105 - D.5 Elektroinstalace'!$C$4:$J$41,'0105 - D.5 Elektroinstalace'!$C$47:$J$70,'0105 - D.5 Elektroinstalace'!$C$76:$K$389</definedName>
    <definedName name="_xlnm.Print_Area" localSheetId="5">'0106 - D.6 Vytápění, větrání'!$C$4:$J$41,'0106 - D.6 Vytápění, větrání'!$C$47:$J$71,'0106 - D.6 Vytápění, větrání'!$C$77:$K$204</definedName>
    <definedName name="_xlnm.Print_Area" localSheetId="6">'0107 - D.7 Měření a regulace'!$C$4:$J$41,'0107 - D.7 Měření a regulace'!$C$47:$J$73,'0107 - D.7 Měření a regulace'!$C$79:$K$200</definedName>
    <definedName name="_xlnm.Print_Area" localSheetId="7">'0108 - Slabobproudá a aud...'!$C$4:$J$41,'0108 - Slabobproudá a aud...'!$C$47:$J$71,'0108 - Slabobproudá a aud...'!$C$77:$K$161</definedName>
    <definedName name="_xlnm.Print_Area" localSheetId="8">'0109 - Objednávkový a str...'!$C$4:$J$41,'0109 - Objednávkový a str...'!$C$47:$J$69,'0109 - Objednávkový a str...'!$C$75:$K$105</definedName>
    <definedName name="_xlnm.Print_Area" localSheetId="9">'0111 - Úpravy zahrady'!$C$4:$J$41,'0111 - Úpravy zahrady'!$C$47:$J$77,'0111 - Úpravy zahrady'!$C$83:$K$584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52511"/>
</workbook>
</file>

<file path=xl/calcChain.xml><?xml version="1.0" encoding="utf-8"?>
<calcChain xmlns="http://schemas.openxmlformats.org/spreadsheetml/2006/main">
  <c r="J39" i="10" l="1"/>
  <c r="J38" i="10"/>
  <c r="AY64" i="1"/>
  <c r="J37" i="10"/>
  <c r="AX64" i="1" s="1"/>
  <c r="BI584" i="10"/>
  <c r="BH584" i="10"/>
  <c r="BG584" i="10"/>
  <c r="BF584" i="10"/>
  <c r="T584" i="10"/>
  <c r="R584" i="10"/>
  <c r="P584" i="10"/>
  <c r="BI583" i="10"/>
  <c r="BH583" i="10"/>
  <c r="BG583" i="10"/>
  <c r="BF583" i="10"/>
  <c r="T583" i="10"/>
  <c r="R583" i="10"/>
  <c r="P583" i="10"/>
  <c r="BI582" i="10"/>
  <c r="BH582" i="10"/>
  <c r="BG582" i="10"/>
  <c r="BF582" i="10"/>
  <c r="T582" i="10"/>
  <c r="R582" i="10"/>
  <c r="P582" i="10"/>
  <c r="BI580" i="10"/>
  <c r="BH580" i="10"/>
  <c r="BG580" i="10"/>
  <c r="BF580" i="10"/>
  <c r="T580" i="10"/>
  <c r="R580" i="10"/>
  <c r="P580" i="10"/>
  <c r="BI575" i="10"/>
  <c r="BH575" i="10"/>
  <c r="BG575" i="10"/>
  <c r="BF575" i="10"/>
  <c r="T575" i="10"/>
  <c r="R575" i="10"/>
  <c r="P575" i="10"/>
  <c r="BI573" i="10"/>
  <c r="BH573" i="10"/>
  <c r="BG573" i="10"/>
  <c r="BF573" i="10"/>
  <c r="T573" i="10"/>
  <c r="R573" i="10"/>
  <c r="P573" i="10"/>
  <c r="BI570" i="10"/>
  <c r="BH570" i="10"/>
  <c r="BG570" i="10"/>
  <c r="BF570" i="10"/>
  <c r="T570" i="10"/>
  <c r="R570" i="10"/>
  <c r="P570" i="10"/>
  <c r="BI567" i="10"/>
  <c r="BH567" i="10"/>
  <c r="BG567" i="10"/>
  <c r="BF567" i="10"/>
  <c r="T567" i="10"/>
  <c r="R567" i="10"/>
  <c r="P567" i="10"/>
  <c r="BI564" i="10"/>
  <c r="BH564" i="10"/>
  <c r="BG564" i="10"/>
  <c r="BF564" i="10"/>
  <c r="T564" i="10"/>
  <c r="R564" i="10"/>
  <c r="P564" i="10"/>
  <c r="BI561" i="10"/>
  <c r="BH561" i="10"/>
  <c r="BG561" i="10"/>
  <c r="BF561" i="10"/>
  <c r="T561" i="10"/>
  <c r="R561" i="10"/>
  <c r="P561" i="10"/>
  <c r="BI558" i="10"/>
  <c r="BH558" i="10"/>
  <c r="BG558" i="10"/>
  <c r="BF558" i="10"/>
  <c r="T558" i="10"/>
  <c r="R558" i="10"/>
  <c r="P558" i="10"/>
  <c r="BI554" i="10"/>
  <c r="BH554" i="10"/>
  <c r="BG554" i="10"/>
  <c r="BF554" i="10"/>
  <c r="T554" i="10"/>
  <c r="R554" i="10"/>
  <c r="P554" i="10"/>
  <c r="BI550" i="10"/>
  <c r="BH550" i="10"/>
  <c r="BG550" i="10"/>
  <c r="BF550" i="10"/>
  <c r="T550" i="10"/>
  <c r="R550" i="10"/>
  <c r="P550" i="10"/>
  <c r="BI547" i="10"/>
  <c r="BH547" i="10"/>
  <c r="BG547" i="10"/>
  <c r="BF547" i="10"/>
  <c r="T547" i="10"/>
  <c r="R547" i="10"/>
  <c r="P547" i="10"/>
  <c r="BI544" i="10"/>
  <c r="BH544" i="10"/>
  <c r="BG544" i="10"/>
  <c r="BF544" i="10"/>
  <c r="T544" i="10"/>
  <c r="R544" i="10"/>
  <c r="P544" i="10"/>
  <c r="BI541" i="10"/>
  <c r="BH541" i="10"/>
  <c r="BG541" i="10"/>
  <c r="BF541" i="10"/>
  <c r="T541" i="10"/>
  <c r="R541" i="10"/>
  <c r="P541" i="10"/>
  <c r="BI538" i="10"/>
  <c r="BH538" i="10"/>
  <c r="BG538" i="10"/>
  <c r="BF538" i="10"/>
  <c r="T538" i="10"/>
  <c r="R538" i="10"/>
  <c r="P538" i="10"/>
  <c r="BI535" i="10"/>
  <c r="BH535" i="10"/>
  <c r="BG535" i="10"/>
  <c r="BF535" i="10"/>
  <c r="T535" i="10"/>
  <c r="R535" i="10"/>
  <c r="P535" i="10"/>
  <c r="BI532" i="10"/>
  <c r="BH532" i="10"/>
  <c r="BG532" i="10"/>
  <c r="BF532" i="10"/>
  <c r="T532" i="10"/>
  <c r="R532" i="10"/>
  <c r="P532" i="10"/>
  <c r="BI529" i="10"/>
  <c r="BH529" i="10"/>
  <c r="BG529" i="10"/>
  <c r="BF529" i="10"/>
  <c r="T529" i="10"/>
  <c r="R529" i="10"/>
  <c r="P529" i="10"/>
  <c r="BI526" i="10"/>
  <c r="BH526" i="10"/>
  <c r="BG526" i="10"/>
  <c r="BF526" i="10"/>
  <c r="T526" i="10"/>
  <c r="R526" i="10"/>
  <c r="P526" i="10"/>
  <c r="BI523" i="10"/>
  <c r="BH523" i="10"/>
  <c r="BG523" i="10"/>
  <c r="BF523" i="10"/>
  <c r="T523" i="10"/>
  <c r="R523" i="10"/>
  <c r="P523" i="10"/>
  <c r="BI520" i="10"/>
  <c r="BH520" i="10"/>
  <c r="BG520" i="10"/>
  <c r="BF520" i="10"/>
  <c r="T520" i="10"/>
  <c r="R520" i="10"/>
  <c r="P520" i="10"/>
  <c r="BI516" i="10"/>
  <c r="BH516" i="10"/>
  <c r="BG516" i="10"/>
  <c r="BF516" i="10"/>
  <c r="T516" i="10"/>
  <c r="R516" i="10"/>
  <c r="P516" i="10"/>
  <c r="BI514" i="10"/>
  <c r="BH514" i="10"/>
  <c r="BG514" i="10"/>
  <c r="BF514" i="10"/>
  <c r="T514" i="10"/>
  <c r="R514" i="10"/>
  <c r="P514" i="10"/>
  <c r="BI511" i="10"/>
  <c r="BH511" i="10"/>
  <c r="BG511" i="10"/>
  <c r="BF511" i="10"/>
  <c r="T511" i="10"/>
  <c r="R511" i="10"/>
  <c r="P511" i="10"/>
  <c r="BI509" i="10"/>
  <c r="BH509" i="10"/>
  <c r="BG509" i="10"/>
  <c r="BF509" i="10"/>
  <c r="T509" i="10"/>
  <c r="R509" i="10"/>
  <c r="P509" i="10"/>
  <c r="BI507" i="10"/>
  <c r="BH507" i="10"/>
  <c r="BG507" i="10"/>
  <c r="BF507" i="10"/>
  <c r="T507" i="10"/>
  <c r="R507" i="10"/>
  <c r="P507" i="10"/>
  <c r="BI504" i="10"/>
  <c r="BH504" i="10"/>
  <c r="BG504" i="10"/>
  <c r="BF504" i="10"/>
  <c r="T504" i="10"/>
  <c r="R504" i="10"/>
  <c r="P504" i="10"/>
  <c r="BI502" i="10"/>
  <c r="BH502" i="10"/>
  <c r="BG502" i="10"/>
  <c r="BF502" i="10"/>
  <c r="T502" i="10"/>
  <c r="R502" i="10"/>
  <c r="P502" i="10"/>
  <c r="BI500" i="10"/>
  <c r="BH500" i="10"/>
  <c r="BG500" i="10"/>
  <c r="BF500" i="10"/>
  <c r="T500" i="10"/>
  <c r="R500" i="10"/>
  <c r="P500" i="10"/>
  <c r="BI498" i="10"/>
  <c r="BH498" i="10"/>
  <c r="BG498" i="10"/>
  <c r="BF498" i="10"/>
  <c r="T498" i="10"/>
  <c r="R498" i="10"/>
  <c r="P498" i="10"/>
  <c r="BI491" i="10"/>
  <c r="BH491" i="10"/>
  <c r="BG491" i="10"/>
  <c r="BF491" i="10"/>
  <c r="T491" i="10"/>
  <c r="R491" i="10"/>
  <c r="P491" i="10"/>
  <c r="BI490" i="10"/>
  <c r="BH490" i="10"/>
  <c r="BG490" i="10"/>
  <c r="BF490" i="10"/>
  <c r="T490" i="10"/>
  <c r="R490" i="10"/>
  <c r="P490" i="10"/>
  <c r="BI488" i="10"/>
  <c r="BH488" i="10"/>
  <c r="BG488" i="10"/>
  <c r="BF488" i="10"/>
  <c r="T488" i="10"/>
  <c r="R488" i="10"/>
  <c r="P488" i="10"/>
  <c r="BI485" i="10"/>
  <c r="BH485" i="10"/>
  <c r="BG485" i="10"/>
  <c r="BF485" i="10"/>
  <c r="T485" i="10"/>
  <c r="R485" i="10"/>
  <c r="P485" i="10"/>
  <c r="BI479" i="10"/>
  <c r="BH479" i="10"/>
  <c r="BG479" i="10"/>
  <c r="BF479" i="10"/>
  <c r="T479" i="10"/>
  <c r="R479" i="10"/>
  <c r="P479" i="10"/>
  <c r="BI474" i="10"/>
  <c r="BH474" i="10"/>
  <c r="BG474" i="10"/>
  <c r="BF474" i="10"/>
  <c r="T474" i="10"/>
  <c r="R474" i="10"/>
  <c r="P474" i="10"/>
  <c r="BI471" i="10"/>
  <c r="BH471" i="10"/>
  <c r="BG471" i="10"/>
  <c r="BF471" i="10"/>
  <c r="T471" i="10"/>
  <c r="R471" i="10"/>
  <c r="P471" i="10"/>
  <c r="BI466" i="10"/>
  <c r="BH466" i="10"/>
  <c r="BG466" i="10"/>
  <c r="BF466" i="10"/>
  <c r="T466" i="10"/>
  <c r="R466" i="10"/>
  <c r="P466" i="10"/>
  <c r="BI459" i="10"/>
  <c r="BH459" i="10"/>
  <c r="BG459" i="10"/>
  <c r="BF459" i="10"/>
  <c r="T459" i="10"/>
  <c r="R459" i="10"/>
  <c r="P459" i="10"/>
  <c r="BI456" i="10"/>
  <c r="BH456" i="10"/>
  <c r="BG456" i="10"/>
  <c r="BF456" i="10"/>
  <c r="T456" i="10"/>
  <c r="R456" i="10"/>
  <c r="P456" i="10"/>
  <c r="BI453" i="10"/>
  <c r="BH453" i="10"/>
  <c r="BG453" i="10"/>
  <c r="BF453" i="10"/>
  <c r="T453" i="10"/>
  <c r="R453" i="10"/>
  <c r="P453" i="10"/>
  <c r="BI447" i="10"/>
  <c r="BH447" i="10"/>
  <c r="BG447" i="10"/>
  <c r="BF447" i="10"/>
  <c r="T447" i="10"/>
  <c r="R447" i="10"/>
  <c r="P447" i="10"/>
  <c r="BI445" i="10"/>
  <c r="BH445" i="10"/>
  <c r="BG445" i="10"/>
  <c r="BF445" i="10"/>
  <c r="T445" i="10"/>
  <c r="R445" i="10"/>
  <c r="P445" i="10"/>
  <c r="BI442" i="10"/>
  <c r="BH442" i="10"/>
  <c r="BG442" i="10"/>
  <c r="BF442" i="10"/>
  <c r="T442" i="10"/>
  <c r="R442" i="10"/>
  <c r="P442" i="10"/>
  <c r="BI435" i="10"/>
  <c r="BH435" i="10"/>
  <c r="BG435" i="10"/>
  <c r="BF435" i="10"/>
  <c r="T435" i="10"/>
  <c r="R435" i="10"/>
  <c r="P435" i="10"/>
  <c r="BI427" i="10"/>
  <c r="BH427" i="10"/>
  <c r="BG427" i="10"/>
  <c r="BF427" i="10"/>
  <c r="T427" i="10"/>
  <c r="R427" i="10"/>
  <c r="P427" i="10"/>
  <c r="BI422" i="10"/>
  <c r="BH422" i="10"/>
  <c r="BG422" i="10"/>
  <c r="BF422" i="10"/>
  <c r="T422" i="10"/>
  <c r="R422" i="10"/>
  <c r="P422" i="10"/>
  <c r="BI417" i="10"/>
  <c r="BH417" i="10"/>
  <c r="BG417" i="10"/>
  <c r="BF417" i="10"/>
  <c r="T417" i="10"/>
  <c r="R417" i="10"/>
  <c r="P417" i="10"/>
  <c r="BI411" i="10"/>
  <c r="BH411" i="10"/>
  <c r="BG411" i="10"/>
  <c r="BF411" i="10"/>
  <c r="T411" i="10"/>
  <c r="R411" i="10"/>
  <c r="P411" i="10"/>
  <c r="BI405" i="10"/>
  <c r="BH405" i="10"/>
  <c r="BG405" i="10"/>
  <c r="BF405" i="10"/>
  <c r="T405" i="10"/>
  <c r="R405" i="10"/>
  <c r="P405" i="10"/>
  <c r="BI399" i="10"/>
  <c r="BH399" i="10"/>
  <c r="BG399" i="10"/>
  <c r="BF399" i="10"/>
  <c r="T399" i="10"/>
  <c r="R399" i="10"/>
  <c r="P399" i="10"/>
  <c r="BI393" i="10"/>
  <c r="BH393" i="10"/>
  <c r="BG393" i="10"/>
  <c r="BF393" i="10"/>
  <c r="T393" i="10"/>
  <c r="R393" i="10"/>
  <c r="P393" i="10"/>
  <c r="BI389" i="10"/>
  <c r="BH389" i="10"/>
  <c r="BG389" i="10"/>
  <c r="BF389" i="10"/>
  <c r="T389" i="10"/>
  <c r="R389" i="10"/>
  <c r="P389" i="10"/>
  <c r="BI384" i="10"/>
  <c r="BH384" i="10"/>
  <c r="BG384" i="10"/>
  <c r="BF384" i="10"/>
  <c r="T384" i="10"/>
  <c r="R384" i="10"/>
  <c r="P384" i="10"/>
  <c r="BI376" i="10"/>
  <c r="BH376" i="10"/>
  <c r="BG376" i="10"/>
  <c r="BF376" i="10"/>
  <c r="T376" i="10"/>
  <c r="R376" i="10"/>
  <c r="P376" i="10"/>
  <c r="BI372" i="10"/>
  <c r="BH372" i="10"/>
  <c r="BG372" i="10"/>
  <c r="BF372" i="10"/>
  <c r="T372" i="10"/>
  <c r="R372" i="10"/>
  <c r="P372" i="10"/>
  <c r="BI369" i="10"/>
  <c r="BH369" i="10"/>
  <c r="BG369" i="10"/>
  <c r="BF369" i="10"/>
  <c r="T369" i="10"/>
  <c r="R369" i="10"/>
  <c r="P369" i="10"/>
  <c r="BI366" i="10"/>
  <c r="BH366" i="10"/>
  <c r="BG366" i="10"/>
  <c r="BF366" i="10"/>
  <c r="T366" i="10"/>
  <c r="R366" i="10"/>
  <c r="P366" i="10"/>
  <c r="BI363" i="10"/>
  <c r="BH363" i="10"/>
  <c r="BG363" i="10"/>
  <c r="BF363" i="10"/>
  <c r="T363" i="10"/>
  <c r="R363" i="10"/>
  <c r="P363" i="10"/>
  <c r="BI357" i="10"/>
  <c r="BH357" i="10"/>
  <c r="BG357" i="10"/>
  <c r="BF357" i="10"/>
  <c r="T357" i="10"/>
  <c r="R357" i="10"/>
  <c r="P357" i="10"/>
  <c r="BI351" i="10"/>
  <c r="BH351" i="10"/>
  <c r="BG351" i="10"/>
  <c r="BF351" i="10"/>
  <c r="T351" i="10"/>
  <c r="R351" i="10"/>
  <c r="P351" i="10"/>
  <c r="BI347" i="10"/>
  <c r="BH347" i="10"/>
  <c r="BG347" i="10"/>
  <c r="BF347" i="10"/>
  <c r="T347" i="10"/>
  <c r="R347" i="10"/>
  <c r="P347" i="10"/>
  <c r="BI343" i="10"/>
  <c r="BH343" i="10"/>
  <c r="BG343" i="10"/>
  <c r="BF343" i="10"/>
  <c r="T343" i="10"/>
  <c r="R343" i="10"/>
  <c r="P343" i="10"/>
  <c r="BI335" i="10"/>
  <c r="BH335" i="10"/>
  <c r="BG335" i="10"/>
  <c r="BF335" i="10"/>
  <c r="T335" i="10"/>
  <c r="R335" i="10"/>
  <c r="P335" i="10"/>
  <c r="BI329" i="10"/>
  <c r="BH329" i="10"/>
  <c r="BG329" i="10"/>
  <c r="BF329" i="10"/>
  <c r="T329" i="10"/>
  <c r="R329" i="10"/>
  <c r="P329" i="10"/>
  <c r="BI324" i="10"/>
  <c r="BH324" i="10"/>
  <c r="BG324" i="10"/>
  <c r="BF324" i="10"/>
  <c r="T324" i="10"/>
  <c r="R324" i="10"/>
  <c r="P324" i="10"/>
  <c r="BI321" i="10"/>
  <c r="BH321" i="10"/>
  <c r="BG321" i="10"/>
  <c r="BF321" i="10"/>
  <c r="T321" i="10"/>
  <c r="R321" i="10"/>
  <c r="P321" i="10"/>
  <c r="BI318" i="10"/>
  <c r="BH318" i="10"/>
  <c r="BG318" i="10"/>
  <c r="BF318" i="10"/>
  <c r="T318" i="10"/>
  <c r="R318" i="10"/>
  <c r="P318" i="10"/>
  <c r="BI315" i="10"/>
  <c r="BH315" i="10"/>
  <c r="BG315" i="10"/>
  <c r="BF315" i="10"/>
  <c r="T315" i="10"/>
  <c r="R315" i="10"/>
  <c r="P315" i="10"/>
  <c r="BI312" i="10"/>
  <c r="BH312" i="10"/>
  <c r="BG312" i="10"/>
  <c r="BF312" i="10"/>
  <c r="T312" i="10"/>
  <c r="R312" i="10"/>
  <c r="P312" i="10"/>
  <c r="BI303" i="10"/>
  <c r="BH303" i="10"/>
  <c r="BG303" i="10"/>
  <c r="BF303" i="10"/>
  <c r="T303" i="10"/>
  <c r="R303" i="10"/>
  <c r="P303" i="10"/>
  <c r="BI298" i="10"/>
  <c r="BH298" i="10"/>
  <c r="BG298" i="10"/>
  <c r="BF298" i="10"/>
  <c r="T298" i="10"/>
  <c r="R298" i="10"/>
  <c r="P298" i="10"/>
  <c r="BI293" i="10"/>
  <c r="BH293" i="10"/>
  <c r="BG293" i="10"/>
  <c r="BF293" i="10"/>
  <c r="T293" i="10"/>
  <c r="R293" i="10"/>
  <c r="P293" i="10"/>
  <c r="BI284" i="10"/>
  <c r="BH284" i="10"/>
  <c r="BG284" i="10"/>
  <c r="BF284" i="10"/>
  <c r="T284" i="10"/>
  <c r="R284" i="10"/>
  <c r="P284" i="10"/>
  <c r="BI267" i="10"/>
  <c r="BH267" i="10"/>
  <c r="BG267" i="10"/>
  <c r="BF267" i="10"/>
  <c r="T267" i="10"/>
  <c r="R267" i="10"/>
  <c r="P267" i="10"/>
  <c r="BI264" i="10"/>
  <c r="BH264" i="10"/>
  <c r="BG264" i="10"/>
  <c r="BF264" i="10"/>
  <c r="T264" i="10"/>
  <c r="R264" i="10"/>
  <c r="P264" i="10"/>
  <c r="BI248" i="10"/>
  <c r="BH248" i="10"/>
  <c r="BG248" i="10"/>
  <c r="BF248" i="10"/>
  <c r="T248" i="10"/>
  <c r="R248" i="10"/>
  <c r="P248" i="10"/>
  <c r="BI232" i="10"/>
  <c r="BH232" i="10"/>
  <c r="BG232" i="10"/>
  <c r="BF232" i="10"/>
  <c r="T232" i="10"/>
  <c r="R232" i="10"/>
  <c r="P232" i="10"/>
  <c r="BI223" i="10"/>
  <c r="BH223" i="10"/>
  <c r="BG223" i="10"/>
  <c r="BF223" i="10"/>
  <c r="T223" i="10"/>
  <c r="R223" i="10"/>
  <c r="P223" i="10"/>
  <c r="BI202" i="10"/>
  <c r="BH202" i="10"/>
  <c r="BG202" i="10"/>
  <c r="BF202" i="10"/>
  <c r="T202" i="10"/>
  <c r="R202" i="10"/>
  <c r="P202" i="10"/>
  <c r="BI196" i="10"/>
  <c r="BH196" i="10"/>
  <c r="BG196" i="10"/>
  <c r="BF196" i="10"/>
  <c r="T196" i="10"/>
  <c r="R196" i="10"/>
  <c r="P196" i="10"/>
  <c r="BI193" i="10"/>
  <c r="BH193" i="10"/>
  <c r="BG193" i="10"/>
  <c r="BF193" i="10"/>
  <c r="T193" i="10"/>
  <c r="R193" i="10"/>
  <c r="P193" i="10"/>
  <c r="BI190" i="10"/>
  <c r="BH190" i="10"/>
  <c r="BG190" i="10"/>
  <c r="BF190" i="10"/>
  <c r="T190" i="10"/>
  <c r="R190" i="10"/>
  <c r="P190" i="10"/>
  <c r="BI180" i="10"/>
  <c r="BH180" i="10"/>
  <c r="BG180" i="10"/>
  <c r="BF180" i="10"/>
  <c r="T180" i="10"/>
  <c r="R180" i="10"/>
  <c r="P180" i="10"/>
  <c r="BI174" i="10"/>
  <c r="BH174" i="10"/>
  <c r="BG174" i="10"/>
  <c r="BF174" i="10"/>
  <c r="T174" i="10"/>
  <c r="R174" i="10"/>
  <c r="P174" i="10"/>
  <c r="BI168" i="10"/>
  <c r="BH168" i="10"/>
  <c r="BG168" i="10"/>
  <c r="BF168" i="10"/>
  <c r="T168" i="10"/>
  <c r="R168" i="10"/>
  <c r="P168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1" i="10"/>
  <c r="BH151" i="10"/>
  <c r="BG151" i="10"/>
  <c r="BF151" i="10"/>
  <c r="T151" i="10"/>
  <c r="R151" i="10"/>
  <c r="P151" i="10"/>
  <c r="BI144" i="10"/>
  <c r="BH144" i="10"/>
  <c r="BG144" i="10"/>
  <c r="BF144" i="10"/>
  <c r="T144" i="10"/>
  <c r="R144" i="10"/>
  <c r="P144" i="10"/>
  <c r="BI141" i="10"/>
  <c r="BH141" i="10"/>
  <c r="BG141" i="10"/>
  <c r="BF141" i="10"/>
  <c r="T141" i="10"/>
  <c r="R141" i="10"/>
  <c r="P141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BI119" i="10"/>
  <c r="BH119" i="10"/>
  <c r="BG119" i="10"/>
  <c r="BF119" i="10"/>
  <c r="T119" i="10"/>
  <c r="R119" i="10"/>
  <c r="P119" i="10"/>
  <c r="BI116" i="10"/>
  <c r="BH116" i="10"/>
  <c r="BG116" i="10"/>
  <c r="BF116" i="10"/>
  <c r="T116" i="10"/>
  <c r="R116" i="10"/>
  <c r="P116" i="10"/>
  <c r="BI109" i="10"/>
  <c r="BH109" i="10"/>
  <c r="BG109" i="10"/>
  <c r="BF109" i="10"/>
  <c r="T109" i="10"/>
  <c r="R109" i="10"/>
  <c r="P109" i="10"/>
  <c r="BI101" i="10"/>
  <c r="BH101" i="10"/>
  <c r="BG101" i="10"/>
  <c r="BF101" i="10"/>
  <c r="T101" i="10"/>
  <c r="R101" i="10"/>
  <c r="P101" i="10"/>
  <c r="J94" i="10"/>
  <c r="F94" i="10"/>
  <c r="F92" i="10"/>
  <c r="E90" i="10"/>
  <c r="J58" i="10"/>
  <c r="F58" i="10"/>
  <c r="F56" i="10"/>
  <c r="E54" i="10"/>
  <c r="J26" i="10"/>
  <c r="E26" i="10"/>
  <c r="J59" i="10" s="1"/>
  <c r="J25" i="10"/>
  <c r="J20" i="10"/>
  <c r="E20" i="10"/>
  <c r="F95" i="10" s="1"/>
  <c r="J19" i="10"/>
  <c r="J14" i="10"/>
  <c r="J56" i="10" s="1"/>
  <c r="E7" i="10"/>
  <c r="E50" i="10"/>
  <c r="J39" i="9"/>
  <c r="J38" i="9"/>
  <c r="AY63" i="1" s="1"/>
  <c r="J37" i="9"/>
  <c r="AX63" i="1"/>
  <c r="BI105" i="9"/>
  <c r="BH105" i="9"/>
  <c r="BG105" i="9"/>
  <c r="BF105" i="9"/>
  <c r="T105" i="9"/>
  <c r="R105" i="9"/>
  <c r="P105" i="9"/>
  <c r="BI103" i="9"/>
  <c r="BH103" i="9"/>
  <c r="BG103" i="9"/>
  <c r="BF103" i="9"/>
  <c r="T103" i="9"/>
  <c r="R103" i="9"/>
  <c r="P103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J86" i="9"/>
  <c r="F86" i="9"/>
  <c r="F84" i="9"/>
  <c r="E82" i="9"/>
  <c r="J58" i="9"/>
  <c r="F58" i="9"/>
  <c r="F56" i="9"/>
  <c r="E54" i="9"/>
  <c r="J26" i="9"/>
  <c r="E26" i="9"/>
  <c r="J59" i="9"/>
  <c r="J25" i="9"/>
  <c r="J20" i="9"/>
  <c r="E20" i="9"/>
  <c r="F87" i="9"/>
  <c r="J19" i="9"/>
  <c r="J14" i="9"/>
  <c r="J84" i="9" s="1"/>
  <c r="E7" i="9"/>
  <c r="E50" i="9" s="1"/>
  <c r="J39" i="8"/>
  <c r="J38" i="8"/>
  <c r="AY62" i="1"/>
  <c r="J37" i="8"/>
  <c r="AX62" i="1" s="1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J88" i="8"/>
  <c r="F88" i="8"/>
  <c r="F86" i="8"/>
  <c r="E84" i="8"/>
  <c r="J58" i="8"/>
  <c r="F58" i="8"/>
  <c r="F56" i="8"/>
  <c r="E54" i="8"/>
  <c r="J26" i="8"/>
  <c r="E26" i="8"/>
  <c r="J89" i="8" s="1"/>
  <c r="J25" i="8"/>
  <c r="J20" i="8"/>
  <c r="E20" i="8"/>
  <c r="F89" i="8" s="1"/>
  <c r="J19" i="8"/>
  <c r="J14" i="8"/>
  <c r="J86" i="8"/>
  <c r="E7" i="8"/>
  <c r="E80" i="8" s="1"/>
  <c r="J39" i="7"/>
  <c r="J38" i="7"/>
  <c r="AY61" i="1" s="1"/>
  <c r="J37" i="7"/>
  <c r="AX61" i="1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T158" i="7" s="1"/>
  <c r="R159" i="7"/>
  <c r="R158" i="7"/>
  <c r="P159" i="7"/>
  <c r="P158" i="7" s="1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J90" i="7"/>
  <c r="F90" i="7"/>
  <c r="F88" i="7"/>
  <c r="E86" i="7"/>
  <c r="J58" i="7"/>
  <c r="F58" i="7"/>
  <c r="F56" i="7"/>
  <c r="E54" i="7"/>
  <c r="J26" i="7"/>
  <c r="E26" i="7"/>
  <c r="J91" i="7"/>
  <c r="J25" i="7"/>
  <c r="J20" i="7"/>
  <c r="E20" i="7"/>
  <c r="F59" i="7"/>
  <c r="J19" i="7"/>
  <c r="J14" i="7"/>
  <c r="J88" i="7"/>
  <c r="E7" i="7"/>
  <c r="E82" i="7" s="1"/>
  <c r="J39" i="6"/>
  <c r="J38" i="6"/>
  <c r="AY60" i="1"/>
  <c r="J37" i="6"/>
  <c r="AX60" i="1" s="1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J88" i="6"/>
  <c r="F88" i="6"/>
  <c r="F86" i="6"/>
  <c r="E84" i="6"/>
  <c r="J58" i="6"/>
  <c r="F58" i="6"/>
  <c r="F56" i="6"/>
  <c r="E54" i="6"/>
  <c r="J26" i="6"/>
  <c r="E26" i="6"/>
  <c r="J89" i="6" s="1"/>
  <c r="J25" i="6"/>
  <c r="J20" i="6"/>
  <c r="E20" i="6"/>
  <c r="F89" i="6" s="1"/>
  <c r="J19" i="6"/>
  <c r="J14" i="6"/>
  <c r="J56" i="6" s="1"/>
  <c r="E7" i="6"/>
  <c r="E80" i="6" s="1"/>
  <c r="J39" i="5"/>
  <c r="J38" i="5"/>
  <c r="AY59" i="1" s="1"/>
  <c r="J37" i="5"/>
  <c r="AX59" i="1"/>
  <c r="BI389" i="5"/>
  <c r="BH389" i="5"/>
  <c r="BG389" i="5"/>
  <c r="BF389" i="5"/>
  <c r="T389" i="5"/>
  <c r="R389" i="5"/>
  <c r="P389" i="5"/>
  <c r="BI388" i="5"/>
  <c r="BH388" i="5"/>
  <c r="BG388" i="5"/>
  <c r="BF388" i="5"/>
  <c r="T388" i="5"/>
  <c r="R388" i="5"/>
  <c r="P388" i="5"/>
  <c r="BI386" i="5"/>
  <c r="BH386" i="5"/>
  <c r="BG386" i="5"/>
  <c r="BF386" i="5"/>
  <c r="T386" i="5"/>
  <c r="R386" i="5"/>
  <c r="P386" i="5"/>
  <c r="BI384" i="5"/>
  <c r="BH384" i="5"/>
  <c r="BG384" i="5"/>
  <c r="BF384" i="5"/>
  <c r="T384" i="5"/>
  <c r="R384" i="5"/>
  <c r="P384" i="5"/>
  <c r="BI382" i="5"/>
  <c r="BH382" i="5"/>
  <c r="BG382" i="5"/>
  <c r="BF382" i="5"/>
  <c r="T382" i="5"/>
  <c r="R382" i="5"/>
  <c r="P382" i="5"/>
  <c r="BI380" i="5"/>
  <c r="BH380" i="5"/>
  <c r="BG380" i="5"/>
  <c r="BF380" i="5"/>
  <c r="T380" i="5"/>
  <c r="R380" i="5"/>
  <c r="P380" i="5"/>
  <c r="BI374" i="5"/>
  <c r="BH374" i="5"/>
  <c r="BG374" i="5"/>
  <c r="BF374" i="5"/>
  <c r="T374" i="5"/>
  <c r="R374" i="5"/>
  <c r="P374" i="5"/>
  <c r="BI369" i="5"/>
  <c r="BH369" i="5"/>
  <c r="BG369" i="5"/>
  <c r="BF369" i="5"/>
  <c r="T369" i="5"/>
  <c r="R369" i="5"/>
  <c r="P369" i="5"/>
  <c r="BI364" i="5"/>
  <c r="BH364" i="5"/>
  <c r="BG364" i="5"/>
  <c r="BF364" i="5"/>
  <c r="T364" i="5"/>
  <c r="R364" i="5"/>
  <c r="P364" i="5"/>
  <c r="BI359" i="5"/>
  <c r="BH359" i="5"/>
  <c r="BG359" i="5"/>
  <c r="BF359" i="5"/>
  <c r="T359" i="5"/>
  <c r="R359" i="5"/>
  <c r="P359" i="5"/>
  <c r="BI354" i="5"/>
  <c r="BH354" i="5"/>
  <c r="BG354" i="5"/>
  <c r="BF354" i="5"/>
  <c r="T354" i="5"/>
  <c r="R354" i="5"/>
  <c r="P354" i="5"/>
  <c r="BI349" i="5"/>
  <c r="BH349" i="5"/>
  <c r="BG349" i="5"/>
  <c r="BF349" i="5"/>
  <c r="T349" i="5"/>
  <c r="R349" i="5"/>
  <c r="P349" i="5"/>
  <c r="BI344" i="5"/>
  <c r="BH344" i="5"/>
  <c r="BG344" i="5"/>
  <c r="BF344" i="5"/>
  <c r="T344" i="5"/>
  <c r="R344" i="5"/>
  <c r="P344" i="5"/>
  <c r="BI337" i="5"/>
  <c r="BH337" i="5"/>
  <c r="BG337" i="5"/>
  <c r="BF337" i="5"/>
  <c r="T337" i="5"/>
  <c r="R337" i="5"/>
  <c r="P337" i="5"/>
  <c r="BI329" i="5"/>
  <c r="BH329" i="5"/>
  <c r="BG329" i="5"/>
  <c r="BF329" i="5"/>
  <c r="T329" i="5"/>
  <c r="R329" i="5"/>
  <c r="P329" i="5"/>
  <c r="BI321" i="5"/>
  <c r="BH321" i="5"/>
  <c r="BG321" i="5"/>
  <c r="BF321" i="5"/>
  <c r="T321" i="5"/>
  <c r="R321" i="5"/>
  <c r="P321" i="5"/>
  <c r="BI314" i="5"/>
  <c r="BH314" i="5"/>
  <c r="BG314" i="5"/>
  <c r="BF314" i="5"/>
  <c r="T314" i="5"/>
  <c r="R314" i="5"/>
  <c r="P314" i="5"/>
  <c r="BI309" i="5"/>
  <c r="BH309" i="5"/>
  <c r="BG309" i="5"/>
  <c r="BF309" i="5"/>
  <c r="T309" i="5"/>
  <c r="R309" i="5"/>
  <c r="P309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0" i="5"/>
  <c r="BH120" i="5"/>
  <c r="BG120" i="5"/>
  <c r="BF120" i="5"/>
  <c r="T120" i="5"/>
  <c r="R120" i="5"/>
  <c r="P120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J87" i="5"/>
  <c r="F87" i="5"/>
  <c r="F85" i="5"/>
  <c r="E83" i="5"/>
  <c r="J58" i="5"/>
  <c r="F58" i="5"/>
  <c r="F56" i="5"/>
  <c r="E54" i="5"/>
  <c r="J26" i="5"/>
  <c r="E26" i="5"/>
  <c r="J88" i="5" s="1"/>
  <c r="J25" i="5"/>
  <c r="J20" i="5"/>
  <c r="E20" i="5"/>
  <c r="F59" i="5" s="1"/>
  <c r="J19" i="5"/>
  <c r="J14" i="5"/>
  <c r="J85" i="5"/>
  <c r="E7" i="5"/>
  <c r="E79" i="5" s="1"/>
  <c r="J39" i="4"/>
  <c r="J38" i="4"/>
  <c r="AY58" i="1" s="1"/>
  <c r="J37" i="4"/>
  <c r="AX58" i="1"/>
  <c r="BI398" i="4"/>
  <c r="BH398" i="4"/>
  <c r="BG398" i="4"/>
  <c r="BF398" i="4"/>
  <c r="T398" i="4"/>
  <c r="R398" i="4"/>
  <c r="P398" i="4"/>
  <c r="BI397" i="4"/>
  <c r="BH397" i="4"/>
  <c r="BG397" i="4"/>
  <c r="BF397" i="4"/>
  <c r="T397" i="4"/>
  <c r="R397" i="4"/>
  <c r="P397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88" i="4"/>
  <c r="BH388" i="4"/>
  <c r="BG388" i="4"/>
  <c r="BF388" i="4"/>
  <c r="T388" i="4"/>
  <c r="R388" i="4"/>
  <c r="P388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79" i="4"/>
  <c r="BH379" i="4"/>
  <c r="BG379" i="4"/>
  <c r="BF379" i="4"/>
  <c r="T379" i="4"/>
  <c r="R379" i="4"/>
  <c r="P379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3" i="4"/>
  <c r="BH313" i="4"/>
  <c r="BG313" i="4"/>
  <c r="BF313" i="4"/>
  <c r="T313" i="4"/>
  <c r="R313" i="4"/>
  <c r="P313" i="4"/>
  <c r="BI309" i="4"/>
  <c r="BH309" i="4"/>
  <c r="BG309" i="4"/>
  <c r="BF309" i="4"/>
  <c r="T309" i="4"/>
  <c r="R309" i="4"/>
  <c r="P309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3" i="4"/>
  <c r="BH293" i="4"/>
  <c r="BG293" i="4"/>
  <c r="BF293" i="4"/>
  <c r="T293" i="4"/>
  <c r="R293" i="4"/>
  <c r="P293" i="4"/>
  <c r="BI288" i="4"/>
  <c r="BH288" i="4"/>
  <c r="BG288" i="4"/>
  <c r="BF288" i="4"/>
  <c r="T288" i="4"/>
  <c r="R288" i="4"/>
  <c r="P288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3" i="4"/>
  <c r="BH203" i="4"/>
  <c r="BG203" i="4"/>
  <c r="BF203" i="4"/>
  <c r="T203" i="4"/>
  <c r="R203" i="4"/>
  <c r="P203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T180" i="4"/>
  <c r="R181" i="4"/>
  <c r="R180" i="4" s="1"/>
  <c r="P181" i="4"/>
  <c r="P180" i="4"/>
  <c r="BI176" i="4"/>
  <c r="BH176" i="4"/>
  <c r="BG176" i="4"/>
  <c r="BF176" i="4"/>
  <c r="T176" i="4"/>
  <c r="T175" i="4" s="1"/>
  <c r="R176" i="4"/>
  <c r="R175" i="4"/>
  <c r="P176" i="4"/>
  <c r="P175" i="4" s="1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10" i="4"/>
  <c r="BH110" i="4"/>
  <c r="BG110" i="4"/>
  <c r="BF110" i="4"/>
  <c r="T110" i="4"/>
  <c r="R110" i="4"/>
  <c r="P110" i="4"/>
  <c r="BI100" i="4"/>
  <c r="BH100" i="4"/>
  <c r="BG100" i="4"/>
  <c r="BF100" i="4"/>
  <c r="T100" i="4"/>
  <c r="R100" i="4"/>
  <c r="P100" i="4"/>
  <c r="J93" i="4"/>
  <c r="F93" i="4"/>
  <c r="F91" i="4"/>
  <c r="E89" i="4"/>
  <c r="J58" i="4"/>
  <c r="F58" i="4"/>
  <c r="F56" i="4"/>
  <c r="E54" i="4"/>
  <c r="J26" i="4"/>
  <c r="E26" i="4"/>
  <c r="J94" i="4" s="1"/>
  <c r="J25" i="4"/>
  <c r="J20" i="4"/>
  <c r="E20" i="4"/>
  <c r="F94" i="4" s="1"/>
  <c r="J19" i="4"/>
  <c r="J14" i="4"/>
  <c r="J91" i="4" s="1"/>
  <c r="E7" i="4"/>
  <c r="E85" i="4" s="1"/>
  <c r="J39" i="3"/>
  <c r="J38" i="3"/>
  <c r="AY57" i="1" s="1"/>
  <c r="J37" i="3"/>
  <c r="AX57" i="1"/>
  <c r="BI2254" i="3"/>
  <c r="BH2254" i="3"/>
  <c r="BG2254" i="3"/>
  <c r="BF2254" i="3"/>
  <c r="T2254" i="3"/>
  <c r="R2254" i="3"/>
  <c r="P2254" i="3"/>
  <c r="BI2253" i="3"/>
  <c r="BH2253" i="3"/>
  <c r="BG2253" i="3"/>
  <c r="BF2253" i="3"/>
  <c r="T2253" i="3"/>
  <c r="R2253" i="3"/>
  <c r="P2253" i="3"/>
  <c r="BI2252" i="3"/>
  <c r="BH2252" i="3"/>
  <c r="BG2252" i="3"/>
  <c r="BF2252" i="3"/>
  <c r="T2252" i="3"/>
  <c r="R2252" i="3"/>
  <c r="P2252" i="3"/>
  <c r="BI2248" i="3"/>
  <c r="BH2248" i="3"/>
  <c r="BG2248" i="3"/>
  <c r="BF2248" i="3"/>
  <c r="T2248" i="3"/>
  <c r="R2248" i="3"/>
  <c r="P2248" i="3"/>
  <c r="BI2247" i="3"/>
  <c r="BH2247" i="3"/>
  <c r="BG2247" i="3"/>
  <c r="BF2247" i="3"/>
  <c r="T2247" i="3"/>
  <c r="R2247" i="3"/>
  <c r="P2247" i="3"/>
  <c r="BI2246" i="3"/>
  <c r="BH2246" i="3"/>
  <c r="BG2246" i="3"/>
  <c r="BF2246" i="3"/>
  <c r="T2246" i="3"/>
  <c r="R2246" i="3"/>
  <c r="P2246" i="3"/>
  <c r="BI2244" i="3"/>
  <c r="BH2244" i="3"/>
  <c r="BG2244" i="3"/>
  <c r="BF2244" i="3"/>
  <c r="T2244" i="3"/>
  <c r="R2244" i="3"/>
  <c r="P2244" i="3"/>
  <c r="BI2243" i="3"/>
  <c r="BH2243" i="3"/>
  <c r="BG2243" i="3"/>
  <c r="BF2243" i="3"/>
  <c r="T2243" i="3"/>
  <c r="R2243" i="3"/>
  <c r="P2243" i="3"/>
  <c r="BI2223" i="3"/>
  <c r="BH2223" i="3"/>
  <c r="BG2223" i="3"/>
  <c r="BF2223" i="3"/>
  <c r="T2223" i="3"/>
  <c r="R2223" i="3"/>
  <c r="P2223" i="3"/>
  <c r="BI2204" i="3"/>
  <c r="BH2204" i="3"/>
  <c r="BG2204" i="3"/>
  <c r="BF2204" i="3"/>
  <c r="T2204" i="3"/>
  <c r="R2204" i="3"/>
  <c r="P2204" i="3"/>
  <c r="BI2197" i="3"/>
  <c r="BH2197" i="3"/>
  <c r="BG2197" i="3"/>
  <c r="BF2197" i="3"/>
  <c r="T2197" i="3"/>
  <c r="R2197" i="3"/>
  <c r="P2197" i="3"/>
  <c r="BI2191" i="3"/>
  <c r="BH2191" i="3"/>
  <c r="BG2191" i="3"/>
  <c r="BF2191" i="3"/>
  <c r="T2191" i="3"/>
  <c r="R2191" i="3"/>
  <c r="P2191" i="3"/>
  <c r="BI2169" i="3"/>
  <c r="BH2169" i="3"/>
  <c r="BG2169" i="3"/>
  <c r="BF2169" i="3"/>
  <c r="T2169" i="3"/>
  <c r="R2169" i="3"/>
  <c r="P2169" i="3"/>
  <c r="BI2166" i="3"/>
  <c r="BH2166" i="3"/>
  <c r="BG2166" i="3"/>
  <c r="BF2166" i="3"/>
  <c r="T2166" i="3"/>
  <c r="R2166" i="3"/>
  <c r="P2166" i="3"/>
  <c r="BI2164" i="3"/>
  <c r="BH2164" i="3"/>
  <c r="BG2164" i="3"/>
  <c r="BF2164" i="3"/>
  <c r="T2164" i="3"/>
  <c r="R2164" i="3"/>
  <c r="P2164" i="3"/>
  <c r="BI2153" i="3"/>
  <c r="BH2153" i="3"/>
  <c r="BG2153" i="3"/>
  <c r="BF2153" i="3"/>
  <c r="T2153" i="3"/>
  <c r="R2153" i="3"/>
  <c r="P2153" i="3"/>
  <c r="BI2144" i="3"/>
  <c r="BH2144" i="3"/>
  <c r="BG2144" i="3"/>
  <c r="BF2144" i="3"/>
  <c r="T2144" i="3"/>
  <c r="R2144" i="3"/>
  <c r="P2144" i="3"/>
  <c r="BI2139" i="3"/>
  <c r="BH2139" i="3"/>
  <c r="BG2139" i="3"/>
  <c r="BF2139" i="3"/>
  <c r="T2139" i="3"/>
  <c r="R2139" i="3"/>
  <c r="P2139" i="3"/>
  <c r="BI2130" i="3"/>
  <c r="BH2130" i="3"/>
  <c r="BG2130" i="3"/>
  <c r="BF2130" i="3"/>
  <c r="T2130" i="3"/>
  <c r="R2130" i="3"/>
  <c r="P2130" i="3"/>
  <c r="BI2121" i="3"/>
  <c r="BH2121" i="3"/>
  <c r="BG2121" i="3"/>
  <c r="BF2121" i="3"/>
  <c r="T2121" i="3"/>
  <c r="R2121" i="3"/>
  <c r="P2121" i="3"/>
  <c r="BI2112" i="3"/>
  <c r="BH2112" i="3"/>
  <c r="BG2112" i="3"/>
  <c r="BF2112" i="3"/>
  <c r="T2112" i="3"/>
  <c r="R2112" i="3"/>
  <c r="P2112" i="3"/>
  <c r="BI2109" i="3"/>
  <c r="BH2109" i="3"/>
  <c r="BG2109" i="3"/>
  <c r="BF2109" i="3"/>
  <c r="T2109" i="3"/>
  <c r="R2109" i="3"/>
  <c r="P2109" i="3"/>
  <c r="BI2107" i="3"/>
  <c r="BH2107" i="3"/>
  <c r="BG2107" i="3"/>
  <c r="BF2107" i="3"/>
  <c r="T2107" i="3"/>
  <c r="R2107" i="3"/>
  <c r="P2107" i="3"/>
  <c r="BI2096" i="3"/>
  <c r="BH2096" i="3"/>
  <c r="BG2096" i="3"/>
  <c r="BF2096" i="3"/>
  <c r="T2096" i="3"/>
  <c r="R2096" i="3"/>
  <c r="P2096" i="3"/>
  <c r="BI2075" i="3"/>
  <c r="BH2075" i="3"/>
  <c r="BG2075" i="3"/>
  <c r="BF2075" i="3"/>
  <c r="T2075" i="3"/>
  <c r="R2075" i="3"/>
  <c r="P2075" i="3"/>
  <c r="BI2055" i="3"/>
  <c r="BH2055" i="3"/>
  <c r="BG2055" i="3"/>
  <c r="BF2055" i="3"/>
  <c r="T2055" i="3"/>
  <c r="R2055" i="3"/>
  <c r="P2055" i="3"/>
  <c r="BI2035" i="3"/>
  <c r="BH2035" i="3"/>
  <c r="BG2035" i="3"/>
  <c r="BF2035" i="3"/>
  <c r="T2035" i="3"/>
  <c r="R2035" i="3"/>
  <c r="P2035" i="3"/>
  <c r="BI2024" i="3"/>
  <c r="BH2024" i="3"/>
  <c r="BG2024" i="3"/>
  <c r="BF2024" i="3"/>
  <c r="T2024" i="3"/>
  <c r="R2024" i="3"/>
  <c r="P2024" i="3"/>
  <c r="BI2014" i="3"/>
  <c r="BH2014" i="3"/>
  <c r="BG2014" i="3"/>
  <c r="BF2014" i="3"/>
  <c r="T2014" i="3"/>
  <c r="R2014" i="3"/>
  <c r="P2014" i="3"/>
  <c r="BI2011" i="3"/>
  <c r="BH2011" i="3"/>
  <c r="BG2011" i="3"/>
  <c r="BF2011" i="3"/>
  <c r="T2011" i="3"/>
  <c r="R2011" i="3"/>
  <c r="P2011" i="3"/>
  <c r="BI2009" i="3"/>
  <c r="BH2009" i="3"/>
  <c r="BG2009" i="3"/>
  <c r="BF2009" i="3"/>
  <c r="T2009" i="3"/>
  <c r="R2009" i="3"/>
  <c r="P2009" i="3"/>
  <c r="BI2003" i="3"/>
  <c r="BH2003" i="3"/>
  <c r="BG2003" i="3"/>
  <c r="BF2003" i="3"/>
  <c r="T2003" i="3"/>
  <c r="R2003" i="3"/>
  <c r="P2003" i="3"/>
  <c r="BI1996" i="3"/>
  <c r="BH1996" i="3"/>
  <c r="BG1996" i="3"/>
  <c r="BF1996" i="3"/>
  <c r="T1996" i="3"/>
  <c r="R1996" i="3"/>
  <c r="P1996" i="3"/>
  <c r="BI1990" i="3"/>
  <c r="BH1990" i="3"/>
  <c r="BG1990" i="3"/>
  <c r="BF1990" i="3"/>
  <c r="T1990" i="3"/>
  <c r="R1990" i="3"/>
  <c r="P1990" i="3"/>
  <c r="BI1984" i="3"/>
  <c r="BH1984" i="3"/>
  <c r="BG1984" i="3"/>
  <c r="BF1984" i="3"/>
  <c r="T1984" i="3"/>
  <c r="R1984" i="3"/>
  <c r="P1984" i="3"/>
  <c r="BI1978" i="3"/>
  <c r="BH1978" i="3"/>
  <c r="BG1978" i="3"/>
  <c r="BF1978" i="3"/>
  <c r="T1978" i="3"/>
  <c r="R1978" i="3"/>
  <c r="P1978" i="3"/>
  <c r="BI1975" i="3"/>
  <c r="BH1975" i="3"/>
  <c r="BG1975" i="3"/>
  <c r="BF1975" i="3"/>
  <c r="T1975" i="3"/>
  <c r="R1975" i="3"/>
  <c r="P1975" i="3"/>
  <c r="BI1973" i="3"/>
  <c r="BH1973" i="3"/>
  <c r="BG1973" i="3"/>
  <c r="BF1973" i="3"/>
  <c r="T1973" i="3"/>
  <c r="R1973" i="3"/>
  <c r="P1973" i="3"/>
  <c r="BI1972" i="3"/>
  <c r="BH1972" i="3"/>
  <c r="BG1972" i="3"/>
  <c r="BF1972" i="3"/>
  <c r="T1972" i="3"/>
  <c r="R1972" i="3"/>
  <c r="P1972" i="3"/>
  <c r="BI1971" i="3"/>
  <c r="BH1971" i="3"/>
  <c r="BG1971" i="3"/>
  <c r="BF1971" i="3"/>
  <c r="T1971" i="3"/>
  <c r="R1971" i="3"/>
  <c r="P1971" i="3"/>
  <c r="BI1970" i="3"/>
  <c r="BH1970" i="3"/>
  <c r="BG1970" i="3"/>
  <c r="BF1970" i="3"/>
  <c r="T1970" i="3"/>
  <c r="R1970" i="3"/>
  <c r="P1970" i="3"/>
  <c r="BI1969" i="3"/>
  <c r="BH1969" i="3"/>
  <c r="BG1969" i="3"/>
  <c r="BF1969" i="3"/>
  <c r="T1969" i="3"/>
  <c r="R1969" i="3"/>
  <c r="P1969" i="3"/>
  <c r="BI1968" i="3"/>
  <c r="BH1968" i="3"/>
  <c r="BG1968" i="3"/>
  <c r="BF1968" i="3"/>
  <c r="T1968" i="3"/>
  <c r="R1968" i="3"/>
  <c r="P1968" i="3"/>
  <c r="BI1967" i="3"/>
  <c r="BH1967" i="3"/>
  <c r="BG1967" i="3"/>
  <c r="BF1967" i="3"/>
  <c r="T1967" i="3"/>
  <c r="R1967" i="3"/>
  <c r="P1967" i="3"/>
  <c r="BI1964" i="3"/>
  <c r="BH1964" i="3"/>
  <c r="BG1964" i="3"/>
  <c r="BF1964" i="3"/>
  <c r="T1964" i="3"/>
  <c r="R1964" i="3"/>
  <c r="P1964" i="3"/>
  <c r="BI1961" i="3"/>
  <c r="BH1961" i="3"/>
  <c r="BG1961" i="3"/>
  <c r="BF1961" i="3"/>
  <c r="T1961" i="3"/>
  <c r="R1961" i="3"/>
  <c r="P1961" i="3"/>
  <c r="BI1959" i="3"/>
  <c r="BH1959" i="3"/>
  <c r="BG1959" i="3"/>
  <c r="BF1959" i="3"/>
  <c r="T1959" i="3"/>
  <c r="R1959" i="3"/>
  <c r="P1959" i="3"/>
  <c r="BI1957" i="3"/>
  <c r="BH1957" i="3"/>
  <c r="BG1957" i="3"/>
  <c r="BF1957" i="3"/>
  <c r="T1957" i="3"/>
  <c r="R1957" i="3"/>
  <c r="P1957" i="3"/>
  <c r="BI1937" i="3"/>
  <c r="BH1937" i="3"/>
  <c r="BG1937" i="3"/>
  <c r="BF1937" i="3"/>
  <c r="T1937" i="3"/>
  <c r="R1937" i="3"/>
  <c r="P1937" i="3"/>
  <c r="BI1915" i="3"/>
  <c r="BH1915" i="3"/>
  <c r="BG1915" i="3"/>
  <c r="BF1915" i="3"/>
  <c r="T1915" i="3"/>
  <c r="R1915" i="3"/>
  <c r="P1915" i="3"/>
  <c r="BI1911" i="3"/>
  <c r="BH1911" i="3"/>
  <c r="BG1911" i="3"/>
  <c r="BF1911" i="3"/>
  <c r="T1911" i="3"/>
  <c r="R1911" i="3"/>
  <c r="P1911" i="3"/>
  <c r="BI1907" i="3"/>
  <c r="BH1907" i="3"/>
  <c r="BG1907" i="3"/>
  <c r="BF1907" i="3"/>
  <c r="T1907" i="3"/>
  <c r="R1907" i="3"/>
  <c r="P1907" i="3"/>
  <c r="BI1905" i="3"/>
  <c r="BH1905" i="3"/>
  <c r="BG1905" i="3"/>
  <c r="BF1905" i="3"/>
  <c r="T1905" i="3"/>
  <c r="R1905" i="3"/>
  <c r="P1905" i="3"/>
  <c r="BI1903" i="3"/>
  <c r="BH1903" i="3"/>
  <c r="BG1903" i="3"/>
  <c r="BF1903" i="3"/>
  <c r="T1903" i="3"/>
  <c r="R1903" i="3"/>
  <c r="P1903" i="3"/>
  <c r="BI1901" i="3"/>
  <c r="BH1901" i="3"/>
  <c r="BG1901" i="3"/>
  <c r="BF1901" i="3"/>
  <c r="T1901" i="3"/>
  <c r="R1901" i="3"/>
  <c r="P1901" i="3"/>
  <c r="BI1899" i="3"/>
  <c r="BH1899" i="3"/>
  <c r="BG1899" i="3"/>
  <c r="BF1899" i="3"/>
  <c r="T1899" i="3"/>
  <c r="R1899" i="3"/>
  <c r="P1899" i="3"/>
  <c r="BI1897" i="3"/>
  <c r="BH1897" i="3"/>
  <c r="BG1897" i="3"/>
  <c r="BF1897" i="3"/>
  <c r="T1897" i="3"/>
  <c r="R1897" i="3"/>
  <c r="P1897" i="3"/>
  <c r="BI1895" i="3"/>
  <c r="BH1895" i="3"/>
  <c r="BG1895" i="3"/>
  <c r="BF1895" i="3"/>
  <c r="T1895" i="3"/>
  <c r="R1895" i="3"/>
  <c r="P1895" i="3"/>
  <c r="BI1893" i="3"/>
  <c r="BH1893" i="3"/>
  <c r="BG1893" i="3"/>
  <c r="BF1893" i="3"/>
  <c r="T1893" i="3"/>
  <c r="R1893" i="3"/>
  <c r="P1893" i="3"/>
  <c r="BI1889" i="3"/>
  <c r="BH1889" i="3"/>
  <c r="BG1889" i="3"/>
  <c r="BF1889" i="3"/>
  <c r="T1889" i="3"/>
  <c r="R1889" i="3"/>
  <c r="P1889" i="3"/>
  <c r="BI1887" i="3"/>
  <c r="BH1887" i="3"/>
  <c r="BG1887" i="3"/>
  <c r="BF1887" i="3"/>
  <c r="T1887" i="3"/>
  <c r="R1887" i="3"/>
  <c r="P1887" i="3"/>
  <c r="BI1883" i="3"/>
  <c r="BH1883" i="3"/>
  <c r="BG1883" i="3"/>
  <c r="BF1883" i="3"/>
  <c r="T1883" i="3"/>
  <c r="R1883" i="3"/>
  <c r="P1883" i="3"/>
  <c r="BI1881" i="3"/>
  <c r="BH1881" i="3"/>
  <c r="BG1881" i="3"/>
  <c r="BF1881" i="3"/>
  <c r="T1881" i="3"/>
  <c r="R1881" i="3"/>
  <c r="P1881" i="3"/>
  <c r="BI1879" i="3"/>
  <c r="BH1879" i="3"/>
  <c r="BG1879" i="3"/>
  <c r="BF1879" i="3"/>
  <c r="T1879" i="3"/>
  <c r="R1879" i="3"/>
  <c r="P1879" i="3"/>
  <c r="BI1870" i="3"/>
  <c r="BH1870" i="3"/>
  <c r="BG1870" i="3"/>
  <c r="BF1870" i="3"/>
  <c r="T1870" i="3"/>
  <c r="R1870" i="3"/>
  <c r="P1870" i="3"/>
  <c r="BI1856" i="3"/>
  <c r="BH1856" i="3"/>
  <c r="BG1856" i="3"/>
  <c r="BF1856" i="3"/>
  <c r="T1856" i="3"/>
  <c r="R1856" i="3"/>
  <c r="P1856" i="3"/>
  <c r="BI1853" i="3"/>
  <c r="BH1853" i="3"/>
  <c r="BG1853" i="3"/>
  <c r="BF1853" i="3"/>
  <c r="T1853" i="3"/>
  <c r="R1853" i="3"/>
  <c r="P1853" i="3"/>
  <c r="BI1851" i="3"/>
  <c r="BH1851" i="3"/>
  <c r="BG1851" i="3"/>
  <c r="BF1851" i="3"/>
  <c r="T1851" i="3"/>
  <c r="R1851" i="3"/>
  <c r="P1851" i="3"/>
  <c r="BI1848" i="3"/>
  <c r="BH1848" i="3"/>
  <c r="BG1848" i="3"/>
  <c r="BF1848" i="3"/>
  <c r="T1848" i="3"/>
  <c r="R1848" i="3"/>
  <c r="P1848" i="3"/>
  <c r="BI1847" i="3"/>
  <c r="BH1847" i="3"/>
  <c r="BG1847" i="3"/>
  <c r="BF1847" i="3"/>
  <c r="T1847" i="3"/>
  <c r="R1847" i="3"/>
  <c r="P1847" i="3"/>
  <c r="BI1842" i="3"/>
  <c r="BH1842" i="3"/>
  <c r="BG1842" i="3"/>
  <c r="BF1842" i="3"/>
  <c r="T1842" i="3"/>
  <c r="R1842" i="3"/>
  <c r="P1842" i="3"/>
  <c r="BI1838" i="3"/>
  <c r="BH1838" i="3"/>
  <c r="BG1838" i="3"/>
  <c r="BF1838" i="3"/>
  <c r="T1838" i="3"/>
  <c r="R1838" i="3"/>
  <c r="P1838" i="3"/>
  <c r="BI1836" i="3"/>
  <c r="BH1836" i="3"/>
  <c r="BG1836" i="3"/>
  <c r="BF1836" i="3"/>
  <c r="T1836" i="3"/>
  <c r="R1836" i="3"/>
  <c r="P1836" i="3"/>
  <c r="BI1833" i="3"/>
  <c r="BH1833" i="3"/>
  <c r="BG1833" i="3"/>
  <c r="BF1833" i="3"/>
  <c r="T1833" i="3"/>
  <c r="R1833" i="3"/>
  <c r="P1833" i="3"/>
  <c r="BI1831" i="3"/>
  <c r="BH1831" i="3"/>
  <c r="BG1831" i="3"/>
  <c r="BF1831" i="3"/>
  <c r="T1831" i="3"/>
  <c r="R1831" i="3"/>
  <c r="P1831" i="3"/>
  <c r="BI1827" i="3"/>
  <c r="BH1827" i="3"/>
  <c r="BG1827" i="3"/>
  <c r="BF1827" i="3"/>
  <c r="T1827" i="3"/>
  <c r="R1827" i="3"/>
  <c r="P1827" i="3"/>
  <c r="BI1825" i="3"/>
  <c r="BH1825" i="3"/>
  <c r="BG1825" i="3"/>
  <c r="BF1825" i="3"/>
  <c r="T1825" i="3"/>
  <c r="R1825" i="3"/>
  <c r="P1825" i="3"/>
  <c r="BI1823" i="3"/>
  <c r="BH1823" i="3"/>
  <c r="BG1823" i="3"/>
  <c r="BF1823" i="3"/>
  <c r="T1823" i="3"/>
  <c r="R1823" i="3"/>
  <c r="P1823" i="3"/>
  <c r="BI1821" i="3"/>
  <c r="BH1821" i="3"/>
  <c r="BG1821" i="3"/>
  <c r="BF1821" i="3"/>
  <c r="T1821" i="3"/>
  <c r="R1821" i="3"/>
  <c r="P1821" i="3"/>
  <c r="BI1819" i="3"/>
  <c r="BH1819" i="3"/>
  <c r="BG1819" i="3"/>
  <c r="BF1819" i="3"/>
  <c r="T1819" i="3"/>
  <c r="R1819" i="3"/>
  <c r="P1819" i="3"/>
  <c r="BI1812" i="3"/>
  <c r="BH1812" i="3"/>
  <c r="BG1812" i="3"/>
  <c r="BF1812" i="3"/>
  <c r="T1812" i="3"/>
  <c r="R1812" i="3"/>
  <c r="P1812" i="3"/>
  <c r="BI1810" i="3"/>
  <c r="BH1810" i="3"/>
  <c r="BG1810" i="3"/>
  <c r="BF1810" i="3"/>
  <c r="T1810" i="3"/>
  <c r="R1810" i="3"/>
  <c r="P1810" i="3"/>
  <c r="BI1807" i="3"/>
  <c r="BH1807" i="3"/>
  <c r="BG1807" i="3"/>
  <c r="BF1807" i="3"/>
  <c r="T1807" i="3"/>
  <c r="R1807" i="3"/>
  <c r="P1807" i="3"/>
  <c r="BI1785" i="3"/>
  <c r="BH1785" i="3"/>
  <c r="BG1785" i="3"/>
  <c r="BF1785" i="3"/>
  <c r="T1785" i="3"/>
  <c r="R1785" i="3"/>
  <c r="P1785" i="3"/>
  <c r="BI1763" i="3"/>
  <c r="BH1763" i="3"/>
  <c r="BG1763" i="3"/>
  <c r="BF1763" i="3"/>
  <c r="T1763" i="3"/>
  <c r="R1763" i="3"/>
  <c r="P1763" i="3"/>
  <c r="BI1757" i="3"/>
  <c r="BH1757" i="3"/>
  <c r="BG1757" i="3"/>
  <c r="BF1757" i="3"/>
  <c r="T1757" i="3"/>
  <c r="R1757" i="3"/>
  <c r="P1757" i="3"/>
  <c r="BI1751" i="3"/>
  <c r="BH1751" i="3"/>
  <c r="BG1751" i="3"/>
  <c r="BF1751" i="3"/>
  <c r="T1751" i="3"/>
  <c r="R1751" i="3"/>
  <c r="P1751" i="3"/>
  <c r="BI1750" i="3"/>
  <c r="BH1750" i="3"/>
  <c r="BG1750" i="3"/>
  <c r="BF1750" i="3"/>
  <c r="T1750" i="3"/>
  <c r="R1750" i="3"/>
  <c r="P1750" i="3"/>
  <c r="BI1744" i="3"/>
  <c r="BH1744" i="3"/>
  <c r="BG1744" i="3"/>
  <c r="BF1744" i="3"/>
  <c r="T1744" i="3"/>
  <c r="R1744" i="3"/>
  <c r="P1744" i="3"/>
  <c r="BI1742" i="3"/>
  <c r="BH1742" i="3"/>
  <c r="BG1742" i="3"/>
  <c r="BF1742" i="3"/>
  <c r="T1742" i="3"/>
  <c r="R1742" i="3"/>
  <c r="P1742" i="3"/>
  <c r="BI1740" i="3"/>
  <c r="BH1740" i="3"/>
  <c r="BG1740" i="3"/>
  <c r="BF1740" i="3"/>
  <c r="T1740" i="3"/>
  <c r="R1740" i="3"/>
  <c r="P1740" i="3"/>
  <c r="BI1738" i="3"/>
  <c r="BH1738" i="3"/>
  <c r="BG1738" i="3"/>
  <c r="BF1738" i="3"/>
  <c r="T1738" i="3"/>
  <c r="R1738" i="3"/>
  <c r="P1738" i="3"/>
  <c r="BI1736" i="3"/>
  <c r="BH1736" i="3"/>
  <c r="BG1736" i="3"/>
  <c r="BF1736" i="3"/>
  <c r="T1736" i="3"/>
  <c r="R1736" i="3"/>
  <c r="P1736" i="3"/>
  <c r="BI1734" i="3"/>
  <c r="BH1734" i="3"/>
  <c r="BG1734" i="3"/>
  <c r="BF1734" i="3"/>
  <c r="T1734" i="3"/>
  <c r="R1734" i="3"/>
  <c r="P1734" i="3"/>
  <c r="BI1732" i="3"/>
  <c r="BH1732" i="3"/>
  <c r="BG1732" i="3"/>
  <c r="BF1732" i="3"/>
  <c r="T1732" i="3"/>
  <c r="R1732" i="3"/>
  <c r="P1732" i="3"/>
  <c r="BI1727" i="3"/>
  <c r="BH1727" i="3"/>
  <c r="BG1727" i="3"/>
  <c r="BF1727" i="3"/>
  <c r="T1727" i="3"/>
  <c r="R1727" i="3"/>
  <c r="P1727" i="3"/>
  <c r="BI1720" i="3"/>
  <c r="BH1720" i="3"/>
  <c r="BG1720" i="3"/>
  <c r="BF1720" i="3"/>
  <c r="T1720" i="3"/>
  <c r="R1720" i="3"/>
  <c r="P1720" i="3"/>
  <c r="BI1718" i="3"/>
  <c r="BH1718" i="3"/>
  <c r="BG1718" i="3"/>
  <c r="BF1718" i="3"/>
  <c r="T1718" i="3"/>
  <c r="R1718" i="3"/>
  <c r="P1718" i="3"/>
  <c r="BI1715" i="3"/>
  <c r="BH1715" i="3"/>
  <c r="BG1715" i="3"/>
  <c r="BF1715" i="3"/>
  <c r="T1715" i="3"/>
  <c r="R1715" i="3"/>
  <c r="P1715" i="3"/>
  <c r="BI1708" i="3"/>
  <c r="BH1708" i="3"/>
  <c r="BG1708" i="3"/>
  <c r="BF1708" i="3"/>
  <c r="T1708" i="3"/>
  <c r="R1708" i="3"/>
  <c r="P1708" i="3"/>
  <c r="BI1701" i="3"/>
  <c r="BH1701" i="3"/>
  <c r="BG1701" i="3"/>
  <c r="BF1701" i="3"/>
  <c r="T1701" i="3"/>
  <c r="R1701" i="3"/>
  <c r="P1701" i="3"/>
  <c r="BI1698" i="3"/>
  <c r="BH1698" i="3"/>
  <c r="BG1698" i="3"/>
  <c r="BF1698" i="3"/>
  <c r="T1698" i="3"/>
  <c r="R1698" i="3"/>
  <c r="P1698" i="3"/>
  <c r="BI1695" i="3"/>
  <c r="BH1695" i="3"/>
  <c r="BG1695" i="3"/>
  <c r="BF1695" i="3"/>
  <c r="T1695" i="3"/>
  <c r="R1695" i="3"/>
  <c r="P1695" i="3"/>
  <c r="BI1692" i="3"/>
  <c r="BH1692" i="3"/>
  <c r="BG1692" i="3"/>
  <c r="BF1692" i="3"/>
  <c r="T1692" i="3"/>
  <c r="R1692" i="3"/>
  <c r="P1692" i="3"/>
  <c r="BI1686" i="3"/>
  <c r="BH1686" i="3"/>
  <c r="BG1686" i="3"/>
  <c r="BF1686" i="3"/>
  <c r="T1686" i="3"/>
  <c r="R1686" i="3"/>
  <c r="P1686" i="3"/>
  <c r="BI1681" i="3"/>
  <c r="BH1681" i="3"/>
  <c r="BG1681" i="3"/>
  <c r="BF1681" i="3"/>
  <c r="T1681" i="3"/>
  <c r="R1681" i="3"/>
  <c r="P1681" i="3"/>
  <c r="BI1679" i="3"/>
  <c r="BH1679" i="3"/>
  <c r="BG1679" i="3"/>
  <c r="BF1679" i="3"/>
  <c r="T1679" i="3"/>
  <c r="R1679" i="3"/>
  <c r="P1679" i="3"/>
  <c r="BI1676" i="3"/>
  <c r="BH1676" i="3"/>
  <c r="BG1676" i="3"/>
  <c r="BF1676" i="3"/>
  <c r="T1676" i="3"/>
  <c r="R1676" i="3"/>
  <c r="P1676" i="3"/>
  <c r="BI1673" i="3"/>
  <c r="BH1673" i="3"/>
  <c r="BG1673" i="3"/>
  <c r="BF1673" i="3"/>
  <c r="T1673" i="3"/>
  <c r="R1673" i="3"/>
  <c r="P1673" i="3"/>
  <c r="BI1670" i="3"/>
  <c r="BH1670" i="3"/>
  <c r="BG1670" i="3"/>
  <c r="BF1670" i="3"/>
  <c r="T1670" i="3"/>
  <c r="R1670" i="3"/>
  <c r="P1670" i="3"/>
  <c r="BI1668" i="3"/>
  <c r="BH1668" i="3"/>
  <c r="BG1668" i="3"/>
  <c r="BF1668" i="3"/>
  <c r="T1668" i="3"/>
  <c r="R1668" i="3"/>
  <c r="P1668" i="3"/>
  <c r="BI1664" i="3"/>
  <c r="BH1664" i="3"/>
  <c r="BG1664" i="3"/>
  <c r="BF1664" i="3"/>
  <c r="T1664" i="3"/>
  <c r="R1664" i="3"/>
  <c r="P1664" i="3"/>
  <c r="BI1659" i="3"/>
  <c r="BH1659" i="3"/>
  <c r="BG1659" i="3"/>
  <c r="BF1659" i="3"/>
  <c r="T1659" i="3"/>
  <c r="R1659" i="3"/>
  <c r="P1659" i="3"/>
  <c r="BI1654" i="3"/>
  <c r="BH1654" i="3"/>
  <c r="BG1654" i="3"/>
  <c r="BF1654" i="3"/>
  <c r="T1654" i="3"/>
  <c r="R1654" i="3"/>
  <c r="P1654" i="3"/>
  <c r="BI1649" i="3"/>
  <c r="BH1649" i="3"/>
  <c r="BG1649" i="3"/>
  <c r="BF1649" i="3"/>
  <c r="T1649" i="3"/>
  <c r="R1649" i="3"/>
  <c r="P1649" i="3"/>
  <c r="BI1644" i="3"/>
  <c r="BH1644" i="3"/>
  <c r="BG1644" i="3"/>
  <c r="BF1644" i="3"/>
  <c r="T1644" i="3"/>
  <c r="R1644" i="3"/>
  <c r="P1644" i="3"/>
  <c r="BI1639" i="3"/>
  <c r="BH1639" i="3"/>
  <c r="BG1639" i="3"/>
  <c r="BF1639" i="3"/>
  <c r="T1639" i="3"/>
  <c r="R1639" i="3"/>
  <c r="P1639" i="3"/>
  <c r="BI1636" i="3"/>
  <c r="BH1636" i="3"/>
  <c r="BG1636" i="3"/>
  <c r="BF1636" i="3"/>
  <c r="T1636" i="3"/>
  <c r="R1636" i="3"/>
  <c r="P1636" i="3"/>
  <c r="BI1633" i="3"/>
  <c r="BH1633" i="3"/>
  <c r="BG1633" i="3"/>
  <c r="BF1633" i="3"/>
  <c r="T1633" i="3"/>
  <c r="R1633" i="3"/>
  <c r="P1633" i="3"/>
  <c r="BI1632" i="3"/>
  <c r="BH1632" i="3"/>
  <c r="BG1632" i="3"/>
  <c r="BF1632" i="3"/>
  <c r="T1632" i="3"/>
  <c r="R1632" i="3"/>
  <c r="P1632" i="3"/>
  <c r="BI1629" i="3"/>
  <c r="BH1629" i="3"/>
  <c r="BG1629" i="3"/>
  <c r="BF1629" i="3"/>
  <c r="T1629" i="3"/>
  <c r="R1629" i="3"/>
  <c r="P1629" i="3"/>
  <c r="BI1626" i="3"/>
  <c r="BH1626" i="3"/>
  <c r="BG1626" i="3"/>
  <c r="BF1626" i="3"/>
  <c r="T1626" i="3"/>
  <c r="R1626" i="3"/>
  <c r="P1626" i="3"/>
  <c r="BI1623" i="3"/>
  <c r="BH1623" i="3"/>
  <c r="BG1623" i="3"/>
  <c r="BF1623" i="3"/>
  <c r="T1623" i="3"/>
  <c r="R1623" i="3"/>
  <c r="P1623" i="3"/>
  <c r="BI1620" i="3"/>
  <c r="BH1620" i="3"/>
  <c r="BG1620" i="3"/>
  <c r="BF1620" i="3"/>
  <c r="T1620" i="3"/>
  <c r="R1620" i="3"/>
  <c r="P1620" i="3"/>
  <c r="BI1618" i="3"/>
  <c r="BH1618" i="3"/>
  <c r="BG1618" i="3"/>
  <c r="BF1618" i="3"/>
  <c r="T1618" i="3"/>
  <c r="R1618" i="3"/>
  <c r="P1618" i="3"/>
  <c r="BI1616" i="3"/>
  <c r="BH1616" i="3"/>
  <c r="BG1616" i="3"/>
  <c r="BF1616" i="3"/>
  <c r="T1616" i="3"/>
  <c r="R1616" i="3"/>
  <c r="P1616" i="3"/>
  <c r="BI1611" i="3"/>
  <c r="BH1611" i="3"/>
  <c r="BG1611" i="3"/>
  <c r="BF1611" i="3"/>
  <c r="T1611" i="3"/>
  <c r="R1611" i="3"/>
  <c r="P1611" i="3"/>
  <c r="BI1608" i="3"/>
  <c r="BH1608" i="3"/>
  <c r="BG1608" i="3"/>
  <c r="BF1608" i="3"/>
  <c r="T1608" i="3"/>
  <c r="R1608" i="3"/>
  <c r="P1608" i="3"/>
  <c r="BI1606" i="3"/>
  <c r="BH1606" i="3"/>
  <c r="BG1606" i="3"/>
  <c r="BF1606" i="3"/>
  <c r="T1606" i="3"/>
  <c r="R1606" i="3"/>
  <c r="P1606" i="3"/>
  <c r="BI1602" i="3"/>
  <c r="BH1602" i="3"/>
  <c r="BG1602" i="3"/>
  <c r="BF1602" i="3"/>
  <c r="T1602" i="3"/>
  <c r="R1602" i="3"/>
  <c r="P1602" i="3"/>
  <c r="BI1597" i="3"/>
  <c r="BH1597" i="3"/>
  <c r="BG1597" i="3"/>
  <c r="BF1597" i="3"/>
  <c r="T1597" i="3"/>
  <c r="R1597" i="3"/>
  <c r="P1597" i="3"/>
  <c r="BI1592" i="3"/>
  <c r="BH1592" i="3"/>
  <c r="BG1592" i="3"/>
  <c r="BF1592" i="3"/>
  <c r="T1592" i="3"/>
  <c r="R1592" i="3"/>
  <c r="P1592" i="3"/>
  <c r="BI1589" i="3"/>
  <c r="BH1589" i="3"/>
  <c r="BG1589" i="3"/>
  <c r="BF1589" i="3"/>
  <c r="T1589" i="3"/>
  <c r="R1589" i="3"/>
  <c r="P1589" i="3"/>
  <c r="BI1586" i="3"/>
  <c r="BH1586" i="3"/>
  <c r="BG1586" i="3"/>
  <c r="BF1586" i="3"/>
  <c r="T1586" i="3"/>
  <c r="R1586" i="3"/>
  <c r="P1586" i="3"/>
  <c r="BI1582" i="3"/>
  <c r="BH1582" i="3"/>
  <c r="BG1582" i="3"/>
  <c r="BF1582" i="3"/>
  <c r="T1582" i="3"/>
  <c r="R1582" i="3"/>
  <c r="P1582" i="3"/>
  <c r="BI1577" i="3"/>
  <c r="BH1577" i="3"/>
  <c r="BG1577" i="3"/>
  <c r="BF1577" i="3"/>
  <c r="T1577" i="3"/>
  <c r="R1577" i="3"/>
  <c r="P1577" i="3"/>
  <c r="BI1575" i="3"/>
  <c r="BH1575" i="3"/>
  <c r="BG1575" i="3"/>
  <c r="BF1575" i="3"/>
  <c r="T1575" i="3"/>
  <c r="R1575" i="3"/>
  <c r="P1575" i="3"/>
  <c r="BI1569" i="3"/>
  <c r="BH1569" i="3"/>
  <c r="BG1569" i="3"/>
  <c r="BF1569" i="3"/>
  <c r="T1569" i="3"/>
  <c r="R1569" i="3"/>
  <c r="P1569" i="3"/>
  <c r="BI1567" i="3"/>
  <c r="BH1567" i="3"/>
  <c r="BG1567" i="3"/>
  <c r="BF1567" i="3"/>
  <c r="T1567" i="3"/>
  <c r="R1567" i="3"/>
  <c r="P1567" i="3"/>
  <c r="BI1565" i="3"/>
  <c r="BH1565" i="3"/>
  <c r="BG1565" i="3"/>
  <c r="BF1565" i="3"/>
  <c r="T1565" i="3"/>
  <c r="R1565" i="3"/>
  <c r="P1565" i="3"/>
  <c r="BI1560" i="3"/>
  <c r="BH1560" i="3"/>
  <c r="BG1560" i="3"/>
  <c r="BF1560" i="3"/>
  <c r="T1560" i="3"/>
  <c r="R1560" i="3"/>
  <c r="P1560" i="3"/>
  <c r="BI1558" i="3"/>
  <c r="BH1558" i="3"/>
  <c r="BG1558" i="3"/>
  <c r="BF1558" i="3"/>
  <c r="T1558" i="3"/>
  <c r="R1558" i="3"/>
  <c r="P1558" i="3"/>
  <c r="BI1555" i="3"/>
  <c r="BH1555" i="3"/>
  <c r="BG1555" i="3"/>
  <c r="BF1555" i="3"/>
  <c r="T1555" i="3"/>
  <c r="R1555" i="3"/>
  <c r="P1555" i="3"/>
  <c r="BI1548" i="3"/>
  <c r="BH1548" i="3"/>
  <c r="BG1548" i="3"/>
  <c r="BF1548" i="3"/>
  <c r="T1548" i="3"/>
  <c r="R1548" i="3"/>
  <c r="P1548" i="3"/>
  <c r="BI1545" i="3"/>
  <c r="BH1545" i="3"/>
  <c r="BG1545" i="3"/>
  <c r="BF1545" i="3"/>
  <c r="T1545" i="3"/>
  <c r="R1545" i="3"/>
  <c r="P1545" i="3"/>
  <c r="BI1544" i="3"/>
  <c r="BH1544" i="3"/>
  <c r="BG1544" i="3"/>
  <c r="BF1544" i="3"/>
  <c r="T1544" i="3"/>
  <c r="R1544" i="3"/>
  <c r="P1544" i="3"/>
  <c r="BI1542" i="3"/>
  <c r="BH1542" i="3"/>
  <c r="BG1542" i="3"/>
  <c r="BF1542" i="3"/>
  <c r="T1542" i="3"/>
  <c r="R1542" i="3"/>
  <c r="P1542" i="3"/>
  <c r="BI1540" i="3"/>
  <c r="BH1540" i="3"/>
  <c r="BG1540" i="3"/>
  <c r="BF1540" i="3"/>
  <c r="T1540" i="3"/>
  <c r="R1540" i="3"/>
  <c r="P1540" i="3"/>
  <c r="BI1537" i="3"/>
  <c r="BH1537" i="3"/>
  <c r="BG1537" i="3"/>
  <c r="BF1537" i="3"/>
  <c r="T1537" i="3"/>
  <c r="R1537" i="3"/>
  <c r="P1537" i="3"/>
  <c r="BI1535" i="3"/>
  <c r="BH1535" i="3"/>
  <c r="BG1535" i="3"/>
  <c r="BF1535" i="3"/>
  <c r="T1535" i="3"/>
  <c r="R1535" i="3"/>
  <c r="P1535" i="3"/>
  <c r="BI1533" i="3"/>
  <c r="BH1533" i="3"/>
  <c r="BG1533" i="3"/>
  <c r="BF1533" i="3"/>
  <c r="T1533" i="3"/>
  <c r="R1533" i="3"/>
  <c r="P1533" i="3"/>
  <c r="BI1531" i="3"/>
  <c r="BH1531" i="3"/>
  <c r="BG1531" i="3"/>
  <c r="BF1531" i="3"/>
  <c r="T1531" i="3"/>
  <c r="R1531" i="3"/>
  <c r="P1531" i="3"/>
  <c r="BI1529" i="3"/>
  <c r="BH1529" i="3"/>
  <c r="BG1529" i="3"/>
  <c r="BF1529" i="3"/>
  <c r="T1529" i="3"/>
  <c r="R1529" i="3"/>
  <c r="P1529" i="3"/>
  <c r="BI1524" i="3"/>
  <c r="BH1524" i="3"/>
  <c r="BG1524" i="3"/>
  <c r="BF1524" i="3"/>
  <c r="T1524" i="3"/>
  <c r="R1524" i="3"/>
  <c r="P1524" i="3"/>
  <c r="BI1519" i="3"/>
  <c r="BH1519" i="3"/>
  <c r="BG1519" i="3"/>
  <c r="BF1519" i="3"/>
  <c r="T1519" i="3"/>
  <c r="R1519" i="3"/>
  <c r="P1519" i="3"/>
  <c r="BI1508" i="3"/>
  <c r="BH1508" i="3"/>
  <c r="BG1508" i="3"/>
  <c r="BF1508" i="3"/>
  <c r="T1508" i="3"/>
  <c r="R1508" i="3"/>
  <c r="P1508" i="3"/>
  <c r="BI1507" i="3"/>
  <c r="BH1507" i="3"/>
  <c r="BG1507" i="3"/>
  <c r="BF1507" i="3"/>
  <c r="T1507" i="3"/>
  <c r="R1507" i="3"/>
  <c r="P1507" i="3"/>
  <c r="BI1506" i="3"/>
  <c r="BH1506" i="3"/>
  <c r="BG1506" i="3"/>
  <c r="BF1506" i="3"/>
  <c r="T1506" i="3"/>
  <c r="R1506" i="3"/>
  <c r="P1506" i="3"/>
  <c r="BI1497" i="3"/>
  <c r="BH1497" i="3"/>
  <c r="BG1497" i="3"/>
  <c r="BF1497" i="3"/>
  <c r="T1497" i="3"/>
  <c r="R1497" i="3"/>
  <c r="P1497" i="3"/>
  <c r="BI1494" i="3"/>
  <c r="BH1494" i="3"/>
  <c r="BG1494" i="3"/>
  <c r="BF1494" i="3"/>
  <c r="T1494" i="3"/>
  <c r="R1494" i="3"/>
  <c r="P1494" i="3"/>
  <c r="BI1489" i="3"/>
  <c r="BH1489" i="3"/>
  <c r="BG1489" i="3"/>
  <c r="BF1489" i="3"/>
  <c r="T1489" i="3"/>
  <c r="R1489" i="3"/>
  <c r="P1489" i="3"/>
  <c r="BI1484" i="3"/>
  <c r="BH1484" i="3"/>
  <c r="BG1484" i="3"/>
  <c r="BF1484" i="3"/>
  <c r="T1484" i="3"/>
  <c r="R1484" i="3"/>
  <c r="P1484" i="3"/>
  <c r="BI1474" i="3"/>
  <c r="BH1474" i="3"/>
  <c r="BG1474" i="3"/>
  <c r="BF1474" i="3"/>
  <c r="T1474" i="3"/>
  <c r="R1474" i="3"/>
  <c r="P1474" i="3"/>
  <c r="BI1471" i="3"/>
  <c r="BH1471" i="3"/>
  <c r="BG1471" i="3"/>
  <c r="BF1471" i="3"/>
  <c r="T1471" i="3"/>
  <c r="R1471" i="3"/>
  <c r="P1471" i="3"/>
  <c r="BI1469" i="3"/>
  <c r="BH1469" i="3"/>
  <c r="BG1469" i="3"/>
  <c r="BF1469" i="3"/>
  <c r="T1469" i="3"/>
  <c r="R1469" i="3"/>
  <c r="P1469" i="3"/>
  <c r="BI1466" i="3"/>
  <c r="BH1466" i="3"/>
  <c r="BG1466" i="3"/>
  <c r="BF1466" i="3"/>
  <c r="T1466" i="3"/>
  <c r="R1466" i="3"/>
  <c r="P1466" i="3"/>
  <c r="BI1463" i="3"/>
  <c r="BH1463" i="3"/>
  <c r="BG1463" i="3"/>
  <c r="BF1463" i="3"/>
  <c r="T1463" i="3"/>
  <c r="R1463" i="3"/>
  <c r="P1463" i="3"/>
  <c r="BI1460" i="3"/>
  <c r="BH1460" i="3"/>
  <c r="BG1460" i="3"/>
  <c r="BF1460" i="3"/>
  <c r="T1460" i="3"/>
  <c r="R1460" i="3"/>
  <c r="P1460" i="3"/>
  <c r="BI1458" i="3"/>
  <c r="BH1458" i="3"/>
  <c r="BG1458" i="3"/>
  <c r="BF1458" i="3"/>
  <c r="T1458" i="3"/>
  <c r="R1458" i="3"/>
  <c r="P1458" i="3"/>
  <c r="BI1455" i="3"/>
  <c r="BH1455" i="3"/>
  <c r="BG1455" i="3"/>
  <c r="BF1455" i="3"/>
  <c r="T1455" i="3"/>
  <c r="R1455" i="3"/>
  <c r="P1455" i="3"/>
  <c r="BI1452" i="3"/>
  <c r="BH1452" i="3"/>
  <c r="BG1452" i="3"/>
  <c r="BF1452" i="3"/>
  <c r="T1452" i="3"/>
  <c r="R1452" i="3"/>
  <c r="P1452" i="3"/>
  <c r="BI1449" i="3"/>
  <c r="BH1449" i="3"/>
  <c r="BG1449" i="3"/>
  <c r="BF1449" i="3"/>
  <c r="T1449" i="3"/>
  <c r="R1449" i="3"/>
  <c r="P1449" i="3"/>
  <c r="BI1444" i="3"/>
  <c r="BH1444" i="3"/>
  <c r="BG1444" i="3"/>
  <c r="BF1444" i="3"/>
  <c r="T1444" i="3"/>
  <c r="R1444" i="3"/>
  <c r="P1444" i="3"/>
  <c r="BI1441" i="3"/>
  <c r="BH1441" i="3"/>
  <c r="BG1441" i="3"/>
  <c r="BF1441" i="3"/>
  <c r="T1441" i="3"/>
  <c r="R1441" i="3"/>
  <c r="P1441" i="3"/>
  <c r="BI1438" i="3"/>
  <c r="BH1438" i="3"/>
  <c r="BG1438" i="3"/>
  <c r="BF1438" i="3"/>
  <c r="T1438" i="3"/>
  <c r="R1438" i="3"/>
  <c r="P1438" i="3"/>
  <c r="BI1435" i="3"/>
  <c r="BH1435" i="3"/>
  <c r="BG1435" i="3"/>
  <c r="BF1435" i="3"/>
  <c r="T1435" i="3"/>
  <c r="R1435" i="3"/>
  <c r="P1435" i="3"/>
  <c r="BI1431" i="3"/>
  <c r="BH1431" i="3"/>
  <c r="BG1431" i="3"/>
  <c r="BF1431" i="3"/>
  <c r="T1431" i="3"/>
  <c r="R1431" i="3"/>
  <c r="P1431" i="3"/>
  <c r="BI1426" i="3"/>
  <c r="BH1426" i="3"/>
  <c r="BG1426" i="3"/>
  <c r="BF1426" i="3"/>
  <c r="T1426" i="3"/>
  <c r="R1426" i="3"/>
  <c r="P1426" i="3"/>
  <c r="BI1421" i="3"/>
  <c r="BH1421" i="3"/>
  <c r="BG1421" i="3"/>
  <c r="BF1421" i="3"/>
  <c r="T1421" i="3"/>
  <c r="R1421" i="3"/>
  <c r="P1421" i="3"/>
  <c r="BI1418" i="3"/>
  <c r="BH1418" i="3"/>
  <c r="BG1418" i="3"/>
  <c r="BF1418" i="3"/>
  <c r="T1418" i="3"/>
  <c r="R1418" i="3"/>
  <c r="P1418" i="3"/>
  <c r="BI1416" i="3"/>
  <c r="BH1416" i="3"/>
  <c r="BG1416" i="3"/>
  <c r="BF1416" i="3"/>
  <c r="T1416" i="3"/>
  <c r="R1416" i="3"/>
  <c r="P1416" i="3"/>
  <c r="BI1413" i="3"/>
  <c r="BH1413" i="3"/>
  <c r="BG1413" i="3"/>
  <c r="BF1413" i="3"/>
  <c r="T1413" i="3"/>
  <c r="R1413" i="3"/>
  <c r="P1413" i="3"/>
  <c r="BI1409" i="3"/>
  <c r="BH1409" i="3"/>
  <c r="BG1409" i="3"/>
  <c r="BF1409" i="3"/>
  <c r="T1409" i="3"/>
  <c r="R1409" i="3"/>
  <c r="P1409" i="3"/>
  <c r="BI1397" i="3"/>
  <c r="BH1397" i="3"/>
  <c r="BG1397" i="3"/>
  <c r="BF1397" i="3"/>
  <c r="T1397" i="3"/>
  <c r="R1397" i="3"/>
  <c r="P1397" i="3"/>
  <c r="BI1385" i="3"/>
  <c r="BH1385" i="3"/>
  <c r="BG1385" i="3"/>
  <c r="BF1385" i="3"/>
  <c r="T1385" i="3"/>
  <c r="R1385" i="3"/>
  <c r="P1385" i="3"/>
  <c r="BI1382" i="3"/>
  <c r="BH1382" i="3"/>
  <c r="BG1382" i="3"/>
  <c r="BF1382" i="3"/>
  <c r="T1382" i="3"/>
  <c r="R1382" i="3"/>
  <c r="P1382" i="3"/>
  <c r="BI1380" i="3"/>
  <c r="BH1380" i="3"/>
  <c r="BG1380" i="3"/>
  <c r="BF1380" i="3"/>
  <c r="T1380" i="3"/>
  <c r="R1380" i="3"/>
  <c r="P1380" i="3"/>
  <c r="BI1377" i="3"/>
  <c r="BH1377" i="3"/>
  <c r="BG1377" i="3"/>
  <c r="BF1377" i="3"/>
  <c r="T1377" i="3"/>
  <c r="R1377" i="3"/>
  <c r="P1377" i="3"/>
  <c r="BI1374" i="3"/>
  <c r="BH1374" i="3"/>
  <c r="BG1374" i="3"/>
  <c r="BF1374" i="3"/>
  <c r="T1374" i="3"/>
  <c r="R1374" i="3"/>
  <c r="P1374" i="3"/>
  <c r="BI1372" i="3"/>
  <c r="BH1372" i="3"/>
  <c r="BG1372" i="3"/>
  <c r="BF1372" i="3"/>
  <c r="T1372" i="3"/>
  <c r="R1372" i="3"/>
  <c r="P1372" i="3"/>
  <c r="BI1369" i="3"/>
  <c r="BH1369" i="3"/>
  <c r="BG1369" i="3"/>
  <c r="BF1369" i="3"/>
  <c r="T1369" i="3"/>
  <c r="R1369" i="3"/>
  <c r="P1369" i="3"/>
  <c r="BI1366" i="3"/>
  <c r="BH1366" i="3"/>
  <c r="BG1366" i="3"/>
  <c r="BF1366" i="3"/>
  <c r="T1366" i="3"/>
  <c r="R1366" i="3"/>
  <c r="P1366" i="3"/>
  <c r="BI1354" i="3"/>
  <c r="BH1354" i="3"/>
  <c r="BG1354" i="3"/>
  <c r="BF1354" i="3"/>
  <c r="T1354" i="3"/>
  <c r="R1354" i="3"/>
  <c r="P1354" i="3"/>
  <c r="BI1349" i="3"/>
  <c r="BH1349" i="3"/>
  <c r="BG1349" i="3"/>
  <c r="BF1349" i="3"/>
  <c r="T1349" i="3"/>
  <c r="R1349" i="3"/>
  <c r="P1349" i="3"/>
  <c r="BI1346" i="3"/>
  <c r="BH1346" i="3"/>
  <c r="BG1346" i="3"/>
  <c r="BF1346" i="3"/>
  <c r="T1346" i="3"/>
  <c r="R1346" i="3"/>
  <c r="P1346" i="3"/>
  <c r="BI1341" i="3"/>
  <c r="BH1341" i="3"/>
  <c r="BG1341" i="3"/>
  <c r="BF1341" i="3"/>
  <c r="T1341" i="3"/>
  <c r="R1341" i="3"/>
  <c r="P1341" i="3"/>
  <c r="BI1336" i="3"/>
  <c r="BH1336" i="3"/>
  <c r="BG1336" i="3"/>
  <c r="BF1336" i="3"/>
  <c r="T1336" i="3"/>
  <c r="R1336" i="3"/>
  <c r="P1336" i="3"/>
  <c r="BI1333" i="3"/>
  <c r="BH1333" i="3"/>
  <c r="BG1333" i="3"/>
  <c r="BF1333" i="3"/>
  <c r="T1333" i="3"/>
  <c r="R1333" i="3"/>
  <c r="P1333" i="3"/>
  <c r="BI1326" i="3"/>
  <c r="BH1326" i="3"/>
  <c r="BG1326" i="3"/>
  <c r="BF1326" i="3"/>
  <c r="T1326" i="3"/>
  <c r="R1326" i="3"/>
  <c r="P1326" i="3"/>
  <c r="BI1321" i="3"/>
  <c r="BH1321" i="3"/>
  <c r="BG1321" i="3"/>
  <c r="BF1321" i="3"/>
  <c r="T1321" i="3"/>
  <c r="R1321" i="3"/>
  <c r="P1321" i="3"/>
  <c r="BI1318" i="3"/>
  <c r="BH1318" i="3"/>
  <c r="BG1318" i="3"/>
  <c r="BF1318" i="3"/>
  <c r="T1318" i="3"/>
  <c r="R1318" i="3"/>
  <c r="P1318" i="3"/>
  <c r="BI1315" i="3"/>
  <c r="BH1315" i="3"/>
  <c r="BG1315" i="3"/>
  <c r="BF1315" i="3"/>
  <c r="T1315" i="3"/>
  <c r="R1315" i="3"/>
  <c r="P1315" i="3"/>
  <c r="BI1310" i="3"/>
  <c r="BH1310" i="3"/>
  <c r="BG1310" i="3"/>
  <c r="BF1310" i="3"/>
  <c r="T1310" i="3"/>
  <c r="R1310" i="3"/>
  <c r="P1310" i="3"/>
  <c r="BI1296" i="3"/>
  <c r="BH1296" i="3"/>
  <c r="BG1296" i="3"/>
  <c r="BF1296" i="3"/>
  <c r="T1296" i="3"/>
  <c r="R1296" i="3"/>
  <c r="P1296" i="3"/>
  <c r="BI1284" i="3"/>
  <c r="BH1284" i="3"/>
  <c r="BG1284" i="3"/>
  <c r="BF1284" i="3"/>
  <c r="T1284" i="3"/>
  <c r="R1284" i="3"/>
  <c r="P1284" i="3"/>
  <c r="BI1272" i="3"/>
  <c r="BH1272" i="3"/>
  <c r="BG1272" i="3"/>
  <c r="BF1272" i="3"/>
  <c r="T1272" i="3"/>
  <c r="R1272" i="3"/>
  <c r="P1272" i="3"/>
  <c r="BI1267" i="3"/>
  <c r="BH1267" i="3"/>
  <c r="BG1267" i="3"/>
  <c r="BF1267" i="3"/>
  <c r="T1267" i="3"/>
  <c r="R1267" i="3"/>
  <c r="P1267" i="3"/>
  <c r="BI1262" i="3"/>
  <c r="BH1262" i="3"/>
  <c r="BG1262" i="3"/>
  <c r="BF1262" i="3"/>
  <c r="T1262" i="3"/>
  <c r="R1262" i="3"/>
  <c r="P1262" i="3"/>
  <c r="BI1257" i="3"/>
  <c r="BH1257" i="3"/>
  <c r="BG1257" i="3"/>
  <c r="BF1257" i="3"/>
  <c r="T1257" i="3"/>
  <c r="R1257" i="3"/>
  <c r="P1257" i="3"/>
  <c r="BI1256" i="3"/>
  <c r="BH1256" i="3"/>
  <c r="BG1256" i="3"/>
  <c r="BF1256" i="3"/>
  <c r="T1256" i="3"/>
  <c r="R1256" i="3"/>
  <c r="P1256" i="3"/>
  <c r="BI1255" i="3"/>
  <c r="BH1255" i="3"/>
  <c r="BG1255" i="3"/>
  <c r="BF1255" i="3"/>
  <c r="T1255" i="3"/>
  <c r="R1255" i="3"/>
  <c r="P1255" i="3"/>
  <c r="BI1250" i="3"/>
  <c r="BH1250" i="3"/>
  <c r="BG1250" i="3"/>
  <c r="BF1250" i="3"/>
  <c r="T1250" i="3"/>
  <c r="R1250" i="3"/>
  <c r="P1250" i="3"/>
  <c r="BI1245" i="3"/>
  <c r="BH1245" i="3"/>
  <c r="BG1245" i="3"/>
  <c r="BF1245" i="3"/>
  <c r="T1245" i="3"/>
  <c r="R1245" i="3"/>
  <c r="P1245" i="3"/>
  <c r="BI1243" i="3"/>
  <c r="BH1243" i="3"/>
  <c r="BG1243" i="3"/>
  <c r="BF1243" i="3"/>
  <c r="T1243" i="3"/>
  <c r="R1243" i="3"/>
  <c r="P1243" i="3"/>
  <c r="BI1241" i="3"/>
  <c r="BH1241" i="3"/>
  <c r="BG1241" i="3"/>
  <c r="BF1241" i="3"/>
  <c r="T1241" i="3"/>
  <c r="R1241" i="3"/>
  <c r="P1241" i="3"/>
  <c r="BI1239" i="3"/>
  <c r="BH1239" i="3"/>
  <c r="BG1239" i="3"/>
  <c r="BF1239" i="3"/>
  <c r="T1239" i="3"/>
  <c r="R1239" i="3"/>
  <c r="P1239" i="3"/>
  <c r="BI1235" i="3"/>
  <c r="BH1235" i="3"/>
  <c r="BG1235" i="3"/>
  <c r="BF1235" i="3"/>
  <c r="T1235" i="3"/>
  <c r="R1235" i="3"/>
  <c r="P1235" i="3"/>
  <c r="BI1231" i="3"/>
  <c r="BH1231" i="3"/>
  <c r="BG1231" i="3"/>
  <c r="BF1231" i="3"/>
  <c r="T1231" i="3"/>
  <c r="R1231" i="3"/>
  <c r="P1231" i="3"/>
  <c r="BI1196" i="3"/>
  <c r="BH1196" i="3"/>
  <c r="BG1196" i="3"/>
  <c r="BF1196" i="3"/>
  <c r="T1196" i="3"/>
  <c r="R1196" i="3"/>
  <c r="P1196" i="3"/>
  <c r="BI1191" i="3"/>
  <c r="BH1191" i="3"/>
  <c r="BG1191" i="3"/>
  <c r="BF1191" i="3"/>
  <c r="T1191" i="3"/>
  <c r="R1191" i="3"/>
  <c r="P1191" i="3"/>
  <c r="BI1184" i="3"/>
  <c r="BH1184" i="3"/>
  <c r="BG1184" i="3"/>
  <c r="BF1184" i="3"/>
  <c r="T1184" i="3"/>
  <c r="R1184" i="3"/>
  <c r="P1184" i="3"/>
  <c r="BI1179" i="3"/>
  <c r="BH1179" i="3"/>
  <c r="BG1179" i="3"/>
  <c r="BF1179" i="3"/>
  <c r="T1179" i="3"/>
  <c r="R1179" i="3"/>
  <c r="P1179" i="3"/>
  <c r="BI1173" i="3"/>
  <c r="BH1173" i="3"/>
  <c r="BG1173" i="3"/>
  <c r="BF1173" i="3"/>
  <c r="T1173" i="3"/>
  <c r="R1173" i="3"/>
  <c r="P1173" i="3"/>
  <c r="BI1170" i="3"/>
  <c r="BH1170" i="3"/>
  <c r="BG1170" i="3"/>
  <c r="BF1170" i="3"/>
  <c r="T1170" i="3"/>
  <c r="R1170" i="3"/>
  <c r="P1170" i="3"/>
  <c r="BI1156" i="3"/>
  <c r="BH1156" i="3"/>
  <c r="BG1156" i="3"/>
  <c r="BF1156" i="3"/>
  <c r="T1156" i="3"/>
  <c r="R1156" i="3"/>
  <c r="P1156" i="3"/>
  <c r="BI1139" i="3"/>
  <c r="BH1139" i="3"/>
  <c r="BG1139" i="3"/>
  <c r="BF1139" i="3"/>
  <c r="T1139" i="3"/>
  <c r="R1139" i="3"/>
  <c r="P1139" i="3"/>
  <c r="BI1124" i="3"/>
  <c r="BH1124" i="3"/>
  <c r="BG1124" i="3"/>
  <c r="BF1124" i="3"/>
  <c r="T1124" i="3"/>
  <c r="R1124" i="3"/>
  <c r="P1124" i="3"/>
  <c r="BI1107" i="3"/>
  <c r="BH1107" i="3"/>
  <c r="BG1107" i="3"/>
  <c r="BF1107" i="3"/>
  <c r="T1107" i="3"/>
  <c r="R1107" i="3"/>
  <c r="P1107" i="3"/>
  <c r="BI1105" i="3"/>
  <c r="BH1105" i="3"/>
  <c r="BG1105" i="3"/>
  <c r="BF1105" i="3"/>
  <c r="T1105" i="3"/>
  <c r="R1105" i="3"/>
  <c r="P1105" i="3"/>
  <c r="BI1102" i="3"/>
  <c r="BH1102" i="3"/>
  <c r="BG1102" i="3"/>
  <c r="BF1102" i="3"/>
  <c r="T1102" i="3"/>
  <c r="R1102" i="3"/>
  <c r="P1102" i="3"/>
  <c r="BI1099" i="3"/>
  <c r="BH1099" i="3"/>
  <c r="BG1099" i="3"/>
  <c r="BF1099" i="3"/>
  <c r="T1099" i="3"/>
  <c r="R1099" i="3"/>
  <c r="P1099" i="3"/>
  <c r="BI1097" i="3"/>
  <c r="BH1097" i="3"/>
  <c r="BG1097" i="3"/>
  <c r="BF1097" i="3"/>
  <c r="T1097" i="3"/>
  <c r="R1097" i="3"/>
  <c r="P1097" i="3"/>
  <c r="BI1083" i="3"/>
  <c r="BH1083" i="3"/>
  <c r="BG1083" i="3"/>
  <c r="BF1083" i="3"/>
  <c r="T1083" i="3"/>
  <c r="R1083" i="3"/>
  <c r="P1083" i="3"/>
  <c r="BI1069" i="3"/>
  <c r="BH1069" i="3"/>
  <c r="BG1069" i="3"/>
  <c r="BF1069" i="3"/>
  <c r="T1069" i="3"/>
  <c r="R1069" i="3"/>
  <c r="P1069" i="3"/>
  <c r="BI1066" i="3"/>
  <c r="BH1066" i="3"/>
  <c r="BG1066" i="3"/>
  <c r="BF1066" i="3"/>
  <c r="T1066" i="3"/>
  <c r="R1066" i="3"/>
  <c r="P1066" i="3"/>
  <c r="BI1063" i="3"/>
  <c r="BH1063" i="3"/>
  <c r="BG1063" i="3"/>
  <c r="BF1063" i="3"/>
  <c r="T1063" i="3"/>
  <c r="R1063" i="3"/>
  <c r="P1063" i="3"/>
  <c r="BI1060" i="3"/>
  <c r="BH1060" i="3"/>
  <c r="BG1060" i="3"/>
  <c r="BF1060" i="3"/>
  <c r="T1060" i="3"/>
  <c r="R1060" i="3"/>
  <c r="P1060" i="3"/>
  <c r="BI1057" i="3"/>
  <c r="BH1057" i="3"/>
  <c r="BG1057" i="3"/>
  <c r="BF1057" i="3"/>
  <c r="T1057" i="3"/>
  <c r="R1057" i="3"/>
  <c r="P1057" i="3"/>
  <c r="BI1054" i="3"/>
  <c r="BH1054" i="3"/>
  <c r="BG1054" i="3"/>
  <c r="BF1054" i="3"/>
  <c r="T1054" i="3"/>
  <c r="R1054" i="3"/>
  <c r="P1054" i="3"/>
  <c r="BI1051" i="3"/>
  <c r="BH1051" i="3"/>
  <c r="BG1051" i="3"/>
  <c r="BF1051" i="3"/>
  <c r="T1051" i="3"/>
  <c r="R1051" i="3"/>
  <c r="P1051" i="3"/>
  <c r="BI1048" i="3"/>
  <c r="BH1048" i="3"/>
  <c r="BG1048" i="3"/>
  <c r="BF1048" i="3"/>
  <c r="T1048" i="3"/>
  <c r="R1048" i="3"/>
  <c r="P1048" i="3"/>
  <c r="BI1043" i="3"/>
  <c r="BH1043" i="3"/>
  <c r="BG1043" i="3"/>
  <c r="BF1043" i="3"/>
  <c r="T1043" i="3"/>
  <c r="R1043" i="3"/>
  <c r="P1043" i="3"/>
  <c r="BI1038" i="3"/>
  <c r="BH1038" i="3"/>
  <c r="BG1038" i="3"/>
  <c r="BF1038" i="3"/>
  <c r="T1038" i="3"/>
  <c r="R1038" i="3"/>
  <c r="P1038" i="3"/>
  <c r="BI1032" i="3"/>
  <c r="BH1032" i="3"/>
  <c r="BG1032" i="3"/>
  <c r="BF1032" i="3"/>
  <c r="T1032" i="3"/>
  <c r="R1032" i="3"/>
  <c r="P1032" i="3"/>
  <c r="BI1025" i="3"/>
  <c r="BH1025" i="3"/>
  <c r="BG1025" i="3"/>
  <c r="BF1025" i="3"/>
  <c r="T1025" i="3"/>
  <c r="R1025" i="3"/>
  <c r="P1025" i="3"/>
  <c r="BI1019" i="3"/>
  <c r="BH1019" i="3"/>
  <c r="BG1019" i="3"/>
  <c r="BF1019" i="3"/>
  <c r="T1019" i="3"/>
  <c r="R1019" i="3"/>
  <c r="P1019" i="3"/>
  <c r="BI1006" i="3"/>
  <c r="BH1006" i="3"/>
  <c r="BG1006" i="3"/>
  <c r="BF1006" i="3"/>
  <c r="T1006" i="3"/>
  <c r="R1006" i="3"/>
  <c r="P1006" i="3"/>
  <c r="BI1003" i="3"/>
  <c r="BH1003" i="3"/>
  <c r="BG1003" i="3"/>
  <c r="BF1003" i="3"/>
  <c r="T1003" i="3"/>
  <c r="R1003" i="3"/>
  <c r="P1003" i="3"/>
  <c r="BI996" i="3"/>
  <c r="BH996" i="3"/>
  <c r="BG996" i="3"/>
  <c r="BF996" i="3"/>
  <c r="T996" i="3"/>
  <c r="R996" i="3"/>
  <c r="P996" i="3"/>
  <c r="BI990" i="3"/>
  <c r="BH990" i="3"/>
  <c r="BG990" i="3"/>
  <c r="BF990" i="3"/>
  <c r="T990" i="3"/>
  <c r="R990" i="3"/>
  <c r="P990" i="3"/>
  <c r="BI976" i="3"/>
  <c r="BH976" i="3"/>
  <c r="BG976" i="3"/>
  <c r="BF976" i="3"/>
  <c r="T976" i="3"/>
  <c r="R976" i="3"/>
  <c r="P976" i="3"/>
  <c r="BI962" i="3"/>
  <c r="BH962" i="3"/>
  <c r="BG962" i="3"/>
  <c r="BF962" i="3"/>
  <c r="T962" i="3"/>
  <c r="R962" i="3"/>
  <c r="P962" i="3"/>
  <c r="BI948" i="3"/>
  <c r="BH948" i="3"/>
  <c r="BG948" i="3"/>
  <c r="BF948" i="3"/>
  <c r="T948" i="3"/>
  <c r="R948" i="3"/>
  <c r="P948" i="3"/>
  <c r="BI945" i="3"/>
  <c r="BH945" i="3"/>
  <c r="BG945" i="3"/>
  <c r="BF945" i="3"/>
  <c r="T945" i="3"/>
  <c r="R945" i="3"/>
  <c r="P945" i="3"/>
  <c r="BI943" i="3"/>
  <c r="BH943" i="3"/>
  <c r="BG943" i="3"/>
  <c r="BF943" i="3"/>
  <c r="T943" i="3"/>
  <c r="R943" i="3"/>
  <c r="P943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35" i="3"/>
  <c r="BH935" i="3"/>
  <c r="BG935" i="3"/>
  <c r="BF935" i="3"/>
  <c r="T935" i="3"/>
  <c r="R935" i="3"/>
  <c r="P935" i="3"/>
  <c r="BI932" i="3"/>
  <c r="BH932" i="3"/>
  <c r="BG932" i="3"/>
  <c r="BF932" i="3"/>
  <c r="T932" i="3"/>
  <c r="R932" i="3"/>
  <c r="P932" i="3"/>
  <c r="BI927" i="3"/>
  <c r="BH927" i="3"/>
  <c r="BG927" i="3"/>
  <c r="BF927" i="3"/>
  <c r="T927" i="3"/>
  <c r="R927" i="3"/>
  <c r="P927" i="3"/>
  <c r="BI922" i="3"/>
  <c r="BH922" i="3"/>
  <c r="BG922" i="3"/>
  <c r="BF922" i="3"/>
  <c r="T922" i="3"/>
  <c r="R922" i="3"/>
  <c r="P922" i="3"/>
  <c r="BI920" i="3"/>
  <c r="BH920" i="3"/>
  <c r="BG920" i="3"/>
  <c r="BF920" i="3"/>
  <c r="T920" i="3"/>
  <c r="R920" i="3"/>
  <c r="P920" i="3"/>
  <c r="BI917" i="3"/>
  <c r="BH917" i="3"/>
  <c r="BG917" i="3"/>
  <c r="BF917" i="3"/>
  <c r="T917" i="3"/>
  <c r="R917" i="3"/>
  <c r="P917" i="3"/>
  <c r="BI915" i="3"/>
  <c r="BH915" i="3"/>
  <c r="BG915" i="3"/>
  <c r="BF915" i="3"/>
  <c r="T915" i="3"/>
  <c r="R915" i="3"/>
  <c r="P915" i="3"/>
  <c r="BI912" i="3"/>
  <c r="BH912" i="3"/>
  <c r="BG912" i="3"/>
  <c r="BF912" i="3"/>
  <c r="T912" i="3"/>
  <c r="R912" i="3"/>
  <c r="P912" i="3"/>
  <c r="BI906" i="3"/>
  <c r="BH906" i="3"/>
  <c r="BG906" i="3"/>
  <c r="BF906" i="3"/>
  <c r="T906" i="3"/>
  <c r="R906" i="3"/>
  <c r="P906" i="3"/>
  <c r="BI903" i="3"/>
  <c r="BH903" i="3"/>
  <c r="BG903" i="3"/>
  <c r="BF903" i="3"/>
  <c r="T903" i="3"/>
  <c r="R903" i="3"/>
  <c r="P903" i="3"/>
  <c r="BI901" i="3"/>
  <c r="BH901" i="3"/>
  <c r="BG901" i="3"/>
  <c r="BF901" i="3"/>
  <c r="T901" i="3"/>
  <c r="R901" i="3"/>
  <c r="P901" i="3"/>
  <c r="BI898" i="3"/>
  <c r="BH898" i="3"/>
  <c r="BG898" i="3"/>
  <c r="BF898" i="3"/>
  <c r="T898" i="3"/>
  <c r="R898" i="3"/>
  <c r="P898" i="3"/>
  <c r="BI895" i="3"/>
  <c r="BH895" i="3"/>
  <c r="BG895" i="3"/>
  <c r="BF895" i="3"/>
  <c r="T895" i="3"/>
  <c r="R895" i="3"/>
  <c r="P895" i="3"/>
  <c r="BI892" i="3"/>
  <c r="BH892" i="3"/>
  <c r="BG892" i="3"/>
  <c r="BF892" i="3"/>
  <c r="T892" i="3"/>
  <c r="R892" i="3"/>
  <c r="P892" i="3"/>
  <c r="BI889" i="3"/>
  <c r="BH889" i="3"/>
  <c r="BG889" i="3"/>
  <c r="BF889" i="3"/>
  <c r="T889" i="3"/>
  <c r="R889" i="3"/>
  <c r="P889" i="3"/>
  <c r="BI886" i="3"/>
  <c r="BH886" i="3"/>
  <c r="BG886" i="3"/>
  <c r="BF886" i="3"/>
  <c r="T886" i="3"/>
  <c r="R886" i="3"/>
  <c r="P886" i="3"/>
  <c r="BI883" i="3"/>
  <c r="BH883" i="3"/>
  <c r="BG883" i="3"/>
  <c r="BF883" i="3"/>
  <c r="T883" i="3"/>
  <c r="R883" i="3"/>
  <c r="P883" i="3"/>
  <c r="BI880" i="3"/>
  <c r="BH880" i="3"/>
  <c r="BG880" i="3"/>
  <c r="BF880" i="3"/>
  <c r="T880" i="3"/>
  <c r="R880" i="3"/>
  <c r="P880" i="3"/>
  <c r="BI877" i="3"/>
  <c r="BH877" i="3"/>
  <c r="BG877" i="3"/>
  <c r="BF877" i="3"/>
  <c r="T877" i="3"/>
  <c r="R877" i="3"/>
  <c r="P877" i="3"/>
  <c r="BI874" i="3"/>
  <c r="BH874" i="3"/>
  <c r="BG874" i="3"/>
  <c r="BF874" i="3"/>
  <c r="T874" i="3"/>
  <c r="R874" i="3"/>
  <c r="P874" i="3"/>
  <c r="BI867" i="3"/>
  <c r="BH867" i="3"/>
  <c r="BG867" i="3"/>
  <c r="BF867" i="3"/>
  <c r="T867" i="3"/>
  <c r="R867" i="3"/>
  <c r="P867" i="3"/>
  <c r="BI864" i="3"/>
  <c r="BH864" i="3"/>
  <c r="BG864" i="3"/>
  <c r="BF864" i="3"/>
  <c r="T864" i="3"/>
  <c r="R864" i="3"/>
  <c r="P864" i="3"/>
  <c r="BI861" i="3"/>
  <c r="BH861" i="3"/>
  <c r="BG861" i="3"/>
  <c r="BF861" i="3"/>
  <c r="T861" i="3"/>
  <c r="R861" i="3"/>
  <c r="P861" i="3"/>
  <c r="BI858" i="3"/>
  <c r="BH858" i="3"/>
  <c r="BG858" i="3"/>
  <c r="BF858" i="3"/>
  <c r="T858" i="3"/>
  <c r="R858" i="3"/>
  <c r="P858" i="3"/>
  <c r="BI855" i="3"/>
  <c r="BH855" i="3"/>
  <c r="BG855" i="3"/>
  <c r="BF855" i="3"/>
  <c r="T855" i="3"/>
  <c r="R855" i="3"/>
  <c r="P855" i="3"/>
  <c r="BI848" i="3"/>
  <c r="BH848" i="3"/>
  <c r="BG848" i="3"/>
  <c r="BF848" i="3"/>
  <c r="T848" i="3"/>
  <c r="R848" i="3"/>
  <c r="P848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40" i="3"/>
  <c r="BH840" i="3"/>
  <c r="BG840" i="3"/>
  <c r="BF840" i="3"/>
  <c r="T840" i="3"/>
  <c r="R840" i="3"/>
  <c r="P840" i="3"/>
  <c r="BI838" i="3"/>
  <c r="BH838" i="3"/>
  <c r="BG838" i="3"/>
  <c r="BF838" i="3"/>
  <c r="T838" i="3"/>
  <c r="R838" i="3"/>
  <c r="P838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32" i="3"/>
  <c r="BH832" i="3"/>
  <c r="BG832" i="3"/>
  <c r="BF832" i="3"/>
  <c r="T832" i="3"/>
  <c r="R832" i="3"/>
  <c r="P832" i="3"/>
  <c r="BI830" i="3"/>
  <c r="BH830" i="3"/>
  <c r="BG830" i="3"/>
  <c r="BF830" i="3"/>
  <c r="T830" i="3"/>
  <c r="R830" i="3"/>
  <c r="P830" i="3"/>
  <c r="BI826" i="3"/>
  <c r="BH826" i="3"/>
  <c r="BG826" i="3"/>
  <c r="BF826" i="3"/>
  <c r="T826" i="3"/>
  <c r="R826" i="3"/>
  <c r="P826" i="3"/>
  <c r="BI819" i="3"/>
  <c r="BH819" i="3"/>
  <c r="BG819" i="3"/>
  <c r="BF819" i="3"/>
  <c r="T819" i="3"/>
  <c r="R819" i="3"/>
  <c r="P819" i="3"/>
  <c r="BI812" i="3"/>
  <c r="BH812" i="3"/>
  <c r="BG812" i="3"/>
  <c r="BF812" i="3"/>
  <c r="T812" i="3"/>
  <c r="R812" i="3"/>
  <c r="P812" i="3"/>
  <c r="BI809" i="3"/>
  <c r="BH809" i="3"/>
  <c r="BG809" i="3"/>
  <c r="BF809" i="3"/>
  <c r="T809" i="3"/>
  <c r="R809" i="3"/>
  <c r="P809" i="3"/>
  <c r="BI806" i="3"/>
  <c r="BH806" i="3"/>
  <c r="BG806" i="3"/>
  <c r="BF806" i="3"/>
  <c r="T806" i="3"/>
  <c r="R806" i="3"/>
  <c r="P806" i="3"/>
  <c r="BI801" i="3"/>
  <c r="BH801" i="3"/>
  <c r="BG801" i="3"/>
  <c r="BF801" i="3"/>
  <c r="T801" i="3"/>
  <c r="R801" i="3"/>
  <c r="P801" i="3"/>
  <c r="BI798" i="3"/>
  <c r="BH798" i="3"/>
  <c r="BG798" i="3"/>
  <c r="BF798" i="3"/>
  <c r="T798" i="3"/>
  <c r="R798" i="3"/>
  <c r="P798" i="3"/>
  <c r="BI795" i="3"/>
  <c r="BH795" i="3"/>
  <c r="BG795" i="3"/>
  <c r="BF795" i="3"/>
  <c r="T795" i="3"/>
  <c r="R795" i="3"/>
  <c r="P795" i="3"/>
  <c r="BI791" i="3"/>
  <c r="BH791" i="3"/>
  <c r="BG791" i="3"/>
  <c r="BF791" i="3"/>
  <c r="T791" i="3"/>
  <c r="R791" i="3"/>
  <c r="P791" i="3"/>
  <c r="BI788" i="3"/>
  <c r="BH788" i="3"/>
  <c r="BG788" i="3"/>
  <c r="BF788" i="3"/>
  <c r="T788" i="3"/>
  <c r="R788" i="3"/>
  <c r="P788" i="3"/>
  <c r="BI785" i="3"/>
  <c r="BH785" i="3"/>
  <c r="BG785" i="3"/>
  <c r="BF785" i="3"/>
  <c r="T785" i="3"/>
  <c r="R785" i="3"/>
  <c r="P785" i="3"/>
  <c r="BI780" i="3"/>
  <c r="BH780" i="3"/>
  <c r="BG780" i="3"/>
  <c r="BF780" i="3"/>
  <c r="T780" i="3"/>
  <c r="R780" i="3"/>
  <c r="P780" i="3"/>
  <c r="BI777" i="3"/>
  <c r="BH777" i="3"/>
  <c r="BG777" i="3"/>
  <c r="BF777" i="3"/>
  <c r="T777" i="3"/>
  <c r="R777" i="3"/>
  <c r="P777" i="3"/>
  <c r="BI773" i="3"/>
  <c r="BH773" i="3"/>
  <c r="BG773" i="3"/>
  <c r="BF773" i="3"/>
  <c r="T773" i="3"/>
  <c r="R773" i="3"/>
  <c r="P773" i="3"/>
  <c r="BI771" i="3"/>
  <c r="BH771" i="3"/>
  <c r="BG771" i="3"/>
  <c r="BF771" i="3"/>
  <c r="T771" i="3"/>
  <c r="R771" i="3"/>
  <c r="P771" i="3"/>
  <c r="BI768" i="3"/>
  <c r="BH768" i="3"/>
  <c r="BG768" i="3"/>
  <c r="BF768" i="3"/>
  <c r="T768" i="3"/>
  <c r="R768" i="3"/>
  <c r="P768" i="3"/>
  <c r="BI765" i="3"/>
  <c r="BH765" i="3"/>
  <c r="BG765" i="3"/>
  <c r="BF765" i="3"/>
  <c r="T765" i="3"/>
  <c r="R765" i="3"/>
  <c r="P765" i="3"/>
  <c r="BI762" i="3"/>
  <c r="BH762" i="3"/>
  <c r="BG762" i="3"/>
  <c r="BF762" i="3"/>
  <c r="T762" i="3"/>
  <c r="R762" i="3"/>
  <c r="P762" i="3"/>
  <c r="BI760" i="3"/>
  <c r="BH760" i="3"/>
  <c r="BG760" i="3"/>
  <c r="BF760" i="3"/>
  <c r="T760" i="3"/>
  <c r="R760" i="3"/>
  <c r="P760" i="3"/>
  <c r="BI758" i="3"/>
  <c r="BH758" i="3"/>
  <c r="BG758" i="3"/>
  <c r="BF758" i="3"/>
  <c r="T758" i="3"/>
  <c r="R758" i="3"/>
  <c r="P758" i="3"/>
  <c r="BI754" i="3"/>
  <c r="BH754" i="3"/>
  <c r="BG754" i="3"/>
  <c r="BF754" i="3"/>
  <c r="T754" i="3"/>
  <c r="R754" i="3"/>
  <c r="P754" i="3"/>
  <c r="BI751" i="3"/>
  <c r="BH751" i="3"/>
  <c r="BG751" i="3"/>
  <c r="BF751" i="3"/>
  <c r="T751" i="3"/>
  <c r="R751" i="3"/>
  <c r="P751" i="3"/>
  <c r="BI748" i="3"/>
  <c r="BH748" i="3"/>
  <c r="BG748" i="3"/>
  <c r="BF748" i="3"/>
  <c r="T748" i="3"/>
  <c r="R748" i="3"/>
  <c r="P748" i="3"/>
  <c r="BI745" i="3"/>
  <c r="BH745" i="3"/>
  <c r="BG745" i="3"/>
  <c r="BF745" i="3"/>
  <c r="T745" i="3"/>
  <c r="R745" i="3"/>
  <c r="P745" i="3"/>
  <c r="BI740" i="3"/>
  <c r="BH740" i="3"/>
  <c r="BG740" i="3"/>
  <c r="BF740" i="3"/>
  <c r="T740" i="3"/>
  <c r="R740" i="3"/>
  <c r="P740" i="3"/>
  <c r="BI737" i="3"/>
  <c r="BH737" i="3"/>
  <c r="BG737" i="3"/>
  <c r="BF737" i="3"/>
  <c r="T737" i="3"/>
  <c r="R737" i="3"/>
  <c r="P737" i="3"/>
  <c r="BI734" i="3"/>
  <c r="BH734" i="3"/>
  <c r="BG734" i="3"/>
  <c r="BF734" i="3"/>
  <c r="T734" i="3"/>
  <c r="R734" i="3"/>
  <c r="P734" i="3"/>
  <c r="BI728" i="3"/>
  <c r="BH728" i="3"/>
  <c r="BG728" i="3"/>
  <c r="BF728" i="3"/>
  <c r="T728" i="3"/>
  <c r="R728" i="3"/>
  <c r="P728" i="3"/>
  <c r="BI725" i="3"/>
  <c r="BH725" i="3"/>
  <c r="BG725" i="3"/>
  <c r="BF725" i="3"/>
  <c r="T725" i="3"/>
  <c r="R725" i="3"/>
  <c r="P725" i="3"/>
  <c r="BI724" i="3"/>
  <c r="BH724" i="3"/>
  <c r="BG724" i="3"/>
  <c r="BF724" i="3"/>
  <c r="T724" i="3"/>
  <c r="R724" i="3"/>
  <c r="P724" i="3"/>
  <c r="BI722" i="3"/>
  <c r="BH722" i="3"/>
  <c r="BG722" i="3"/>
  <c r="BF722" i="3"/>
  <c r="T722" i="3"/>
  <c r="R722" i="3"/>
  <c r="P722" i="3"/>
  <c r="BI716" i="3"/>
  <c r="BH716" i="3"/>
  <c r="BG716" i="3"/>
  <c r="BF716" i="3"/>
  <c r="T716" i="3"/>
  <c r="R716" i="3"/>
  <c r="P716" i="3"/>
  <c r="BI701" i="3"/>
  <c r="BH701" i="3"/>
  <c r="BG701" i="3"/>
  <c r="BF701" i="3"/>
  <c r="T701" i="3"/>
  <c r="R701" i="3"/>
  <c r="P701" i="3"/>
  <c r="BI660" i="3"/>
  <c r="BH660" i="3"/>
  <c r="BG660" i="3"/>
  <c r="BF660" i="3"/>
  <c r="T660" i="3"/>
  <c r="R660" i="3"/>
  <c r="P660" i="3"/>
  <c r="BI658" i="3"/>
  <c r="BH658" i="3"/>
  <c r="BG658" i="3"/>
  <c r="BF658" i="3"/>
  <c r="T658" i="3"/>
  <c r="R658" i="3"/>
  <c r="P658" i="3"/>
  <c r="BI657" i="3"/>
  <c r="BH657" i="3"/>
  <c r="BG657" i="3"/>
  <c r="BF657" i="3"/>
  <c r="T657" i="3"/>
  <c r="R657" i="3"/>
  <c r="P657" i="3"/>
  <c r="BI656" i="3"/>
  <c r="BH656" i="3"/>
  <c r="BG656" i="3"/>
  <c r="BF656" i="3"/>
  <c r="T656" i="3"/>
  <c r="R656" i="3"/>
  <c r="P656" i="3"/>
  <c r="BI651" i="3"/>
  <c r="BH651" i="3"/>
  <c r="BG651" i="3"/>
  <c r="BF651" i="3"/>
  <c r="T651" i="3"/>
  <c r="R651" i="3"/>
  <c r="P651" i="3"/>
  <c r="BI645" i="3"/>
  <c r="BH645" i="3"/>
  <c r="BG645" i="3"/>
  <c r="BF645" i="3"/>
  <c r="T645" i="3"/>
  <c r="R645" i="3"/>
  <c r="P645" i="3"/>
  <c r="BI640" i="3"/>
  <c r="BH640" i="3"/>
  <c r="BG640" i="3"/>
  <c r="BF640" i="3"/>
  <c r="T640" i="3"/>
  <c r="R640" i="3"/>
  <c r="P640" i="3"/>
  <c r="BI638" i="3"/>
  <c r="BH638" i="3"/>
  <c r="BG638" i="3"/>
  <c r="BF638" i="3"/>
  <c r="T638" i="3"/>
  <c r="R638" i="3"/>
  <c r="P638" i="3"/>
  <c r="BI636" i="3"/>
  <c r="BH636" i="3"/>
  <c r="BG636" i="3"/>
  <c r="BF636" i="3"/>
  <c r="T636" i="3"/>
  <c r="R636" i="3"/>
  <c r="P636" i="3"/>
  <c r="BI634" i="3"/>
  <c r="BH634" i="3"/>
  <c r="BG634" i="3"/>
  <c r="BF634" i="3"/>
  <c r="T634" i="3"/>
  <c r="R634" i="3"/>
  <c r="P634" i="3"/>
  <c r="BI632" i="3"/>
  <c r="BH632" i="3"/>
  <c r="BG632" i="3"/>
  <c r="BF632" i="3"/>
  <c r="T632" i="3"/>
  <c r="R632" i="3"/>
  <c r="P632" i="3"/>
  <c r="BI629" i="3"/>
  <c r="BH629" i="3"/>
  <c r="BG629" i="3"/>
  <c r="BF629" i="3"/>
  <c r="T629" i="3"/>
  <c r="R629" i="3"/>
  <c r="P629" i="3"/>
  <c r="BI626" i="3"/>
  <c r="BH626" i="3"/>
  <c r="BG626" i="3"/>
  <c r="BF626" i="3"/>
  <c r="T626" i="3"/>
  <c r="R626" i="3"/>
  <c r="P626" i="3"/>
  <c r="BI623" i="3"/>
  <c r="BH623" i="3"/>
  <c r="BG623" i="3"/>
  <c r="BF623" i="3"/>
  <c r="T623" i="3"/>
  <c r="R623" i="3"/>
  <c r="P623" i="3"/>
  <c r="BI620" i="3"/>
  <c r="BH620" i="3"/>
  <c r="BG620" i="3"/>
  <c r="BF620" i="3"/>
  <c r="T620" i="3"/>
  <c r="R620" i="3"/>
  <c r="P620" i="3"/>
  <c r="BI617" i="3"/>
  <c r="BH617" i="3"/>
  <c r="BG617" i="3"/>
  <c r="BF617" i="3"/>
  <c r="T617" i="3"/>
  <c r="R617" i="3"/>
  <c r="P617" i="3"/>
  <c r="BI614" i="3"/>
  <c r="BH614" i="3"/>
  <c r="BG614" i="3"/>
  <c r="BF614" i="3"/>
  <c r="T614" i="3"/>
  <c r="R614" i="3"/>
  <c r="P614" i="3"/>
  <c r="BI611" i="3"/>
  <c r="BH611" i="3"/>
  <c r="BG611" i="3"/>
  <c r="BF611" i="3"/>
  <c r="T611" i="3"/>
  <c r="R611" i="3"/>
  <c r="P611" i="3"/>
  <c r="BI608" i="3"/>
  <c r="BH608" i="3"/>
  <c r="BG608" i="3"/>
  <c r="BF608" i="3"/>
  <c r="T608" i="3"/>
  <c r="R608" i="3"/>
  <c r="P608" i="3"/>
  <c r="BI605" i="3"/>
  <c r="BH605" i="3"/>
  <c r="BG605" i="3"/>
  <c r="BF605" i="3"/>
  <c r="T605" i="3"/>
  <c r="R605" i="3"/>
  <c r="P605" i="3"/>
  <c r="BI602" i="3"/>
  <c r="BH602" i="3"/>
  <c r="BG602" i="3"/>
  <c r="BF602" i="3"/>
  <c r="T602" i="3"/>
  <c r="R602" i="3"/>
  <c r="P602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4" i="3"/>
  <c r="BH594" i="3"/>
  <c r="BG594" i="3"/>
  <c r="BF594" i="3"/>
  <c r="T594" i="3"/>
  <c r="R594" i="3"/>
  <c r="P594" i="3"/>
  <c r="BI591" i="3"/>
  <c r="BH591" i="3"/>
  <c r="BG591" i="3"/>
  <c r="BF591" i="3"/>
  <c r="T591" i="3"/>
  <c r="R591" i="3"/>
  <c r="P591" i="3"/>
  <c r="BI588" i="3"/>
  <c r="BH588" i="3"/>
  <c r="BG588" i="3"/>
  <c r="BF588" i="3"/>
  <c r="T588" i="3"/>
  <c r="R588" i="3"/>
  <c r="P588" i="3"/>
  <c r="BI585" i="3"/>
  <c r="BH585" i="3"/>
  <c r="BG585" i="3"/>
  <c r="BF585" i="3"/>
  <c r="T585" i="3"/>
  <c r="R585" i="3"/>
  <c r="P585" i="3"/>
  <c r="BI583" i="3"/>
  <c r="BH583" i="3"/>
  <c r="BG583" i="3"/>
  <c r="BF583" i="3"/>
  <c r="T583" i="3"/>
  <c r="R583" i="3"/>
  <c r="P583" i="3"/>
  <c r="BI581" i="3"/>
  <c r="BH581" i="3"/>
  <c r="BG581" i="3"/>
  <c r="BF581" i="3"/>
  <c r="T581" i="3"/>
  <c r="R581" i="3"/>
  <c r="P581" i="3"/>
  <c r="BI579" i="3"/>
  <c r="BH579" i="3"/>
  <c r="BG579" i="3"/>
  <c r="BF579" i="3"/>
  <c r="T579" i="3"/>
  <c r="R579" i="3"/>
  <c r="P579" i="3"/>
  <c r="BI577" i="3"/>
  <c r="BH577" i="3"/>
  <c r="BG577" i="3"/>
  <c r="BF577" i="3"/>
  <c r="T577" i="3"/>
  <c r="R577" i="3"/>
  <c r="P577" i="3"/>
  <c r="BI575" i="3"/>
  <c r="BH575" i="3"/>
  <c r="BG575" i="3"/>
  <c r="BF575" i="3"/>
  <c r="T575" i="3"/>
  <c r="R575" i="3"/>
  <c r="P575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7" i="3"/>
  <c r="BH567" i="3"/>
  <c r="BG567" i="3"/>
  <c r="BF567" i="3"/>
  <c r="T567" i="3"/>
  <c r="R567" i="3"/>
  <c r="P567" i="3"/>
  <c r="BI564" i="3"/>
  <c r="BH564" i="3"/>
  <c r="BG564" i="3"/>
  <c r="BF564" i="3"/>
  <c r="T564" i="3"/>
  <c r="R564" i="3"/>
  <c r="P564" i="3"/>
  <c r="BI547" i="3"/>
  <c r="BH547" i="3"/>
  <c r="BG547" i="3"/>
  <c r="BF547" i="3"/>
  <c r="T547" i="3"/>
  <c r="R547" i="3"/>
  <c r="P547" i="3"/>
  <c r="BI538" i="3"/>
  <c r="BH538" i="3"/>
  <c r="BG538" i="3"/>
  <c r="BF538" i="3"/>
  <c r="T538" i="3"/>
  <c r="R538" i="3"/>
  <c r="P538" i="3"/>
  <c r="BI524" i="3"/>
  <c r="BH524" i="3"/>
  <c r="BG524" i="3"/>
  <c r="BF524" i="3"/>
  <c r="T524" i="3"/>
  <c r="R524" i="3"/>
  <c r="P524" i="3"/>
  <c r="BI510" i="3"/>
  <c r="BH510" i="3"/>
  <c r="BG510" i="3"/>
  <c r="BF510" i="3"/>
  <c r="T510" i="3"/>
  <c r="R510" i="3"/>
  <c r="P510" i="3"/>
  <c r="BI507" i="3"/>
  <c r="BH507" i="3"/>
  <c r="BG507" i="3"/>
  <c r="BF507" i="3"/>
  <c r="T507" i="3"/>
  <c r="R507" i="3"/>
  <c r="P507" i="3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5" i="3"/>
  <c r="BH475" i="3"/>
  <c r="BG475" i="3"/>
  <c r="BF475" i="3"/>
  <c r="T475" i="3"/>
  <c r="R475" i="3"/>
  <c r="P475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41" i="3"/>
  <c r="BH441" i="3"/>
  <c r="BG441" i="3"/>
  <c r="BF441" i="3"/>
  <c r="T441" i="3"/>
  <c r="R441" i="3"/>
  <c r="P441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R413" i="3"/>
  <c r="P413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78" i="3"/>
  <c r="BH378" i="3"/>
  <c r="BG378" i="3"/>
  <c r="BF378" i="3"/>
  <c r="T378" i="3"/>
  <c r="R378" i="3"/>
  <c r="P378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1" i="3"/>
  <c r="BH361" i="3"/>
  <c r="BG361" i="3"/>
  <c r="BF361" i="3"/>
  <c r="T361" i="3"/>
  <c r="R361" i="3"/>
  <c r="P361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4" i="3"/>
  <c r="BH334" i="3"/>
  <c r="BG334" i="3"/>
  <c r="BF334" i="3"/>
  <c r="T334" i="3"/>
  <c r="R334" i="3"/>
  <c r="P334" i="3"/>
  <c r="BI327" i="3"/>
  <c r="BH327" i="3"/>
  <c r="BG327" i="3"/>
  <c r="BF327" i="3"/>
  <c r="T327" i="3"/>
  <c r="R327" i="3"/>
  <c r="P327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R237" i="3"/>
  <c r="P237" i="3"/>
  <c r="BI218" i="3"/>
  <c r="BH218" i="3"/>
  <c r="BG218" i="3"/>
  <c r="BF218" i="3"/>
  <c r="T218" i="3"/>
  <c r="R218" i="3"/>
  <c r="P218" i="3"/>
  <c r="BI200" i="3"/>
  <c r="BH200" i="3"/>
  <c r="BG200" i="3"/>
  <c r="BF200" i="3"/>
  <c r="T200" i="3"/>
  <c r="R200" i="3"/>
  <c r="P200" i="3"/>
  <c r="BI182" i="3"/>
  <c r="BH182" i="3"/>
  <c r="BG182" i="3"/>
  <c r="BF182" i="3"/>
  <c r="T182" i="3"/>
  <c r="R182" i="3"/>
  <c r="P182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27" i="3"/>
  <c r="BH127" i="3"/>
  <c r="BG127" i="3"/>
  <c r="BF127" i="3"/>
  <c r="T127" i="3"/>
  <c r="R127" i="3"/>
  <c r="P127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J109" i="3"/>
  <c r="F109" i="3"/>
  <c r="F107" i="3"/>
  <c r="E105" i="3"/>
  <c r="J58" i="3"/>
  <c r="F58" i="3"/>
  <c r="F56" i="3"/>
  <c r="E54" i="3"/>
  <c r="J26" i="3"/>
  <c r="E26" i="3"/>
  <c r="J110" i="3" s="1"/>
  <c r="J25" i="3"/>
  <c r="J20" i="3"/>
  <c r="E20" i="3"/>
  <c r="F110" i="3" s="1"/>
  <c r="J19" i="3"/>
  <c r="J14" i="3"/>
  <c r="J56" i="3" s="1"/>
  <c r="E7" i="3"/>
  <c r="E101" i="3"/>
  <c r="J37" i="2"/>
  <c r="J36" i="2"/>
  <c r="AY55" i="1" s="1"/>
  <c r="J35" i="2"/>
  <c r="AX55" i="1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BI84" i="2"/>
  <c r="BH84" i="2"/>
  <c r="BG84" i="2"/>
  <c r="BF84" i="2"/>
  <c r="T84" i="2"/>
  <c r="R84" i="2"/>
  <c r="P84" i="2"/>
  <c r="J77" i="2"/>
  <c r="F77" i="2"/>
  <c r="F75" i="2"/>
  <c r="E73" i="2"/>
  <c r="J54" i="2"/>
  <c r="F54" i="2"/>
  <c r="F52" i="2"/>
  <c r="E50" i="2"/>
  <c r="J24" i="2"/>
  <c r="E24" i="2"/>
  <c r="J55" i="2"/>
  <c r="J23" i="2"/>
  <c r="J18" i="2"/>
  <c r="E18" i="2"/>
  <c r="F78" i="2"/>
  <c r="J17" i="2"/>
  <c r="J12" i="2"/>
  <c r="J75" i="2" s="1"/>
  <c r="E7" i="2"/>
  <c r="E48" i="2" s="1"/>
  <c r="L50" i="1"/>
  <c r="AM50" i="1"/>
  <c r="AM49" i="1"/>
  <c r="L49" i="1"/>
  <c r="AM47" i="1"/>
  <c r="L47" i="1"/>
  <c r="L45" i="1"/>
  <c r="L44" i="1"/>
  <c r="BK93" i="2"/>
  <c r="BK90" i="2"/>
  <c r="J2191" i="3"/>
  <c r="J2109" i="3"/>
  <c r="J1969" i="3"/>
  <c r="BK1905" i="3"/>
  <c r="BK1734" i="3"/>
  <c r="BK1654" i="3"/>
  <c r="BK1548" i="3"/>
  <c r="BK1463" i="3"/>
  <c r="BK1369" i="3"/>
  <c r="J1241" i="3"/>
  <c r="BK1043" i="3"/>
  <c r="BK889" i="3"/>
  <c r="BK834" i="3"/>
  <c r="BK760" i="3"/>
  <c r="BK611" i="3"/>
  <c r="J510" i="3"/>
  <c r="J403" i="3"/>
  <c r="BK182" i="3"/>
  <c r="J2055" i="3"/>
  <c r="BK1937" i="3"/>
  <c r="J1833" i="3"/>
  <c r="J1701" i="3"/>
  <c r="BK1616" i="3"/>
  <c r="BK1519" i="3"/>
  <c r="BK1409" i="3"/>
  <c r="BK1296" i="3"/>
  <c r="BK1179" i="3"/>
  <c r="BK1066" i="3"/>
  <c r="J915" i="3"/>
  <c r="BK855" i="3"/>
  <c r="J771" i="3"/>
  <c r="J722" i="3"/>
  <c r="J632" i="3"/>
  <c r="J478" i="3"/>
  <c r="J433" i="3"/>
  <c r="J389" i="3"/>
  <c r="J272" i="3"/>
  <c r="J136" i="3"/>
  <c r="BK2191" i="3"/>
  <c r="J1978" i="3"/>
  <c r="J1881" i="3"/>
  <c r="BK1489" i="3"/>
  <c r="BK1318" i="3"/>
  <c r="J1139" i="3"/>
  <c r="BK976" i="3"/>
  <c r="J840" i="3"/>
  <c r="BK725" i="3"/>
  <c r="BK594" i="3"/>
  <c r="BK392" i="3"/>
  <c r="J304" i="3"/>
  <c r="BK2096" i="3"/>
  <c r="J1937" i="3"/>
  <c r="BK1823" i="3"/>
  <c r="J1695" i="3"/>
  <c r="BK1537" i="3"/>
  <c r="BK1354" i="3"/>
  <c r="BK1156" i="3"/>
  <c r="BK906" i="3"/>
  <c r="J754" i="3"/>
  <c r="BK605" i="3"/>
  <c r="J401" i="3"/>
  <c r="BK366" i="3"/>
  <c r="J278" i="3"/>
  <c r="J340" i="4"/>
  <c r="BK301" i="4"/>
  <c r="BK195" i="4"/>
  <c r="BK249" i="4"/>
  <c r="J157" i="4"/>
  <c r="J364" i="4"/>
  <c r="BK258" i="4"/>
  <c r="J165" i="4"/>
  <c r="BK368" i="4"/>
  <c r="BK298" i="4"/>
  <c r="J213" i="4"/>
  <c r="J364" i="5"/>
  <c r="J284" i="5"/>
  <c r="J239" i="5"/>
  <c r="J150" i="5"/>
  <c r="BK344" i="5"/>
  <c r="J262" i="5"/>
  <c r="BK221" i="5"/>
  <c r="J157" i="5"/>
  <c r="BK305" i="5"/>
  <c r="J257" i="5"/>
  <c r="J209" i="5"/>
  <c r="BK111" i="5"/>
  <c r="BK290" i="5"/>
  <c r="BK239" i="5"/>
  <c r="BK204" i="5"/>
  <c r="BK130" i="5"/>
  <c r="J171" i="6"/>
  <c r="BK99" i="6"/>
  <c r="J167" i="6"/>
  <c r="J117" i="6"/>
  <c r="BK98" i="8"/>
  <c r="J135" i="8"/>
  <c r="BK107" i="8"/>
  <c r="BK129" i="8"/>
  <c r="BK96" i="9"/>
  <c r="J554" i="10"/>
  <c r="BK453" i="10"/>
  <c r="BK324" i="10"/>
  <c r="J162" i="10"/>
  <c r="J538" i="10"/>
  <c r="J500" i="10"/>
  <c r="J417" i="10"/>
  <c r="J160" i="10"/>
  <c r="BK580" i="10"/>
  <c r="BK417" i="10"/>
  <c r="BK554" i="10"/>
  <c r="J491" i="10"/>
  <c r="BK384" i="10"/>
  <c r="BK160" i="10"/>
  <c r="J2244" i="3"/>
  <c r="J2096" i="3"/>
  <c r="BK1897" i="3"/>
  <c r="J1825" i="3"/>
  <c r="BK1718" i="3"/>
  <c r="J1519" i="3"/>
  <c r="J1336" i="3"/>
  <c r="J1105" i="3"/>
  <c r="BK990" i="3"/>
  <c r="BK858" i="3"/>
  <c r="J758" i="3"/>
  <c r="J605" i="3"/>
  <c r="J436" i="3"/>
  <c r="J366" i="3"/>
  <c r="BK164" i="3"/>
  <c r="J1957" i="3"/>
  <c r="BK1831" i="3"/>
  <c r="BK1692" i="3"/>
  <c r="BK1592" i="3"/>
  <c r="J1535" i="3"/>
  <c r="J1409" i="3"/>
  <c r="J1296" i="3"/>
  <c r="BK1063" i="3"/>
  <c r="J880" i="3"/>
  <c r="J762" i="3"/>
  <c r="J640" i="3"/>
  <c r="BK490" i="3"/>
  <c r="J395" i="3"/>
  <c r="J275" i="3"/>
  <c r="J345" i="4"/>
  <c r="BK236" i="4"/>
  <c r="BK165" i="4"/>
  <c r="BK238" i="4"/>
  <c r="J137" i="4"/>
  <c r="J360" i="4"/>
  <c r="J269" i="4"/>
  <c r="J159" i="4"/>
  <c r="BK382" i="4"/>
  <c r="BK342" i="4"/>
  <c r="J256" i="4"/>
  <c r="BK153" i="4"/>
  <c r="BK301" i="5"/>
  <c r="J263" i="5"/>
  <c r="J212" i="5"/>
  <c r="J139" i="5"/>
  <c r="BK382" i="5"/>
  <c r="BK278" i="5"/>
  <c r="J230" i="5"/>
  <c r="J160" i="5"/>
  <c r="BK329" i="5"/>
  <c r="J250" i="5"/>
  <c r="J207" i="5"/>
  <c r="BK132" i="5"/>
  <c r="J305" i="5"/>
  <c r="J259" i="5"/>
  <c r="J206" i="5"/>
  <c r="J155" i="5"/>
  <c r="BK166" i="6"/>
  <c r="BK123" i="6"/>
  <c r="BK163" i="6"/>
  <c r="J163" i="6"/>
  <c r="J138" i="6"/>
  <c r="J105" i="6"/>
  <c r="J174" i="7"/>
  <c r="BK128" i="7"/>
  <c r="BK192" i="7"/>
  <c r="J128" i="7"/>
  <c r="BK199" i="7"/>
  <c r="J140" i="7"/>
  <c r="J188" i="7"/>
  <c r="J150" i="7"/>
  <c r="BK115" i="7"/>
  <c r="BK146" i="8"/>
  <c r="BK124" i="8"/>
  <c r="J150" i="8"/>
  <c r="J124" i="8"/>
  <c r="BK97" i="8"/>
  <c r="BK122" i="8"/>
  <c r="J100" i="8"/>
  <c r="J122" i="8"/>
  <c r="BK98" i="9"/>
  <c r="BK575" i="10"/>
  <c r="J504" i="10"/>
  <c r="J298" i="10"/>
  <c r="BK133" i="10"/>
  <c r="BK535" i="10"/>
  <c r="J474" i="10"/>
  <c r="BK357" i="10"/>
  <c r="BK151" i="10"/>
  <c r="BK561" i="10"/>
  <c r="J376" i="10"/>
  <c r="BK541" i="10"/>
  <c r="J459" i="10"/>
  <c r="BK223" i="10"/>
  <c r="BK87" i="2"/>
  <c r="J84" i="2"/>
  <c r="BK84" i="2"/>
  <c r="BK2130" i="3"/>
  <c r="J2003" i="3"/>
  <c r="J1901" i="3"/>
  <c r="BK1744" i="3"/>
  <c r="J1649" i="3"/>
  <c r="BK1533" i="3"/>
  <c r="BK1455" i="3"/>
  <c r="BK1366" i="3"/>
  <c r="J1102" i="3"/>
  <c r="J976" i="3"/>
  <c r="BK886" i="3"/>
  <c r="J819" i="3"/>
  <c r="BK745" i="3"/>
  <c r="J608" i="3"/>
  <c r="J507" i="3"/>
  <c r="J406" i="3"/>
  <c r="BK321" i="3"/>
  <c r="J144" i="3"/>
  <c r="BK1996" i="3"/>
  <c r="J1897" i="3"/>
  <c r="BK1812" i="3"/>
  <c r="J1670" i="3"/>
  <c r="BK1611" i="3"/>
  <c r="J1529" i="3"/>
  <c r="J1372" i="3"/>
  <c r="J1173" i="3"/>
  <c r="J842" i="3"/>
  <c r="BK762" i="3"/>
  <c r="BK640" i="3"/>
  <c r="BK538" i="3"/>
  <c r="J447" i="3"/>
  <c r="J391" i="3"/>
  <c r="BK278" i="3"/>
  <c r="J2253" i="3"/>
  <c r="J2139" i="3"/>
  <c r="J1905" i="3"/>
  <c r="J1819" i="3"/>
  <c r="BK1670" i="3"/>
  <c r="J1589" i="3"/>
  <c r="J1506" i="3"/>
  <c r="J1346" i="3"/>
  <c r="J1170" i="3"/>
  <c r="J1038" i="3"/>
  <c r="BK935" i="3"/>
  <c r="BK806" i="3"/>
  <c r="BK656" i="3"/>
  <c r="J577" i="3"/>
  <c r="J385" i="3"/>
  <c r="J237" i="3"/>
  <c r="BK1969" i="3"/>
  <c r="BK1870" i="3"/>
  <c r="J1827" i="3"/>
  <c r="J1659" i="3"/>
  <c r="BK1582" i="3"/>
  <c r="BK1471" i="3"/>
  <c r="BK1397" i="3"/>
  <c r="J1310" i="3"/>
  <c r="J1051" i="3"/>
  <c r="J892" i="3"/>
  <c r="BK780" i="3"/>
  <c r="J638" i="3"/>
  <c r="BK547" i="3"/>
  <c r="BK406" i="3"/>
  <c r="BK344" i="3"/>
  <c r="BK200" i="3"/>
  <c r="BK313" i="4"/>
  <c r="BK244" i="4"/>
  <c r="J388" i="4"/>
  <c r="J374" i="4"/>
  <c r="J366" i="4"/>
  <c r="BK356" i="4"/>
  <c r="J338" i="4"/>
  <c r="J324" i="4"/>
  <c r="J301" i="4"/>
  <c r="J284" i="4"/>
  <c r="BK241" i="4"/>
  <c r="J164" i="4"/>
  <c r="J362" i="4"/>
  <c r="BK252" i="4"/>
  <c r="BK197" i="4"/>
  <c r="J376" i="4"/>
  <c r="BK284" i="4"/>
  <c r="J241" i="4"/>
  <c r="BK389" i="5"/>
  <c r="BK285" i="5"/>
  <c r="J242" i="5"/>
  <c r="BK152" i="5"/>
  <c r="J96" i="5"/>
  <c r="J293" i="5"/>
  <c r="BK227" i="5"/>
  <c r="J111" i="5"/>
  <c r="J283" i="5"/>
  <c r="J227" i="5"/>
  <c r="BK166" i="5"/>
  <c r="BK125" i="5"/>
  <c r="BK292" i="5"/>
  <c r="BK269" i="5"/>
  <c r="BK200" i="5"/>
  <c r="BK98" i="5"/>
  <c r="J178" i="6"/>
  <c r="J102" i="6"/>
  <c r="J152" i="6"/>
  <c r="J125" i="6"/>
  <c r="BK97" i="6"/>
  <c r="BK178" i="6"/>
  <c r="J146" i="6"/>
  <c r="BK194" i="6"/>
  <c r="BK156" i="6"/>
  <c r="J131" i="6"/>
  <c r="BK122" i="7"/>
  <c r="BK162" i="7"/>
  <c r="BK113" i="7"/>
  <c r="BK180" i="7"/>
  <c r="BK132" i="7"/>
  <c r="J186" i="7"/>
  <c r="BK146" i="7"/>
  <c r="BK105" i="7"/>
  <c r="J148" i="8"/>
  <c r="BK132" i="8"/>
  <c r="BK101" i="8"/>
  <c r="J134" i="8"/>
  <c r="J112" i="8"/>
  <c r="BK104" i="8"/>
  <c r="BK144" i="8"/>
  <c r="BK109" i="8"/>
  <c r="J96" i="9"/>
  <c r="BK538" i="10"/>
  <c r="J485" i="10"/>
  <c r="BK376" i="10"/>
  <c r="BK318" i="10"/>
  <c r="BK190" i="10"/>
  <c r="J411" i="10"/>
  <c r="BK303" i="10"/>
  <c r="BK162" i="10"/>
  <c r="BK583" i="10"/>
  <c r="BK369" i="10"/>
  <c r="J119" i="10"/>
  <c r="J532" i="10"/>
  <c r="BK500" i="10"/>
  <c r="BK445" i="10"/>
  <c r="J343" i="10"/>
  <c r="BK264" i="10"/>
  <c r="J133" i="10"/>
  <c r="J90" i="2"/>
  <c r="J104" i="2"/>
  <c r="J87" i="2"/>
  <c r="J106" i="2"/>
  <c r="BK2247" i="3"/>
  <c r="BK2197" i="3"/>
  <c r="J2144" i="3"/>
  <c r="BK2009" i="3"/>
  <c r="BK1959" i="3"/>
  <c r="BK1848" i="3"/>
  <c r="BK1732" i="3"/>
  <c r="BK1644" i="3"/>
  <c r="J1555" i="3"/>
  <c r="J1474" i="3"/>
  <c r="BK1441" i="3"/>
  <c r="J1315" i="3"/>
  <c r="J1239" i="3"/>
  <c r="J1057" i="3"/>
  <c r="J996" i="3"/>
  <c r="J943" i="3"/>
  <c r="BK895" i="3"/>
  <c r="J858" i="3"/>
  <c r="J832" i="3"/>
  <c r="BK791" i="3"/>
  <c r="J768" i="3"/>
  <c r="BK493" i="3"/>
  <c r="J428" i="3"/>
  <c r="J382" i="3"/>
  <c r="J301" i="3"/>
  <c r="J149" i="3"/>
  <c r="BK116" i="3"/>
  <c r="BK1990" i="3"/>
  <c r="BK1883" i="3"/>
  <c r="J1836" i="3"/>
  <c r="BK1757" i="3"/>
  <c r="J1679" i="3"/>
  <c r="J1620" i="3"/>
  <c r="J1558" i="3"/>
  <c r="J1489" i="3"/>
  <c r="BK1385" i="3"/>
  <c r="BK1336" i="3"/>
  <c r="J1083" i="3"/>
  <c r="J903" i="3"/>
  <c r="J834" i="3"/>
  <c r="BK748" i="3"/>
  <c r="BK638" i="3"/>
  <c r="J591" i="3"/>
  <c r="J475" i="3"/>
  <c r="BK419" i="3"/>
  <c r="J334" i="3"/>
  <c r="J260" i="3"/>
  <c r="J2246" i="3"/>
  <c r="BK2144" i="3"/>
  <c r="BK1957" i="3"/>
  <c r="BK1827" i="3"/>
  <c r="BK1720" i="3"/>
  <c r="BK1618" i="3"/>
  <c r="J1545" i="3"/>
  <c r="J1441" i="3"/>
  <c r="J1262" i="3"/>
  <c r="BK1107" i="3"/>
  <c r="J948" i="3"/>
  <c r="J845" i="3"/>
  <c r="BK722" i="3"/>
  <c r="BK585" i="3"/>
  <c r="BK394" i="3"/>
  <c r="BK301" i="3"/>
  <c r="BK2035" i="3"/>
  <c r="J1915" i="3"/>
  <c r="BK1807" i="3"/>
  <c r="J1708" i="3"/>
  <c r="BK1629" i="3"/>
  <c r="BK1560" i="3"/>
  <c r="J1507" i="3"/>
  <c r="BK1377" i="3"/>
  <c r="J1250" i="3"/>
  <c r="J932" i="3"/>
  <c r="BK645" i="3"/>
  <c r="J597" i="3"/>
  <c r="BK430" i="3"/>
  <c r="J352" i="3"/>
  <c r="BK272" i="3"/>
  <c r="BK334" i="4"/>
  <c r="J254" i="4"/>
  <c r="BK164" i="4"/>
  <c r="BK250" i="4"/>
  <c r="BK173" i="4"/>
  <c r="J378" i="4"/>
  <c r="BK276" i="4"/>
  <c r="J244" i="4"/>
  <c r="BK147" i="4"/>
  <c r="BK362" i="4"/>
  <c r="BK288" i="4"/>
  <c r="J151" i="4"/>
  <c r="J298" i="5"/>
  <c r="BK253" i="5"/>
  <c r="BK209" i="5"/>
  <c r="BK99" i="5"/>
  <c r="J309" i="5"/>
  <c r="BK257" i="5"/>
  <c r="BK214" i="5"/>
  <c r="J132" i="5"/>
  <c r="J321" i="5"/>
  <c r="BK259" i="5"/>
  <c r="BK212" i="5"/>
  <c r="BK139" i="5"/>
  <c r="BK309" i="5"/>
  <c r="J271" i="5"/>
  <c r="J214" i="5"/>
  <c r="J174" i="5"/>
  <c r="BK179" i="6"/>
  <c r="J135" i="6"/>
  <c r="BK173" i="6"/>
  <c r="J130" i="6"/>
  <c r="J112" i="6"/>
  <c r="J187" i="6"/>
  <c r="BK167" i="6"/>
  <c r="J144" i="6"/>
  <c r="J129" i="6"/>
  <c r="J118" i="6"/>
  <c r="BK177" i="6"/>
  <c r="BK134" i="6"/>
  <c r="BK102" i="6"/>
  <c r="J164" i="7"/>
  <c r="J126" i="7"/>
  <c r="BK172" i="7"/>
  <c r="BK124" i="7"/>
  <c r="BK196" i="7"/>
  <c r="J120" i="7"/>
  <c r="BK174" i="7"/>
  <c r="J132" i="7"/>
  <c r="J147" i="8"/>
  <c r="BK134" i="8"/>
  <c r="J146" i="8"/>
  <c r="J126" i="8"/>
  <c r="J161" i="8"/>
  <c r="BK123" i="8"/>
  <c r="BK99" i="8"/>
  <c r="BK140" i="8"/>
  <c r="BK99" i="9"/>
  <c r="J567" i="10"/>
  <c r="BK456" i="10"/>
  <c r="BK335" i="10"/>
  <c r="J158" i="10"/>
  <c r="BK570" i="10"/>
  <c r="J529" i="10"/>
  <c r="BK479" i="10"/>
  <c r="J324" i="10"/>
  <c r="BK584" i="10"/>
  <c r="J445" i="10"/>
  <c r="J101" i="10"/>
  <c r="J498" i="10"/>
  <c r="BK315" i="10"/>
  <c r="BK168" i="10"/>
  <c r="BK96" i="2"/>
  <c r="BK2246" i="3"/>
  <c r="BK2164" i="3"/>
  <c r="BK2011" i="3"/>
  <c r="J1961" i="3"/>
  <c r="BK1847" i="3"/>
  <c r="J1718" i="3"/>
  <c r="BK1639" i="3"/>
  <c r="BK1540" i="3"/>
  <c r="J1449" i="3"/>
  <c r="BK1321" i="3"/>
  <c r="J1060" i="3"/>
  <c r="J941" i="3"/>
  <c r="BK848" i="3"/>
  <c r="BK830" i="3"/>
  <c r="BK773" i="3"/>
  <c r="BK626" i="3"/>
  <c r="J567" i="3"/>
  <c r="BK425" i="3"/>
  <c r="BK334" i="3"/>
  <c r="J249" i="3"/>
  <c r="BK119" i="3"/>
  <c r="BK1972" i="3"/>
  <c r="J1851" i="3"/>
  <c r="BK1727" i="3"/>
  <c r="BK1632" i="3"/>
  <c r="J1560" i="3"/>
  <c r="J1458" i="3"/>
  <c r="J1382" i="3"/>
  <c r="J1196" i="3"/>
  <c r="J1019" i="3"/>
  <c r="BK892" i="3"/>
  <c r="BK798" i="3"/>
  <c r="J740" i="3"/>
  <c r="J636" i="3"/>
  <c r="BK564" i="3"/>
  <c r="BK441" i="3"/>
  <c r="BK398" i="3"/>
  <c r="J290" i="3"/>
  <c r="BK161" i="3"/>
  <c r="J2247" i="3"/>
  <c r="J2153" i="3"/>
  <c r="J1968" i="3"/>
  <c r="BK1842" i="3"/>
  <c r="BK1438" i="3"/>
  <c r="BK1241" i="3"/>
  <c r="BK1057" i="3"/>
  <c r="J912" i="3"/>
  <c r="J785" i="3"/>
  <c r="BK575" i="3"/>
  <c r="BK382" i="3"/>
  <c r="BK293" i="3"/>
  <c r="J1990" i="3"/>
  <c r="BK1901" i="3"/>
  <c r="J1740" i="3"/>
  <c r="J1633" i="3"/>
  <c r="J1577" i="3"/>
  <c r="BK1506" i="3"/>
  <c r="J1418" i="3"/>
  <c r="BK1284" i="3"/>
  <c r="J1025" i="3"/>
  <c r="J848" i="3"/>
  <c r="J651" i="3"/>
  <c r="J585" i="3"/>
  <c r="J450" i="3"/>
  <c r="BK296" i="3"/>
  <c r="J182" i="3"/>
  <c r="J318" i="4"/>
  <c r="J232" i="4"/>
  <c r="J259" i="4"/>
  <c r="J176" i="4"/>
  <c r="BK376" i="4"/>
  <c r="BK272" i="4"/>
  <c r="J217" i="4"/>
  <c r="J384" i="4"/>
  <c r="BK324" i="4"/>
  <c r="J234" i="4"/>
  <c r="BK388" i="5"/>
  <c r="BK295" i="5"/>
  <c r="BK250" i="5"/>
  <c r="BK165" i="5"/>
  <c r="BK94" i="5"/>
  <c r="BK300" i="5"/>
  <c r="J254" i="5"/>
  <c r="BK215" i="5"/>
  <c r="J382" i="5"/>
  <c r="BK284" i="5"/>
  <c r="J229" i="5"/>
  <c r="J141" i="5"/>
  <c r="BK97" i="5"/>
  <c r="BK262" i="5"/>
  <c r="J215" i="5"/>
  <c r="J162" i="5"/>
  <c r="BK181" i="6"/>
  <c r="BK122" i="6"/>
  <c r="BK183" i="6"/>
  <c r="BK141" i="6"/>
  <c r="J123" i="8"/>
  <c r="J153" i="8"/>
  <c r="J117" i="8"/>
  <c r="BK151" i="8"/>
  <c r="J114" i="8"/>
  <c r="BK105" i="9"/>
  <c r="BK526" i="10"/>
  <c r="BK405" i="10"/>
  <c r="J315" i="10"/>
  <c r="BK141" i="10"/>
  <c r="J526" i="10"/>
  <c r="BK485" i="10"/>
  <c r="J363" i="10"/>
  <c r="J141" i="10"/>
  <c r="BK550" i="10"/>
  <c r="BK366" i="10"/>
  <c r="J535" i="10"/>
  <c r="BK321" i="10"/>
  <c r="J155" i="3"/>
  <c r="J2197" i="3"/>
  <c r="J1973" i="3"/>
  <c r="J1879" i="3"/>
  <c r="BK1751" i="3"/>
  <c r="BK1681" i="3"/>
  <c r="J1497" i="3"/>
  <c r="J1184" i="3"/>
  <c r="BK1025" i="3"/>
  <c r="J895" i="3"/>
  <c r="J788" i="3"/>
  <c r="J626" i="3"/>
  <c r="BK524" i="3"/>
  <c r="J378" i="3"/>
  <c r="BK246" i="3"/>
  <c r="J1971" i="3"/>
  <c r="BK1853" i="3"/>
  <c r="J1727" i="3"/>
  <c r="BK1606" i="3"/>
  <c r="BK1524" i="3"/>
  <c r="J1380" i="3"/>
  <c r="BK1262" i="3"/>
  <c r="BK932" i="3"/>
  <c r="BK845" i="3"/>
  <c r="BK632" i="3"/>
  <c r="BK577" i="3"/>
  <c r="BK409" i="3"/>
  <c r="J313" i="3"/>
  <c r="J164" i="3"/>
  <c r="BK322" i="4"/>
  <c r="BK139" i="4"/>
  <c r="J187" i="4"/>
  <c r="J382" i="4"/>
  <c r="J293" i="4"/>
  <c r="J242" i="4"/>
  <c r="J133" i="4"/>
  <c r="J353" i="4"/>
  <c r="J270" i="4"/>
  <c r="BK189" i="4"/>
  <c r="BK321" i="5"/>
  <c r="BK271" i="5"/>
  <c r="BK206" i="5"/>
  <c r="BK105" i="5"/>
  <c r="J287" i="5"/>
  <c r="BK220" i="5"/>
  <c r="BK146" i="5"/>
  <c r="J300" i="5"/>
  <c r="J224" i="5"/>
  <c r="BK164" i="5"/>
  <c r="J98" i="5"/>
  <c r="BK277" i="5"/>
  <c r="BK217" i="5"/>
  <c r="J184" i="5"/>
  <c r="J200" i="6"/>
  <c r="J196" i="6"/>
  <c r="BK201" i="6"/>
  <c r="BK146" i="6"/>
  <c r="BK118" i="6"/>
  <c r="J178" i="7"/>
  <c r="J152" i="7"/>
  <c r="BK170" i="7"/>
  <c r="BK118" i="7"/>
  <c r="J172" i="7"/>
  <c r="BK109" i="7"/>
  <c r="J180" i="7"/>
  <c r="BK134" i="7"/>
  <c r="J157" i="8"/>
  <c r="J137" i="8"/>
  <c r="BK161" i="8"/>
  <c r="J132" i="8"/>
  <c r="J113" i="8"/>
  <c r="BK138" i="8"/>
  <c r="J109" i="8"/>
  <c r="J145" i="8"/>
  <c r="J115" i="8"/>
  <c r="J103" i="9"/>
  <c r="BK514" i="10"/>
  <c r="BK393" i="10"/>
  <c r="J223" i="10"/>
  <c r="J580" i="10"/>
  <c r="BK523" i="10"/>
  <c r="J453" i="10"/>
  <c r="J284" i="10"/>
  <c r="J584" i="10"/>
  <c r="BK442" i="10"/>
  <c r="BK573" i="10"/>
  <c r="J490" i="10"/>
  <c r="BK298" i="10"/>
  <c r="BK99" i="2"/>
  <c r="J96" i="2"/>
  <c r="BK2244" i="3"/>
  <c r="BK2153" i="3"/>
  <c r="BK1978" i="3"/>
  <c r="BK1833" i="3"/>
  <c r="BK1659" i="3"/>
  <c r="J1606" i="3"/>
  <c r="BK1421" i="3"/>
  <c r="BK1243" i="3"/>
  <c r="J1048" i="3"/>
  <c r="BK927" i="3"/>
  <c r="BK842" i="3"/>
  <c r="J801" i="3"/>
  <c r="BK724" i="3"/>
  <c r="J583" i="3"/>
  <c r="BK478" i="3"/>
  <c r="BK355" i="3"/>
  <c r="J200" i="3"/>
  <c r="J2075" i="3"/>
  <c r="BK1915" i="3"/>
  <c r="J1831" i="3"/>
  <c r="BK1686" i="3"/>
  <c r="J1575" i="3"/>
  <c r="BK1497" i="3"/>
  <c r="J1397" i="3"/>
  <c r="BK1231" i="3"/>
  <c r="BK945" i="3"/>
  <c r="J773" i="3"/>
  <c r="J724" i="3"/>
  <c r="BK581" i="3"/>
  <c r="J470" i="3"/>
  <c r="BK416" i="3"/>
  <c r="J375" i="3"/>
  <c r="J269" i="3"/>
  <c r="BK2169" i="3"/>
  <c r="BK1970" i="3"/>
  <c r="J1823" i="3"/>
  <c r="J1736" i="3"/>
  <c r="J1597" i="3"/>
  <c r="BK1531" i="3"/>
  <c r="J1435" i="3"/>
  <c r="BK1239" i="3"/>
  <c r="BK1060" i="3"/>
  <c r="J917" i="3"/>
  <c r="J791" i="3"/>
  <c r="BK608" i="3"/>
  <c r="J483" i="3"/>
  <c r="J369" i="3"/>
  <c r="J296" i="3"/>
  <c r="J2011" i="3"/>
  <c r="J1911" i="3"/>
  <c r="BK1750" i="3"/>
  <c r="J1636" i="3"/>
  <c r="BK1567" i="3"/>
  <c r="BK1444" i="3"/>
  <c r="BK1374" i="3"/>
  <c r="J1267" i="3"/>
  <c r="BK1019" i="3"/>
  <c r="J874" i="3"/>
  <c r="BK758" i="3"/>
  <c r="J629" i="3"/>
  <c r="J480" i="3"/>
  <c r="J394" i="3"/>
  <c r="J310" i="3"/>
  <c r="BK144" i="3"/>
  <c r="BK328" i="4"/>
  <c r="BK230" i="4"/>
  <c r="BK384" i="4"/>
  <c r="J372" i="4"/>
  <c r="BK364" i="4"/>
  <c r="BK355" i="4"/>
  <c r="J328" i="4"/>
  <c r="BK317" i="4"/>
  <c r="J288" i="4"/>
  <c r="J252" i="4"/>
  <c r="J181" i="4"/>
  <c r="BK388" i="4"/>
  <c r="BK270" i="4"/>
  <c r="BK157" i="4"/>
  <c r="BK345" i="4"/>
  <c r="BK259" i="4"/>
  <c r="BK181" i="4"/>
  <c r="J304" i="5"/>
  <c r="J266" i="5"/>
  <c r="BK210" i="5"/>
  <c r="BK114" i="5"/>
  <c r="BK314" i="5"/>
  <c r="BK260" i="5"/>
  <c r="J217" i="5"/>
  <c r="J148" i="5"/>
  <c r="J302" i="5"/>
  <c r="J253" i="5"/>
  <c r="J163" i="5"/>
  <c r="J99" i="5"/>
  <c r="BK287" i="5"/>
  <c r="BK235" i="5"/>
  <c r="J186" i="5"/>
  <c r="J201" i="6"/>
  <c r="J156" i="6"/>
  <c r="BK187" i="6"/>
  <c r="BK131" i="6"/>
  <c r="J115" i="6"/>
  <c r="BK196" i="6"/>
  <c r="BK175" i="6"/>
  <c r="J111" i="6"/>
  <c r="J162" i="6"/>
  <c r="J142" i="6"/>
  <c r="BK126" i="6"/>
  <c r="J198" i="7"/>
  <c r="J142" i="7"/>
  <c r="BK101" i="7"/>
  <c r="BK164" i="7"/>
  <c r="J113" i="7"/>
  <c r="BK178" i="7"/>
  <c r="BK136" i="7"/>
  <c r="BK159" i="8"/>
  <c r="J144" i="8"/>
  <c r="J119" i="8"/>
  <c r="BK153" i="8"/>
  <c r="J127" i="8"/>
  <c r="BK103" i="8"/>
  <c r="J579" i="3"/>
  <c r="BK1460" i="3"/>
  <c r="J1354" i="3"/>
  <c r="J1235" i="3"/>
  <c r="J1069" i="3"/>
  <c r="BK917" i="3"/>
  <c r="BK867" i="3"/>
  <c r="J780" i="3"/>
  <c r="J725" i="3"/>
  <c r="BK634" i="3"/>
  <c r="J493" i="3"/>
  <c r="J430" i="3"/>
  <c r="BK378" i="3"/>
  <c r="BK275" i="3"/>
  <c r="J116" i="3"/>
  <c r="BK2204" i="3"/>
  <c r="J2024" i="3"/>
  <c r="J1856" i="3"/>
  <c r="J1812" i="3"/>
  <c r="J1698" i="3"/>
  <c r="J1586" i="3"/>
  <c r="BK1507" i="3"/>
  <c r="BK1380" i="3"/>
  <c r="BK1196" i="3"/>
  <c r="BK1048" i="3"/>
  <c r="BK901" i="3"/>
  <c r="J795" i="3"/>
  <c r="BK623" i="3"/>
  <c r="BK450" i="3"/>
  <c r="BK372" i="3"/>
  <c r="J287" i="3"/>
  <c r="J1964" i="3"/>
  <c r="BK1879" i="3"/>
  <c r="J1744" i="3"/>
  <c r="J1611" i="3"/>
  <c r="J1540" i="3"/>
  <c r="J1438" i="3"/>
  <c r="J1341" i="3"/>
  <c r="BK1170" i="3"/>
  <c r="BK898" i="3"/>
  <c r="BK832" i="3"/>
  <c r="J716" i="3"/>
  <c r="J614" i="3"/>
  <c r="BK453" i="3"/>
  <c r="BK369" i="3"/>
  <c r="BK257" i="3"/>
  <c r="J326" i="4"/>
  <c r="BK234" i="4"/>
  <c r="BK137" i="4"/>
  <c r="J239" i="4"/>
  <c r="BK151" i="4"/>
  <c r="BK366" i="4"/>
  <c r="J267" i="4"/>
  <c r="J238" i="4"/>
  <c r="J100" i="4"/>
  <c r="BK347" i="4"/>
  <c r="BK269" i="4"/>
  <c r="J191" i="4"/>
  <c r="J354" i="5"/>
  <c r="J277" i="5"/>
  <c r="J226" i="5"/>
  <c r="J125" i="5"/>
  <c r="J359" i="5"/>
  <c r="BK265" i="5"/>
  <c r="BK223" i="5"/>
  <c r="J152" i="5"/>
  <c r="BK298" i="5"/>
  <c r="J221" i="5"/>
  <c r="J165" i="5"/>
  <c r="BK96" i="5"/>
  <c r="J278" i="5"/>
  <c r="BK224" i="5"/>
  <c r="BK160" i="5"/>
  <c r="J190" i="6"/>
  <c r="J150" i="6"/>
  <c r="BK190" i="6"/>
  <c r="BK138" i="6"/>
  <c r="BK119" i="6"/>
  <c r="J95" i="6"/>
  <c r="J177" i="6"/>
  <c r="J139" i="6"/>
  <c r="J122" i="6"/>
  <c r="BK114" i="6"/>
  <c r="J148" i="6"/>
  <c r="BK125" i="6"/>
  <c r="BK182" i="7"/>
  <c r="BK159" i="7"/>
  <c r="J105" i="7"/>
  <c r="BK144" i="7"/>
  <c r="BK99" i="7"/>
  <c r="J154" i="7"/>
  <c r="J196" i="7"/>
  <c r="BK154" i="7"/>
  <c r="BK120" i="7"/>
  <c r="J152" i="8"/>
  <c r="BK128" i="8"/>
  <c r="J98" i="8"/>
  <c r="J139" i="8"/>
  <c r="J116" i="8"/>
  <c r="BK145" i="8"/>
  <c r="BK110" i="8"/>
  <c r="BK148" i="8"/>
  <c r="J103" i="8"/>
  <c r="J98" i="9"/>
  <c r="BK498" i="10"/>
  <c r="J369" i="10"/>
  <c r="J232" i="10"/>
  <c r="J507" i="10"/>
  <c r="J405" i="10"/>
  <c r="J174" i="10"/>
  <c r="J582" i="10"/>
  <c r="J372" i="10"/>
  <c r="J544" i="10"/>
  <c r="BK474" i="10"/>
  <c r="J267" i="10"/>
  <c r="BK104" i="2"/>
  <c r="BK2223" i="3"/>
  <c r="BK2139" i="3"/>
  <c r="J1996" i="3"/>
  <c r="BK1895" i="3"/>
  <c r="BK1763" i="3"/>
  <c r="J1673" i="3"/>
  <c r="J1592" i="3"/>
  <c r="J1471" i="3"/>
  <c r="J1385" i="3"/>
  <c r="J1256" i="3"/>
  <c r="BK1173" i="3"/>
  <c r="J990" i="3"/>
  <c r="BK912" i="3"/>
  <c r="BK840" i="3"/>
  <c r="BK788" i="3"/>
  <c r="J660" i="3"/>
  <c r="J575" i="3"/>
  <c r="BK458" i="3"/>
  <c r="BK352" i="3"/>
  <c r="BK141" i="3"/>
  <c r="BK2003" i="3"/>
  <c r="J1870" i="3"/>
  <c r="BK1810" i="3"/>
  <c r="J1664" i="3"/>
  <c r="J1569" i="3"/>
  <c r="BK1484" i="3"/>
  <c r="J1366" i="3"/>
  <c r="BK1250" i="3"/>
  <c r="BK1097" i="3"/>
  <c r="J927" i="3"/>
  <c r="BK874" i="3"/>
  <c r="J809" i="3"/>
  <c r="J728" i="3"/>
  <c r="J594" i="3"/>
  <c r="BK507" i="3"/>
  <c r="J425" i="3"/>
  <c r="J349" i="3"/>
  <c r="BK249" i="3"/>
  <c r="BK2254" i="3"/>
  <c r="BK2243" i="3"/>
  <c r="J2107" i="3"/>
  <c r="J1887" i="3"/>
  <c r="J1463" i="3"/>
  <c r="BK1256" i="3"/>
  <c r="J1099" i="3"/>
  <c r="J1032" i="3"/>
  <c r="J883" i="3"/>
  <c r="J760" i="3"/>
  <c r="BK614" i="3"/>
  <c r="BK461" i="3"/>
  <c r="BK361" i="3"/>
  <c r="J218" i="3"/>
  <c r="BK1967" i="3"/>
  <c r="BK1851" i="3"/>
  <c r="J1720" i="3"/>
  <c r="J1616" i="3"/>
  <c r="BK1565" i="3"/>
  <c r="BK1458" i="3"/>
  <c r="BK1382" i="3"/>
  <c r="BK1235" i="3"/>
  <c r="J935" i="3"/>
  <c r="J864" i="3"/>
  <c r="BK636" i="3"/>
  <c r="BK483" i="3"/>
  <c r="J422" i="3"/>
  <c r="BK327" i="3"/>
  <c r="BK260" i="3"/>
  <c r="J330" i="4"/>
  <c r="BK247" i="4"/>
  <c r="J153" i="4"/>
  <c r="BK232" i="4"/>
  <c r="BK133" i="4"/>
  <c r="J350" i="4"/>
  <c r="J249" i="4"/>
  <c r="J139" i="4"/>
  <c r="J336" i="4"/>
  <c r="J258" i="4"/>
  <c r="BK187" i="4"/>
  <c r="BK302" i="5"/>
  <c r="J265" i="5"/>
  <c r="BK207" i="5"/>
  <c r="J108" i="5"/>
  <c r="J286" i="5"/>
  <c r="BK232" i="5"/>
  <c r="BK163" i="5"/>
  <c r="J344" i="5"/>
  <c r="J268" i="5"/>
  <c r="J218" i="5"/>
  <c r="BK155" i="5"/>
  <c r="J303" i="5"/>
  <c r="J275" i="5"/>
  <c r="BK197" i="5"/>
  <c r="J203" i="6"/>
  <c r="BK144" i="6"/>
  <c r="J192" i="6"/>
  <c r="BK128" i="6"/>
  <c r="J118" i="8"/>
  <c r="J149" i="8"/>
  <c r="J111" i="8"/>
  <c r="BK96" i="8"/>
  <c r="BK121" i="8"/>
  <c r="BK100" i="9"/>
  <c r="J511" i="10"/>
  <c r="J384" i="10"/>
  <c r="J248" i="10"/>
  <c r="BK567" i="10"/>
  <c r="J520" i="10"/>
  <c r="J471" i="10"/>
  <c r="BK312" i="10"/>
  <c r="BK101" i="10"/>
  <c r="BK459" i="10"/>
  <c r="J127" i="10"/>
  <c r="J502" i="10"/>
  <c r="J435" i="10"/>
  <c r="J202" i="10"/>
  <c r="BK2253" i="3"/>
  <c r="J2164" i="3"/>
  <c r="BK1964" i="3"/>
  <c r="J1847" i="3"/>
  <c r="J1734" i="3"/>
  <c r="BK1668" i="3"/>
  <c r="BK1449" i="3"/>
  <c r="BK1257" i="3"/>
  <c r="J1063" i="3"/>
  <c r="BK941" i="3"/>
  <c r="BK819" i="3"/>
  <c r="BK716" i="3"/>
  <c r="BK579" i="3"/>
  <c r="BK395" i="3"/>
  <c r="BK307" i="3"/>
  <c r="BK2075" i="3"/>
  <c r="BK1903" i="3"/>
  <c r="BK1742" i="3"/>
  <c r="J1632" i="3"/>
  <c r="BK1544" i="3"/>
  <c r="J1421" i="3"/>
  <c r="J1321" i="3"/>
  <c r="BK1032" i="3"/>
  <c r="J867" i="3"/>
  <c r="BK737" i="3"/>
  <c r="J617" i="3"/>
  <c r="BK470" i="3"/>
  <c r="BK375" i="3"/>
  <c r="BK304" i="3"/>
  <c r="J119" i="3"/>
  <c r="J272" i="4"/>
  <c r="BK225" i="4"/>
  <c r="BK256" i="4"/>
  <c r="BK209" i="4"/>
  <c r="J398" i="4"/>
  <c r="J347" i="4"/>
  <c r="J247" i="4"/>
  <c r="J221" i="4"/>
  <c r="BK397" i="4"/>
  <c r="BK330" i="4"/>
  <c r="J225" i="4"/>
  <c r="BK359" i="5"/>
  <c r="BK293" i="5"/>
  <c r="BK249" i="5"/>
  <c r="J164" i="5"/>
  <c r="J389" i="5"/>
  <c r="BK303" i="5"/>
  <c r="BK251" i="5"/>
  <c r="BK213" i="5"/>
  <c r="BK108" i="5"/>
  <c r="J289" i="5"/>
  <c r="J232" i="5"/>
  <c r="BK174" i="5"/>
  <c r="J114" i="5"/>
  <c r="J295" i="5"/>
  <c r="J238" i="5"/>
  <c r="J193" i="5"/>
  <c r="J97" i="5"/>
  <c r="J175" i="6"/>
  <c r="BK136" i="6"/>
  <c r="BK174" i="6"/>
  <c r="J169" i="6"/>
  <c r="J154" i="6"/>
  <c r="J127" i="6"/>
  <c r="BK198" i="7"/>
  <c r="J162" i="7"/>
  <c r="J111" i="7"/>
  <c r="BK150" i="7"/>
  <c r="J109" i="7"/>
  <c r="J156" i="7"/>
  <c r="J99" i="7"/>
  <c r="BK156" i="7"/>
  <c r="J122" i="7"/>
  <c r="BK149" i="8"/>
  <c r="J133" i="8"/>
  <c r="J106" i="8"/>
  <c r="J136" i="8"/>
  <c r="BK119" i="8"/>
  <c r="J151" i="8"/>
  <c r="BK114" i="8"/>
  <c r="J159" i="8"/>
  <c r="BK100" i="8"/>
  <c r="J558" i="10"/>
  <c r="BK427" i="10"/>
  <c r="BK343" i="10"/>
  <c r="J151" i="10"/>
  <c r="J564" i="10"/>
  <c r="J488" i="10"/>
  <c r="J399" i="10"/>
  <c r="BK248" i="10"/>
  <c r="BK116" i="10"/>
  <c r="BK466" i="10"/>
  <c r="J293" i="10"/>
  <c r="BK504" i="10"/>
  <c r="J318" i="10"/>
  <c r="BK180" i="10"/>
  <c r="BK112" i="2"/>
  <c r="J102" i="2"/>
  <c r="J2204" i="3"/>
  <c r="J2112" i="3"/>
  <c r="J1967" i="3"/>
  <c r="BK1887" i="3"/>
  <c r="BK1679" i="3"/>
  <c r="BK1589" i="3"/>
  <c r="BK1494" i="3"/>
  <c r="J1444" i="3"/>
  <c r="J1318" i="3"/>
  <c r="J1179" i="3"/>
  <c r="BK1003" i="3"/>
  <c r="J906" i="3"/>
  <c r="J836" i="3"/>
  <c r="BK785" i="3"/>
  <c r="J623" i="3"/>
  <c r="J573" i="3"/>
  <c r="BK422" i="3"/>
  <c r="J253" i="3"/>
  <c r="J127" i="3"/>
  <c r="BK1971" i="3"/>
  <c r="J1848" i="3"/>
  <c r="BK1715" i="3"/>
  <c r="J1626" i="3"/>
  <c r="J1548" i="3"/>
  <c r="J1455" i="3"/>
  <c r="J1257" i="3"/>
  <c r="J1107" i="3"/>
  <c r="BK922" i="3"/>
  <c r="BK658" i="3"/>
  <c r="BK567" i="3"/>
  <c r="J453" i="3"/>
  <c r="BK401" i="3"/>
  <c r="BK310" i="3"/>
  <c r="J152" i="3"/>
  <c r="J2223" i="3"/>
  <c r="BK2014" i="3"/>
  <c r="BK1836" i="3"/>
  <c r="J1742" i="3"/>
  <c r="J1715" i="3"/>
  <c r="BK1623" i="3"/>
  <c r="BK1558" i="3"/>
  <c r="J1460" i="3"/>
  <c r="BK1255" i="3"/>
  <c r="BK1102" i="3"/>
  <c r="J962" i="3"/>
  <c r="BK836" i="3"/>
  <c r="J734" i="3"/>
  <c r="BK583" i="3"/>
  <c r="BK396" i="3"/>
  <c r="BK341" i="3"/>
  <c r="J141" i="3"/>
  <c r="J1959" i="3"/>
  <c r="J1842" i="3"/>
  <c r="BK1738" i="3"/>
  <c r="J1618" i="3"/>
  <c r="BK1542" i="3"/>
  <c r="BK1426" i="3"/>
  <c r="BK1326" i="3"/>
  <c r="J1066" i="3"/>
  <c r="BK920" i="3"/>
  <c r="BK838" i="3"/>
  <c r="J657" i="3"/>
  <c r="J588" i="3"/>
  <c r="J458" i="3"/>
  <c r="J372" i="3"/>
  <c r="BK269" i="3"/>
  <c r="BK338" i="4"/>
  <c r="J276" i="4"/>
  <c r="BK193" i="4"/>
  <c r="BK379" i="4"/>
  <c r="BK370" i="4"/>
  <c r="BK360" i="4"/>
  <c r="J342" i="4"/>
  <c r="BK336" i="4"/>
  <c r="J322" i="4"/>
  <c r="J298" i="4"/>
  <c r="J264" i="4"/>
  <c r="BK203" i="4"/>
  <c r="BK100" i="4"/>
  <c r="BK318" i="4"/>
  <c r="J246" i="4"/>
  <c r="BK110" i="4"/>
  <c r="J356" i="4"/>
  <c r="J313" i="4"/>
  <c r="J195" i="4"/>
  <c r="BK349" i="5"/>
  <c r="J296" i="5"/>
  <c r="J251" i="5"/>
  <c r="J204" i="5"/>
  <c r="BK384" i="5"/>
  <c r="BK266" i="5"/>
  <c r="J236" i="5"/>
  <c r="BK184" i="5"/>
  <c r="J337" i="5"/>
  <c r="J260" i="5"/>
  <c r="J220" i="5"/>
  <c r="J146" i="5"/>
  <c r="J369" i="5"/>
  <c r="J279" i="5"/>
  <c r="J210" i="5"/>
  <c r="BK157" i="5"/>
  <c r="J194" i="6"/>
  <c r="J97" i="6"/>
  <c r="BK139" i="6"/>
  <c r="BK121" i="6"/>
  <c r="BK105" i="6"/>
  <c r="BK185" i="6"/>
  <c r="J166" i="6"/>
  <c r="BK135" i="6"/>
  <c r="J173" i="6"/>
  <c r="BK152" i="6"/>
  <c r="J128" i="6"/>
  <c r="BK107" i="6"/>
  <c r="J168" i="7"/>
  <c r="BK126" i="7"/>
  <c r="BK186" i="7"/>
  <c r="J115" i="7"/>
  <c r="BK194" i="7"/>
  <c r="BK152" i="7"/>
  <c r="J118" i="7"/>
  <c r="BK139" i="8"/>
  <c r="BK112" i="8"/>
  <c r="BK147" i="8"/>
  <c r="J121" i="8"/>
  <c r="J99" i="8"/>
  <c r="BK136" i="8"/>
  <c r="BK120" i="8"/>
  <c r="J154" i="8"/>
  <c r="BK118" i="8"/>
  <c r="BK94" i="9"/>
  <c r="J570" i="10"/>
  <c r="BK509" i="10"/>
  <c r="BK399" i="10"/>
  <c r="J351" i="10"/>
  <c r="BK284" i="10"/>
  <c r="J447" i="10"/>
  <c r="J366" i="10"/>
  <c r="BK193" i="10"/>
  <c r="J109" i="10"/>
  <c r="BK547" i="10"/>
  <c r="J389" i="10"/>
  <c r="BK102" i="2"/>
  <c r="J2121" i="3"/>
  <c r="BK1968" i="3"/>
  <c r="J1903" i="3"/>
  <c r="BK1825" i="3"/>
  <c r="J1686" i="3"/>
  <c r="BK1626" i="3"/>
  <c r="J1544" i="3"/>
  <c r="J1466" i="3"/>
  <c r="BK1413" i="3"/>
  <c r="J1326" i="3"/>
  <c r="J1245" i="3"/>
  <c r="J1097" i="3"/>
  <c r="BK740" i="3"/>
  <c r="J524" i="3"/>
  <c r="J461" i="3"/>
  <c r="BK349" i="3"/>
  <c r="BK218" i="3"/>
  <c r="BK136" i="3"/>
  <c r="J2009" i="3"/>
  <c r="BK1911" i="3"/>
  <c r="BK1819" i="3"/>
  <c r="BK1708" i="3"/>
  <c r="BK1633" i="3"/>
  <c r="J1567" i="3"/>
  <c r="J1524" i="3"/>
  <c r="BK1418" i="3"/>
  <c r="J1255" i="3"/>
  <c r="BK1139" i="3"/>
  <c r="BK938" i="3"/>
  <c r="J889" i="3"/>
  <c r="BK801" i="3"/>
  <c r="J737" i="3"/>
  <c r="J645" i="3"/>
  <c r="BK570" i="3"/>
  <c r="BK455" i="3"/>
  <c r="J409" i="3"/>
  <c r="BK318" i="3"/>
  <c r="BK158" i="3"/>
  <c r="J2254" i="3"/>
  <c r="BK2166" i="3"/>
  <c r="BK1975" i="3"/>
  <c r="BK1838" i="3"/>
  <c r="BK1785" i="3"/>
  <c r="BK1673" i="3"/>
  <c r="BK1577" i="3"/>
  <c r="J1494" i="3"/>
  <c r="BK1245" i="3"/>
  <c r="BK1069" i="3"/>
  <c r="J922" i="3"/>
  <c r="J830" i="3"/>
  <c r="BK754" i="3"/>
  <c r="BK597" i="3"/>
  <c r="J398" i="3"/>
  <c r="J344" i="3"/>
  <c r="J161" i="3"/>
  <c r="J1970" i="3"/>
  <c r="J1838" i="3"/>
  <c r="J1732" i="3"/>
  <c r="J1639" i="3"/>
  <c r="BK1575" i="3"/>
  <c r="J1531" i="3"/>
  <c r="J1413" i="3"/>
  <c r="J1272" i="3"/>
  <c r="BK996" i="3"/>
  <c r="BK861" i="3"/>
  <c r="J751" i="3"/>
  <c r="J634" i="3"/>
  <c r="BK475" i="3"/>
  <c r="J392" i="3"/>
  <c r="BK287" i="3"/>
  <c r="BK357" i="4"/>
  <c r="BK271" i="4"/>
  <c r="J185" i="4"/>
  <c r="BK213" i="4"/>
  <c r="J110" i="4"/>
  <c r="BK353" i="4"/>
  <c r="J203" i="4"/>
  <c r="J379" i="4"/>
  <c r="J334" i="4"/>
  <c r="BK246" i="4"/>
  <c r="BK185" i="4"/>
  <c r="J314" i="5"/>
  <c r="BK268" i="5"/>
  <c r="BK179" i="5"/>
  <c r="J388" i="5"/>
  <c r="BK288" i="5"/>
  <c r="BK242" i="5"/>
  <c r="BK162" i="5"/>
  <c r="J349" i="5"/>
  <c r="BK273" i="5"/>
  <c r="BK230" i="5"/>
  <c r="BK150" i="5"/>
  <c r="J301" i="5"/>
  <c r="BK254" i="5"/>
  <c r="J202" i="5"/>
  <c r="BK120" i="5"/>
  <c r="BK162" i="6"/>
  <c r="BK200" i="6"/>
  <c r="BK142" i="6"/>
  <c r="J123" i="6"/>
  <c r="J101" i="6"/>
  <c r="J183" i="6"/>
  <c r="BK148" i="6"/>
  <c r="J134" i="6"/>
  <c r="J121" i="6"/>
  <c r="BK112" i="6"/>
  <c r="J141" i="6"/>
  <c r="BK109" i="6"/>
  <c r="BK176" i="7"/>
  <c r="J148" i="7"/>
  <c r="J194" i="7"/>
  <c r="J138" i="7"/>
  <c r="J166" i="7"/>
  <c r="J107" i="7"/>
  <c r="BK184" i="7"/>
  <c r="BK142" i="7"/>
  <c r="BK107" i="7"/>
  <c r="BK142" i="8"/>
  <c r="BK113" i="8"/>
  <c r="J160" i="8"/>
  <c r="J131" i="8"/>
  <c r="J104" i="8"/>
  <c r="BK127" i="8"/>
  <c r="J102" i="8"/>
  <c r="BK125" i="8"/>
  <c r="J105" i="9"/>
  <c r="BK520" i="10"/>
  <c r="BK389" i="10"/>
  <c r="BK293" i="10"/>
  <c r="J130" i="10"/>
  <c r="BK544" i="10"/>
  <c r="J516" i="10"/>
  <c r="J456" i="10"/>
  <c r="BK267" i="10"/>
  <c r="BK158" i="10"/>
  <c r="BK564" i="10"/>
  <c r="BK347" i="10"/>
  <c r="BK529" i="10"/>
  <c r="BK351" i="10"/>
  <c r="J116" i="10"/>
  <c r="AS56" i="1"/>
  <c r="J1681" i="3"/>
  <c r="J1623" i="3"/>
  <c r="BK1508" i="3"/>
  <c r="J1426" i="3"/>
  <c r="BK1310" i="3"/>
  <c r="BK1099" i="3"/>
  <c r="BK948" i="3"/>
  <c r="BK864" i="3"/>
  <c r="BK795" i="3"/>
  <c r="BK728" i="3"/>
  <c r="BK600" i="3"/>
  <c r="BK480" i="3"/>
  <c r="J413" i="3"/>
  <c r="J318" i="3"/>
  <c r="BK152" i="3"/>
  <c r="BK2024" i="3"/>
  <c r="BK1907" i="3"/>
  <c r="BK1821" i="3"/>
  <c r="BK1676" i="3"/>
  <c r="BK1586" i="3"/>
  <c r="BK1535" i="3"/>
  <c r="J1431" i="3"/>
  <c r="BK1341" i="3"/>
  <c r="BK1124" i="3"/>
  <c r="J901" i="3"/>
  <c r="BK826" i="3"/>
  <c r="BK751" i="3"/>
  <c r="BK657" i="3"/>
  <c r="BK573" i="3"/>
  <c r="J466" i="3"/>
  <c r="BK413" i="3"/>
  <c r="BK313" i="3"/>
  <c r="J246" i="3"/>
  <c r="BK2252" i="3"/>
  <c r="BK2121" i="3"/>
  <c r="J1899" i="3"/>
  <c r="J1508" i="3"/>
  <c r="J1369" i="3"/>
  <c r="BK1191" i="3"/>
  <c r="J938" i="3"/>
  <c r="J798" i="3"/>
  <c r="BK629" i="3"/>
  <c r="J581" i="3"/>
  <c r="J419" i="3"/>
  <c r="J257" i="3"/>
  <c r="J1972" i="3"/>
  <c r="BK1881" i="3"/>
  <c r="J1763" i="3"/>
  <c r="J1654" i="3"/>
  <c r="BK1602" i="3"/>
  <c r="BK1529" i="3"/>
  <c r="BK1435" i="3"/>
  <c r="BK1333" i="3"/>
  <c r="J1054" i="3"/>
  <c r="BK883" i="3"/>
  <c r="BK809" i="3"/>
  <c r="J620" i="3"/>
  <c r="BK466" i="3"/>
  <c r="BK385" i="3"/>
  <c r="BK127" i="3"/>
  <c r="BK267" i="4"/>
  <c r="J169" i="4"/>
  <c r="J193" i="4"/>
  <c r="J391" i="4"/>
  <c r="J305" i="4"/>
  <c r="BK239" i="4"/>
  <c r="BK398" i="4"/>
  <c r="BK350" i="4"/>
  <c r="J271" i="4"/>
  <c r="BK159" i="4"/>
  <c r="J329" i="5"/>
  <c r="J269" i="5"/>
  <c r="BK218" i="5"/>
  <c r="J128" i="5"/>
  <c r="J374" i="5"/>
  <c r="J273" i="5"/>
  <c r="J246" i="5"/>
  <c r="J200" i="5"/>
  <c r="BK128" i="5"/>
  <c r="BK296" i="5"/>
  <c r="BK238" i="5"/>
  <c r="J168" i="5"/>
  <c r="J130" i="5"/>
  <c r="BK354" i="5"/>
  <c r="J285" i="5"/>
  <c r="BK233" i="5"/>
  <c r="J179" i="5"/>
  <c r="BK192" i="6"/>
  <c r="J159" i="6"/>
  <c r="BK154" i="6"/>
  <c r="J107" i="6"/>
  <c r="J110" i="8"/>
  <c r="J125" i="8"/>
  <c r="J101" i="8"/>
  <c r="BK141" i="8"/>
  <c r="J96" i="8"/>
  <c r="J573" i="10"/>
  <c r="BK490" i="10"/>
  <c r="J347" i="10"/>
  <c r="BK196" i="10"/>
  <c r="BK558" i="10"/>
  <c r="J509" i="10"/>
  <c r="BK435" i="10"/>
  <c r="J180" i="10"/>
  <c r="J583" i="10"/>
  <c r="J329" i="10"/>
  <c r="J514" i="10"/>
  <c r="J466" i="10"/>
  <c r="J303" i="10"/>
  <c r="BK2248" i="3"/>
  <c r="J2130" i="3"/>
  <c r="J1883" i="3"/>
  <c r="J1810" i="3"/>
  <c r="BK1701" i="3"/>
  <c r="BK1620" i="3"/>
  <c r="J1416" i="3"/>
  <c r="J1243" i="3"/>
  <c r="J1043" i="3"/>
  <c r="J920" i="3"/>
  <c r="J748" i="3"/>
  <c r="BK588" i="3"/>
  <c r="BK391" i="3"/>
  <c r="BK290" i="3"/>
  <c r="J1984" i="3"/>
  <c r="J1889" i="3"/>
  <c r="J1751" i="3"/>
  <c r="BK1649" i="3"/>
  <c r="BK1569" i="3"/>
  <c r="J1469" i="3"/>
  <c r="J1349" i="3"/>
  <c r="BK1184" i="3"/>
  <c r="BK903" i="3"/>
  <c r="J826" i="3"/>
  <c r="BK701" i="3"/>
  <c r="J602" i="3"/>
  <c r="BK447" i="3"/>
  <c r="J361" i="3"/>
  <c r="BK253" i="3"/>
  <c r="J332" i="4"/>
  <c r="J262" i="4"/>
  <c r="BK191" i="4"/>
  <c r="BK242" i="4"/>
  <c r="BK169" i="4"/>
  <c r="BK372" i="4"/>
  <c r="BK254" i="4"/>
  <c r="BK176" i="4"/>
  <c r="J370" i="4"/>
  <c r="BK293" i="4"/>
  <c r="J209" i="4"/>
  <c r="J386" i="5"/>
  <c r="J281" i="5"/>
  <c r="J235" i="5"/>
  <c r="J120" i="5"/>
  <c r="BK337" i="5"/>
  <c r="BK263" i="5"/>
  <c r="BK244" i="5"/>
  <c r="BK193" i="5"/>
  <c r="BK374" i="5"/>
  <c r="BK281" i="5"/>
  <c r="J213" i="5"/>
  <c r="BK148" i="5"/>
  <c r="J94" i="5"/>
  <c r="BK286" i="5"/>
  <c r="BK226" i="5"/>
  <c r="J166" i="5"/>
  <c r="J185" i="6"/>
  <c r="J158" i="6"/>
  <c r="BK101" i="6"/>
  <c r="BK150" i="6"/>
  <c r="BK159" i="6"/>
  <c r="J133" i="6"/>
  <c r="J99" i="6"/>
  <c r="BK168" i="7"/>
  <c r="BK138" i="7"/>
  <c r="BK103" i="7"/>
  <c r="BK140" i="7"/>
  <c r="J184" i="7"/>
  <c r="J130" i="7"/>
  <c r="J176" i="7"/>
  <c r="J144" i="7"/>
  <c r="J101" i="7"/>
  <c r="J141" i="8"/>
  <c r="BK111" i="8"/>
  <c r="J142" i="8"/>
  <c r="J129" i="8"/>
  <c r="BK102" i="8"/>
  <c r="J128" i="8"/>
  <c r="BK106" i="8"/>
  <c r="BK137" i="8"/>
  <c r="J99" i="9"/>
  <c r="BK532" i="10"/>
  <c r="J479" i="10"/>
  <c r="BK372" i="10"/>
  <c r="BK174" i="10"/>
  <c r="J547" i="10"/>
  <c r="BK502" i="10"/>
  <c r="BK422" i="10"/>
  <c r="J168" i="10"/>
  <c r="BK582" i="10"/>
  <c r="J357" i="10"/>
  <c r="BK516" i="10"/>
  <c r="BK363" i="10"/>
  <c r="BK119" i="10"/>
  <c r="BK106" i="2"/>
  <c r="J109" i="2"/>
  <c r="J2169" i="3"/>
  <c r="BK2055" i="3"/>
  <c r="J1907" i="3"/>
  <c r="J1692" i="3"/>
  <c r="J1629" i="3"/>
  <c r="BK1545" i="3"/>
  <c r="BK1469" i="3"/>
  <c r="J1377" i="3"/>
  <c r="BK1272" i="3"/>
  <c r="BK1083" i="3"/>
  <c r="J945" i="3"/>
  <c r="J861" i="3"/>
  <c r="BK771" i="3"/>
  <c r="J658" i="3"/>
  <c r="J538" i="3"/>
  <c r="J455" i="3"/>
  <c r="J341" i="3"/>
  <c r="BK155" i="3"/>
  <c r="J2014" i="3"/>
  <c r="BK1856" i="3"/>
  <c r="J1750" i="3"/>
  <c r="BK1636" i="3"/>
  <c r="J1565" i="3"/>
  <c r="BK1474" i="3"/>
  <c r="BK1349" i="3"/>
  <c r="BK1054" i="3"/>
  <c r="J806" i="3"/>
  <c r="J745" i="3"/>
  <c r="BK617" i="3"/>
  <c r="J490" i="3"/>
  <c r="BK428" i="3"/>
  <c r="J321" i="3"/>
  <c r="BK237" i="3"/>
  <c r="J2248" i="3"/>
  <c r="BK2109" i="3"/>
  <c r="BK1889" i="3"/>
  <c r="J1807" i="3"/>
  <c r="BK1695" i="3"/>
  <c r="J1582" i="3"/>
  <c r="J1484" i="3"/>
  <c r="J1284" i="3"/>
  <c r="J1124" i="3"/>
  <c r="J1003" i="3"/>
  <c r="J886" i="3"/>
  <c r="J765" i="3"/>
  <c r="BK591" i="3"/>
  <c r="J441" i="3"/>
  <c r="J355" i="3"/>
  <c r="J281" i="3"/>
  <c r="BK1973" i="3"/>
  <c r="BK1893" i="3"/>
  <c r="J1785" i="3"/>
  <c r="BK1698" i="3"/>
  <c r="BK1608" i="3"/>
  <c r="J1533" i="3"/>
  <c r="BK1416" i="3"/>
  <c r="BK1346" i="3"/>
  <c r="J1231" i="3"/>
  <c r="BK943" i="3"/>
  <c r="J855" i="3"/>
  <c r="BK734" i="3"/>
  <c r="J611" i="3"/>
  <c r="BK433" i="3"/>
  <c r="BK281" i="3"/>
  <c r="J355" i="4"/>
  <c r="BK264" i="4"/>
  <c r="J393" i="4"/>
  <c r="BK378" i="4"/>
  <c r="J368" i="4"/>
  <c r="J357" i="4"/>
  <c r="BK340" i="4"/>
  <c r="BK326" i="4"/>
  <c r="BK305" i="4"/>
  <c r="BK280" i="4"/>
  <c r="J230" i="4"/>
  <c r="J147" i="4"/>
  <c r="BK374" i="4"/>
  <c r="J280" i="4"/>
  <c r="J236" i="4"/>
  <c r="BK393" i="4"/>
  <c r="BK332" i="4"/>
  <c r="BK221" i="4"/>
  <c r="J380" i="5"/>
  <c r="BK275" i="5"/>
  <c r="BK229" i="5"/>
  <c r="BK137" i="5"/>
  <c r="BK364" i="5"/>
  <c r="BK283" i="5"/>
  <c r="J249" i="5"/>
  <c r="BK202" i="5"/>
  <c r="BK380" i="5"/>
  <c r="J292" i="5"/>
  <c r="J233" i="5"/>
  <c r="J188" i="5"/>
  <c r="J137" i="5"/>
  <c r="BK304" i="5"/>
  <c r="J244" i="5"/>
  <c r="J223" i="5"/>
  <c r="BK168" i="5"/>
  <c r="BK169" i="6"/>
  <c r="BK133" i="6"/>
  <c r="BK171" i="6"/>
  <c r="BK129" i="6"/>
  <c r="BK111" i="6"/>
  <c r="J181" i="6"/>
  <c r="J160" i="6"/>
  <c r="BK115" i="6"/>
  <c r="J165" i="6"/>
  <c r="J136" i="6"/>
  <c r="J114" i="6"/>
  <c r="BK188" i="7"/>
  <c r="J136" i="7"/>
  <c r="J199" i="7"/>
  <c r="J146" i="7"/>
  <c r="J103" i="7"/>
  <c r="J159" i="7"/>
  <c r="J124" i="7"/>
  <c r="BK150" i="8"/>
  <c r="BK135" i="8"/>
  <c r="J107" i="8"/>
  <c r="J140" i="8"/>
  <c r="BK117" i="8"/>
  <c r="BK154" i="8"/>
  <c r="BK126" i="8"/>
  <c r="BK108" i="8"/>
  <c r="J97" i="8"/>
  <c r="BK131" i="8"/>
  <c r="J100" i="9"/>
  <c r="BK103" i="9"/>
  <c r="J523" i="10"/>
  <c r="J442" i="10"/>
  <c r="BK329" i="10"/>
  <c r="BK202" i="10"/>
  <c r="J144" i="10"/>
  <c r="J264" i="10"/>
  <c r="BK144" i="10"/>
  <c r="J575" i="10"/>
  <c r="BK447" i="10"/>
  <c r="J335" i="10"/>
  <c r="J550" i="10"/>
  <c r="BK511" i="10"/>
  <c r="BK488" i="10"/>
  <c r="J393" i="10"/>
  <c r="J312" i="10"/>
  <c r="J190" i="10"/>
  <c r="BK109" i="10"/>
  <c r="BK109" i="2"/>
  <c r="J99" i="2"/>
  <c r="J112" i="2"/>
  <c r="J93" i="2"/>
  <c r="J2243" i="3"/>
  <c r="J2166" i="3"/>
  <c r="BK2107" i="3"/>
  <c r="BK1984" i="3"/>
  <c r="J1893" i="3"/>
  <c r="BK1736" i="3"/>
  <c r="BK1664" i="3"/>
  <c r="J1602" i="3"/>
  <c r="J1537" i="3"/>
  <c r="BK1452" i="3"/>
  <c r="BK1372" i="3"/>
  <c r="BK1267" i="3"/>
  <c r="BK1105" i="3"/>
  <c r="BK1006" i="3"/>
  <c r="BK962" i="3"/>
  <c r="BK915" i="3"/>
  <c r="BK877" i="3"/>
  <c r="J838" i="3"/>
  <c r="BK812" i="3"/>
  <c r="BK777" i="3"/>
  <c r="J701" i="3"/>
  <c r="J656" i="3"/>
  <c r="BK620" i="3"/>
  <c r="BK602" i="3"/>
  <c r="J570" i="3"/>
  <c r="J416" i="3"/>
  <c r="J327" i="3"/>
  <c r="J158" i="3"/>
  <c r="J2035" i="3"/>
  <c r="BK1961" i="3"/>
  <c r="J1853" i="3"/>
  <c r="BK1740" i="3"/>
  <c r="J1668" i="3"/>
  <c r="J1608" i="3"/>
  <c r="J1542" i="3"/>
  <c r="J1452" i="3"/>
  <c r="J1374" i="3"/>
  <c r="J1191" i="3"/>
  <c r="BK1038" i="3"/>
  <c r="J898" i="3"/>
  <c r="J812" i="3"/>
  <c r="BK765" i="3"/>
  <c r="BK660" i="3"/>
  <c r="J600" i="3"/>
  <c r="J547" i="3"/>
  <c r="BK436" i="3"/>
  <c r="J396" i="3"/>
  <c r="J293" i="3"/>
  <c r="BK243" i="3"/>
  <c r="J2252" i="3"/>
  <c r="BK2112" i="3"/>
  <c r="J1895" i="3"/>
  <c r="J1821" i="3"/>
  <c r="J1738" i="3"/>
  <c r="J1644" i="3"/>
  <c r="BK1555" i="3"/>
  <c r="BK1466" i="3"/>
  <c r="J1333" i="3"/>
  <c r="J1156" i="3"/>
  <c r="J1006" i="3"/>
  <c r="BK880" i="3"/>
  <c r="BK768" i="3"/>
  <c r="BK651" i="3"/>
  <c r="J564" i="3"/>
  <c r="BK389" i="3"/>
  <c r="J243" i="3"/>
  <c r="J1975" i="3"/>
  <c r="BK1899" i="3"/>
  <c r="J1757" i="3"/>
  <c r="J1676" i="3"/>
  <c r="BK1597" i="3"/>
  <c r="BK1431" i="3"/>
  <c r="BK1315" i="3"/>
  <c r="BK1051" i="3"/>
  <c r="J877" i="3"/>
  <c r="J777" i="3"/>
  <c r="BK510" i="3"/>
  <c r="BK403" i="3"/>
  <c r="J307" i="3"/>
  <c r="BK149" i="3"/>
  <c r="J309" i="4"/>
  <c r="J197" i="4"/>
  <c r="BK262" i="4"/>
  <c r="J189" i="4"/>
  <c r="J397" i="4"/>
  <c r="BK309" i="4"/>
  <c r="J250" i="4"/>
  <c r="J173" i="4"/>
  <c r="BK391" i="4"/>
  <c r="J317" i="4"/>
  <c r="BK217" i="4"/>
  <c r="J384" i="5"/>
  <c r="J290" i="5"/>
  <c r="BK246" i="5"/>
  <c r="BK141" i="5"/>
  <c r="BK369" i="5"/>
  <c r="BK279" i="5"/>
  <c r="BK247" i="5"/>
  <c r="J197" i="5"/>
  <c r="BK386" i="5"/>
  <c r="J288" i="5"/>
  <c r="J247" i="5"/>
  <c r="BK186" i="5"/>
  <c r="J105" i="5"/>
  <c r="BK289" i="5"/>
  <c r="BK236" i="5"/>
  <c r="BK188" i="5"/>
  <c r="BK203" i="6"/>
  <c r="J174" i="6"/>
  <c r="J119" i="6"/>
  <c r="BK160" i="6"/>
  <c r="BK127" i="6"/>
  <c r="J109" i="6"/>
  <c r="J179" i="6"/>
  <c r="BK165" i="6"/>
  <c r="J126" i="6"/>
  <c r="BK117" i="6"/>
  <c r="BK158" i="6"/>
  <c r="BK130" i="6"/>
  <c r="BK95" i="6"/>
  <c r="J170" i="7"/>
  <c r="BK130" i="7"/>
  <c r="BK166" i="7"/>
  <c r="BK111" i="7"/>
  <c r="J182" i="7"/>
  <c r="J134" i="7"/>
  <c r="J192" i="7"/>
  <c r="BK148" i="7"/>
  <c r="BK160" i="8"/>
  <c r="J138" i="8"/>
  <c r="J108" i="8"/>
  <c r="BK133" i="8"/>
  <c r="J120" i="8"/>
  <c r="BK152" i="8"/>
  <c r="BK115" i="8"/>
  <c r="BK157" i="8"/>
  <c r="BK116" i="8"/>
  <c r="J94" i="9"/>
  <c r="J541" i="10"/>
  <c r="J422" i="10"/>
  <c r="J321" i="10"/>
  <c r="J193" i="10"/>
  <c r="J561" i="10"/>
  <c r="BK491" i="10"/>
  <c r="J427" i="10"/>
  <c r="BK232" i="10"/>
  <c r="BK127" i="10"/>
  <c r="BK471" i="10"/>
  <c r="BK130" i="10"/>
  <c r="BK507" i="10"/>
  <c r="BK411" i="10"/>
  <c r="J196" i="10"/>
  <c r="T2203" i="3" l="1"/>
  <c r="P2203" i="3"/>
  <c r="R2203" i="3"/>
  <c r="P83" i="2"/>
  <c r="P82" i="2" s="1"/>
  <c r="P81" i="2" s="1"/>
  <c r="AU55" i="1" s="1"/>
  <c r="BK115" i="3"/>
  <c r="J115" i="3" s="1"/>
  <c r="J65" i="3" s="1"/>
  <c r="R115" i="3"/>
  <c r="BK268" i="3"/>
  <c r="J268" i="3" s="1"/>
  <c r="J66" i="3" s="1"/>
  <c r="T268" i="3"/>
  <c r="P354" i="3"/>
  <c r="R354" i="3"/>
  <c r="BK397" i="3"/>
  <c r="J397" i="3"/>
  <c r="J68" i="3"/>
  <c r="R397" i="3"/>
  <c r="BK412" i="3"/>
  <c r="J412" i="3"/>
  <c r="J69" i="3"/>
  <c r="R412" i="3"/>
  <c r="BK435" i="3"/>
  <c r="J435" i="3"/>
  <c r="J70" i="3"/>
  <c r="R435" i="3"/>
  <c r="BK563" i="3"/>
  <c r="J563" i="3"/>
  <c r="J71" i="3"/>
  <c r="T563" i="3"/>
  <c r="P601" i="3"/>
  <c r="R601" i="3"/>
  <c r="BK757" i="3"/>
  <c r="J757" i="3" s="1"/>
  <c r="J73" i="3" s="1"/>
  <c r="R757" i="3"/>
  <c r="BK776" i="3"/>
  <c r="J776" i="3" s="1"/>
  <c r="J74" i="3" s="1"/>
  <c r="T776" i="3"/>
  <c r="BK784" i="3"/>
  <c r="T784" i="3"/>
  <c r="P844" i="3"/>
  <c r="R844" i="3"/>
  <c r="BK947" i="3"/>
  <c r="J947" i="3" s="1"/>
  <c r="J78" i="3" s="1"/>
  <c r="R947" i="3"/>
  <c r="BK1101" i="3"/>
  <c r="J1101" i="3" s="1"/>
  <c r="J79" i="3" s="1"/>
  <c r="R1101" i="3"/>
  <c r="BK1384" i="3"/>
  <c r="J1384" i="3" s="1"/>
  <c r="J80" i="3" s="1"/>
  <c r="R1384" i="3"/>
  <c r="BK1420" i="3"/>
  <c r="J1420" i="3" s="1"/>
  <c r="J81" i="3" s="1"/>
  <c r="T1420" i="3"/>
  <c r="P1473" i="3"/>
  <c r="R1473" i="3"/>
  <c r="BK1610" i="3"/>
  <c r="J1610" i="3"/>
  <c r="J83" i="3"/>
  <c r="R1610" i="3"/>
  <c r="BK1977" i="3"/>
  <c r="J1977" i="3"/>
  <c r="J84" i="3"/>
  <c r="R1977" i="3"/>
  <c r="BK2013" i="3"/>
  <c r="J2013" i="3"/>
  <c r="J85" i="3"/>
  <c r="T2013" i="3"/>
  <c r="P2111" i="3"/>
  <c r="T2111" i="3"/>
  <c r="R2168" i="3"/>
  <c r="P2242" i="3"/>
  <c r="T2242" i="3"/>
  <c r="BK2251" i="3"/>
  <c r="J2251" i="3"/>
  <c r="J91" i="3" s="1"/>
  <c r="R2251" i="3"/>
  <c r="R2250" i="3"/>
  <c r="P99" i="4"/>
  <c r="P98" i="4" s="1"/>
  <c r="R184" i="4"/>
  <c r="T266" i="4"/>
  <c r="R344" i="4"/>
  <c r="P349" i="4"/>
  <c r="BK381" i="4"/>
  <c r="J381" i="4"/>
  <c r="J73" i="4"/>
  <c r="T381" i="4"/>
  <c r="T387" i="4"/>
  <c r="T386" i="4"/>
  <c r="P93" i="5"/>
  <c r="P92" i="5" s="1"/>
  <c r="R308" i="5"/>
  <c r="R307" i="5" s="1"/>
  <c r="T379" i="5"/>
  <c r="T378" i="5" s="1"/>
  <c r="R94" i="6"/>
  <c r="R104" i="6"/>
  <c r="R189" i="6"/>
  <c r="P193" i="6"/>
  <c r="R199" i="6"/>
  <c r="R198" i="6"/>
  <c r="T98" i="7"/>
  <c r="P117" i="7"/>
  <c r="P161" i="7"/>
  <c r="T191" i="7"/>
  <c r="T190" i="7"/>
  <c r="T95" i="8"/>
  <c r="R105" i="8"/>
  <c r="T130" i="8"/>
  <c r="R156" i="8"/>
  <c r="R155" i="8" s="1"/>
  <c r="BK93" i="9"/>
  <c r="J93" i="9"/>
  <c r="J66" i="9"/>
  <c r="R102" i="9"/>
  <c r="R101" i="9"/>
  <c r="R100" i="10"/>
  <c r="R383" i="10"/>
  <c r="P392" i="10"/>
  <c r="P499" i="10"/>
  <c r="BK519" i="10"/>
  <c r="P519" i="10"/>
  <c r="P543" i="10"/>
  <c r="R83" i="2"/>
  <c r="R82" i="2"/>
  <c r="R81" i="2"/>
  <c r="P115" i="3"/>
  <c r="T115" i="3"/>
  <c r="P268" i="3"/>
  <c r="R268" i="3"/>
  <c r="BK354" i="3"/>
  <c r="J354" i="3" s="1"/>
  <c r="J67" i="3" s="1"/>
  <c r="T354" i="3"/>
  <c r="P397" i="3"/>
  <c r="T397" i="3"/>
  <c r="P412" i="3"/>
  <c r="T412" i="3"/>
  <c r="P435" i="3"/>
  <c r="T435" i="3"/>
  <c r="P563" i="3"/>
  <c r="R563" i="3"/>
  <c r="BK601" i="3"/>
  <c r="J601" i="3" s="1"/>
  <c r="J72" i="3" s="1"/>
  <c r="T601" i="3"/>
  <c r="P757" i="3"/>
  <c r="T757" i="3"/>
  <c r="P776" i="3"/>
  <c r="R776" i="3"/>
  <c r="P784" i="3"/>
  <c r="R784" i="3"/>
  <c r="BK844" i="3"/>
  <c r="J844" i="3"/>
  <c r="J77" i="3" s="1"/>
  <c r="T844" i="3"/>
  <c r="P947" i="3"/>
  <c r="T947" i="3"/>
  <c r="P1101" i="3"/>
  <c r="T1101" i="3"/>
  <c r="P1384" i="3"/>
  <c r="T1384" i="3"/>
  <c r="P1420" i="3"/>
  <c r="R1420" i="3"/>
  <c r="BK1473" i="3"/>
  <c r="J1473" i="3"/>
  <c r="J82" i="3" s="1"/>
  <c r="T1473" i="3"/>
  <c r="P1610" i="3"/>
  <c r="T1610" i="3"/>
  <c r="P1977" i="3"/>
  <c r="T1977" i="3"/>
  <c r="P2013" i="3"/>
  <c r="R2013" i="3"/>
  <c r="BK2111" i="3"/>
  <c r="J2111" i="3"/>
  <c r="J86" i="3"/>
  <c r="R2111" i="3"/>
  <c r="BK2168" i="3"/>
  <c r="J2168" i="3" s="1"/>
  <c r="J87" i="3" s="1"/>
  <c r="T2168" i="3"/>
  <c r="BK2242" i="3"/>
  <c r="J2242" i="3" s="1"/>
  <c r="J89" i="3" s="1"/>
  <c r="R2242" i="3"/>
  <c r="P2251" i="3"/>
  <c r="P2250" i="3" s="1"/>
  <c r="T2251" i="3"/>
  <c r="T2250" i="3"/>
  <c r="R99" i="4"/>
  <c r="R98" i="4" s="1"/>
  <c r="BK184" i="4"/>
  <c r="J184" i="4"/>
  <c r="J69" i="4" s="1"/>
  <c r="T184" i="4"/>
  <c r="R266" i="4"/>
  <c r="BK349" i="4"/>
  <c r="J349" i="4" s="1"/>
  <c r="J72" i="4" s="1"/>
  <c r="R349" i="4"/>
  <c r="P381" i="4"/>
  <c r="BK387" i="4"/>
  <c r="J387" i="4" s="1"/>
  <c r="J75" i="4" s="1"/>
  <c r="R387" i="4"/>
  <c r="R386" i="4" s="1"/>
  <c r="BK93" i="5"/>
  <c r="J93" i="5"/>
  <c r="J65" i="5"/>
  <c r="R93" i="5"/>
  <c r="R92" i="5"/>
  <c r="BK308" i="5"/>
  <c r="J308" i="5" s="1"/>
  <c r="J67" i="5" s="1"/>
  <c r="P308" i="5"/>
  <c r="P307" i="5"/>
  <c r="BK379" i="5"/>
  <c r="J379" i="5" s="1"/>
  <c r="J69" i="5" s="1"/>
  <c r="R379" i="5"/>
  <c r="R378" i="5" s="1"/>
  <c r="P94" i="6"/>
  <c r="T104" i="6"/>
  <c r="T189" i="6"/>
  <c r="R193" i="6"/>
  <c r="T199" i="6"/>
  <c r="T198" i="6"/>
  <c r="R98" i="7"/>
  <c r="R117" i="7"/>
  <c r="BK161" i="7"/>
  <c r="J161" i="7"/>
  <c r="J70" i="7"/>
  <c r="R191" i="7"/>
  <c r="R190" i="7" s="1"/>
  <c r="P95" i="8"/>
  <c r="T105" i="8"/>
  <c r="BK130" i="8"/>
  <c r="J130" i="8" s="1"/>
  <c r="J68" i="8" s="1"/>
  <c r="BK156" i="8"/>
  <c r="J156" i="8" s="1"/>
  <c r="J70" i="8" s="1"/>
  <c r="P93" i="9"/>
  <c r="P92" i="9"/>
  <c r="P91" i="9" s="1"/>
  <c r="BK102" i="9"/>
  <c r="BK101" i="9"/>
  <c r="J101" i="9"/>
  <c r="J67" i="9" s="1"/>
  <c r="P100" i="10"/>
  <c r="T383" i="10"/>
  <c r="T392" i="10"/>
  <c r="T499" i="10"/>
  <c r="R513" i="10"/>
  <c r="T519" i="10"/>
  <c r="R543" i="10"/>
  <c r="P557" i="10"/>
  <c r="P556" i="10"/>
  <c r="P572" i="10"/>
  <c r="P571" i="10"/>
  <c r="P2168" i="3"/>
  <c r="BK99" i="4"/>
  <c r="J99" i="4"/>
  <c r="J65" i="4"/>
  <c r="T99" i="4"/>
  <c r="T98" i="4"/>
  <c r="P184" i="4"/>
  <c r="BK266" i="4"/>
  <c r="J266" i="4" s="1"/>
  <c r="J70" i="4" s="1"/>
  <c r="P266" i="4"/>
  <c r="BK344" i="4"/>
  <c r="J344" i="4" s="1"/>
  <c r="J71" i="4" s="1"/>
  <c r="P344" i="4"/>
  <c r="T344" i="4"/>
  <c r="T349" i="4"/>
  <c r="R381" i="4"/>
  <c r="P387" i="4"/>
  <c r="P386" i="4"/>
  <c r="T93" i="5"/>
  <c r="T92" i="5" s="1"/>
  <c r="T308" i="5"/>
  <c r="T307" i="5" s="1"/>
  <c r="P379" i="5"/>
  <c r="P378" i="5"/>
  <c r="BK94" i="6"/>
  <c r="J94" i="6" s="1"/>
  <c r="J65" i="6" s="1"/>
  <c r="BK104" i="6"/>
  <c r="J104" i="6" s="1"/>
  <c r="J66" i="6" s="1"/>
  <c r="BK189" i="6"/>
  <c r="J189" i="6" s="1"/>
  <c r="J67" i="6" s="1"/>
  <c r="BK193" i="6"/>
  <c r="J193" i="6"/>
  <c r="J68" i="6" s="1"/>
  <c r="BK199" i="6"/>
  <c r="J199" i="6"/>
  <c r="J70" i="6"/>
  <c r="P98" i="7"/>
  <c r="P97" i="7" s="1"/>
  <c r="P96" i="7" s="1"/>
  <c r="P95" i="7" s="1"/>
  <c r="BK117" i="7"/>
  <c r="J117" i="7" s="1"/>
  <c r="J68" i="7" s="1"/>
  <c r="T161" i="7"/>
  <c r="P191" i="7"/>
  <c r="P190" i="7" s="1"/>
  <c r="BK95" i="8"/>
  <c r="J95" i="8"/>
  <c r="J66" i="8" s="1"/>
  <c r="P105" i="8"/>
  <c r="P130" i="8"/>
  <c r="T156" i="8"/>
  <c r="T155" i="8" s="1"/>
  <c r="T93" i="9"/>
  <c r="T92" i="9"/>
  <c r="T91" i="9"/>
  <c r="P102" i="9"/>
  <c r="P101" i="9" s="1"/>
  <c r="BK100" i="10"/>
  <c r="J100" i="10"/>
  <c r="J65" i="10" s="1"/>
  <c r="BK383" i="10"/>
  <c r="J383" i="10"/>
  <c r="J66" i="10"/>
  <c r="BK392" i="10"/>
  <c r="J392" i="10" s="1"/>
  <c r="J67" i="10" s="1"/>
  <c r="BK499" i="10"/>
  <c r="J499" i="10" s="1"/>
  <c r="J68" i="10" s="1"/>
  <c r="BK513" i="10"/>
  <c r="J513" i="10"/>
  <c r="J69" i="10" s="1"/>
  <c r="T513" i="10"/>
  <c r="BK543" i="10"/>
  <c r="J543" i="10"/>
  <c r="J72" i="10" s="1"/>
  <c r="BK557" i="10"/>
  <c r="BK556" i="10"/>
  <c r="J556" i="10"/>
  <c r="J73" i="10" s="1"/>
  <c r="T557" i="10"/>
  <c r="T556" i="10"/>
  <c r="R572" i="10"/>
  <c r="R571" i="10" s="1"/>
  <c r="BK83" i="2"/>
  <c r="J83" i="2"/>
  <c r="J61" i="2"/>
  <c r="T83" i="2"/>
  <c r="T82" i="2" s="1"/>
  <c r="T81" i="2" s="1"/>
  <c r="T94" i="6"/>
  <c r="P104" i="6"/>
  <c r="P189" i="6"/>
  <c r="T193" i="6"/>
  <c r="P199" i="6"/>
  <c r="P198" i="6" s="1"/>
  <c r="BK98" i="7"/>
  <c r="J98" i="7"/>
  <c r="J67" i="7"/>
  <c r="T117" i="7"/>
  <c r="R161" i="7"/>
  <c r="BK191" i="7"/>
  <c r="J191" i="7"/>
  <c r="J72" i="7" s="1"/>
  <c r="R95" i="8"/>
  <c r="BK105" i="8"/>
  <c r="J105" i="8"/>
  <c r="J67" i="8" s="1"/>
  <c r="R130" i="8"/>
  <c r="P156" i="8"/>
  <c r="P155" i="8"/>
  <c r="R93" i="9"/>
  <c r="R92" i="9" s="1"/>
  <c r="R91" i="9" s="1"/>
  <c r="R90" i="9" s="1"/>
  <c r="T102" i="9"/>
  <c r="T101" i="9" s="1"/>
  <c r="T100" i="10"/>
  <c r="T99" i="10"/>
  <c r="P383" i="10"/>
  <c r="R392" i="10"/>
  <c r="R499" i="10"/>
  <c r="P513" i="10"/>
  <c r="R519" i="10"/>
  <c r="R518" i="10" s="1"/>
  <c r="T543" i="10"/>
  <c r="R557" i="10"/>
  <c r="R556" i="10" s="1"/>
  <c r="BK572" i="10"/>
  <c r="J572" i="10"/>
  <c r="J76" i="10"/>
  <c r="T572" i="10"/>
  <c r="T571" i="10" s="1"/>
  <c r="BK2203" i="3"/>
  <c r="J2203" i="3"/>
  <c r="J88" i="3" s="1"/>
  <c r="BK175" i="4"/>
  <c r="J175" i="4"/>
  <c r="J66" i="4"/>
  <c r="BK180" i="4"/>
  <c r="J180" i="4" s="1"/>
  <c r="J67" i="4" s="1"/>
  <c r="BK158" i="7"/>
  <c r="J158" i="7" s="1"/>
  <c r="J69" i="7" s="1"/>
  <c r="BK92" i="9"/>
  <c r="J92" i="9"/>
  <c r="J65" i="9" s="1"/>
  <c r="J102" i="9"/>
  <c r="J68" i="9"/>
  <c r="J92" i="10"/>
  <c r="J95" i="10"/>
  <c r="BE141" i="10"/>
  <c r="BE151" i="10"/>
  <c r="BE162" i="10"/>
  <c r="BE174" i="10"/>
  <c r="BE193" i="10"/>
  <c r="BE202" i="10"/>
  <c r="BE248" i="10"/>
  <c r="BE329" i="10"/>
  <c r="BE366" i="10"/>
  <c r="BE399" i="10"/>
  <c r="BE417" i="10"/>
  <c r="BE427" i="10"/>
  <c r="BE435" i="10"/>
  <c r="BE447" i="10"/>
  <c r="BE456" i="10"/>
  <c r="BE466" i="10"/>
  <c r="BE479" i="10"/>
  <c r="BE491" i="10"/>
  <c r="BE502" i="10"/>
  <c r="BE504" i="10"/>
  <c r="BE509" i="10"/>
  <c r="BE514" i="10"/>
  <c r="BE520" i="10"/>
  <c r="BE526" i="10"/>
  <c r="BE529" i="10"/>
  <c r="BE538" i="10"/>
  <c r="BE550" i="10"/>
  <c r="BE558" i="10"/>
  <c r="BE564" i="10"/>
  <c r="BE109" i="10"/>
  <c r="BE133" i="10"/>
  <c r="BE144" i="10"/>
  <c r="BE158" i="10"/>
  <c r="BE160" i="10"/>
  <c r="BE298" i="10"/>
  <c r="BE312" i="10"/>
  <c r="BE318" i="10"/>
  <c r="BE372" i="10"/>
  <c r="BE376" i="10"/>
  <c r="BE389" i="10"/>
  <c r="BE393" i="10"/>
  <c r="BE405" i="10"/>
  <c r="BE422" i="10"/>
  <c r="BE453" i="10"/>
  <c r="BE474" i="10"/>
  <c r="BE485" i="10"/>
  <c r="BE547" i="10"/>
  <c r="BE567" i="10"/>
  <c r="BE570" i="10"/>
  <c r="BE573" i="10"/>
  <c r="BE575" i="10"/>
  <c r="BE582" i="10"/>
  <c r="BE583" i="10"/>
  <c r="BE584" i="10"/>
  <c r="F59" i="10"/>
  <c r="E86" i="10"/>
  <c r="BE127" i="10"/>
  <c r="BE130" i="10"/>
  <c r="BE180" i="10"/>
  <c r="BE190" i="10"/>
  <c r="BE196" i="10"/>
  <c r="BE223" i="10"/>
  <c r="BE232" i="10"/>
  <c r="BE264" i="10"/>
  <c r="BE293" i="10"/>
  <c r="BE315" i="10"/>
  <c r="BE321" i="10"/>
  <c r="BE335" i="10"/>
  <c r="BE343" i="10"/>
  <c r="BE347" i="10"/>
  <c r="BE369" i="10"/>
  <c r="BE384" i="10"/>
  <c r="BE442" i="10"/>
  <c r="BE490" i="10"/>
  <c r="BE500" i="10"/>
  <c r="BE516" i="10"/>
  <c r="BE532" i="10"/>
  <c r="BE541" i="10"/>
  <c r="BE554" i="10"/>
  <c r="BE101" i="10"/>
  <c r="BE116" i="10"/>
  <c r="BE119" i="10"/>
  <c r="BE168" i="10"/>
  <c r="BE267" i="10"/>
  <c r="BE284" i="10"/>
  <c r="BE303" i="10"/>
  <c r="BE324" i="10"/>
  <c r="BE351" i="10"/>
  <c r="BE357" i="10"/>
  <c r="BE363" i="10"/>
  <c r="BE411" i="10"/>
  <c r="BE445" i="10"/>
  <c r="BE459" i="10"/>
  <c r="BE471" i="10"/>
  <c r="BE488" i="10"/>
  <c r="BE498" i="10"/>
  <c r="BE507" i="10"/>
  <c r="BE511" i="10"/>
  <c r="BE523" i="10"/>
  <c r="BE535" i="10"/>
  <c r="BE544" i="10"/>
  <c r="BE561" i="10"/>
  <c r="BE580" i="10"/>
  <c r="J56" i="9"/>
  <c r="BE94" i="9"/>
  <c r="BE99" i="9"/>
  <c r="E78" i="9"/>
  <c r="J87" i="9"/>
  <c r="BE96" i="9"/>
  <c r="BE100" i="9"/>
  <c r="BE98" i="9"/>
  <c r="BE103" i="9"/>
  <c r="BE105" i="9"/>
  <c r="F59" i="9"/>
  <c r="E50" i="8"/>
  <c r="BE98" i="8"/>
  <c r="BE101" i="8"/>
  <c r="BE102" i="8"/>
  <c r="BE103" i="8"/>
  <c r="BE104" i="8"/>
  <c r="BE113" i="8"/>
  <c r="BE114" i="8"/>
  <c r="BE123" i="8"/>
  <c r="BE126" i="8"/>
  <c r="BE127" i="8"/>
  <c r="BE132" i="8"/>
  <c r="BE135" i="8"/>
  <c r="BE146" i="8"/>
  <c r="BE152" i="8"/>
  <c r="BE161" i="8"/>
  <c r="BK190" i="7"/>
  <c r="J190" i="7" s="1"/>
  <c r="J71" i="7" s="1"/>
  <c r="J56" i="8"/>
  <c r="F59" i="8"/>
  <c r="BE96" i="8"/>
  <c r="BE110" i="8"/>
  <c r="BE118" i="8"/>
  <c r="BE128" i="8"/>
  <c r="BE129" i="8"/>
  <c r="BE131" i="8"/>
  <c r="BE133" i="8"/>
  <c r="BE138" i="8"/>
  <c r="BE139" i="8"/>
  <c r="BE140" i="8"/>
  <c r="BE141" i="8"/>
  <c r="BE142" i="8"/>
  <c r="BE147" i="8"/>
  <c r="BE157" i="8"/>
  <c r="BE160" i="8"/>
  <c r="BE99" i="8"/>
  <c r="BE100" i="8"/>
  <c r="BE106" i="8"/>
  <c r="BE107" i="8"/>
  <c r="BE109" i="8"/>
  <c r="BE111" i="8"/>
  <c r="BE112" i="8"/>
  <c r="BE121" i="8"/>
  <c r="BE124" i="8"/>
  <c r="BE134" i="8"/>
  <c r="BE136" i="8"/>
  <c r="BE137" i="8"/>
  <c r="BE144" i="8"/>
  <c r="BE148" i="8"/>
  <c r="BE149" i="8"/>
  <c r="BE150" i="8"/>
  <c r="BE154" i="8"/>
  <c r="BE159" i="8"/>
  <c r="J59" i="8"/>
  <c r="BE97" i="8"/>
  <c r="BE108" i="8"/>
  <c r="BE115" i="8"/>
  <c r="BE116" i="8"/>
  <c r="BE117" i="8"/>
  <c r="BE119" i="8"/>
  <c r="BE120" i="8"/>
  <c r="BE122" i="8"/>
  <c r="BE125" i="8"/>
  <c r="BE145" i="8"/>
  <c r="BE151" i="8"/>
  <c r="BE153" i="8"/>
  <c r="E50" i="7"/>
  <c r="J56" i="7"/>
  <c r="J59" i="7"/>
  <c r="F91" i="7"/>
  <c r="BE101" i="7"/>
  <c r="BE109" i="7"/>
  <c r="BE124" i="7"/>
  <c r="BE128" i="7"/>
  <c r="BE138" i="7"/>
  <c r="BE162" i="7"/>
  <c r="BE166" i="7"/>
  <c r="BE168" i="7"/>
  <c r="BE170" i="7"/>
  <c r="BE188" i="7"/>
  <c r="BE196" i="7"/>
  <c r="BE103" i="7"/>
  <c r="BE111" i="7"/>
  <c r="BE122" i="7"/>
  <c r="BE126" i="7"/>
  <c r="BE134" i="7"/>
  <c r="BE142" i="7"/>
  <c r="BE148" i="7"/>
  <c r="BE150" i="7"/>
  <c r="BE174" i="7"/>
  <c r="BE198" i="7"/>
  <c r="BE199" i="7"/>
  <c r="BE113" i="7"/>
  <c r="BE120" i="7"/>
  <c r="BE130" i="7"/>
  <c r="BE146" i="7"/>
  <c r="BE152" i="7"/>
  <c r="BE156" i="7"/>
  <c r="BE159" i="7"/>
  <c r="BE176" i="7"/>
  <c r="BE178" i="7"/>
  <c r="BE180" i="7"/>
  <c r="BE182" i="7"/>
  <c r="BE184" i="7"/>
  <c r="BE186" i="7"/>
  <c r="BE99" i="7"/>
  <c r="BE105" i="7"/>
  <c r="BE107" i="7"/>
  <c r="BE115" i="7"/>
  <c r="BE118" i="7"/>
  <c r="BE132" i="7"/>
  <c r="BE136" i="7"/>
  <c r="BE140" i="7"/>
  <c r="BE144" i="7"/>
  <c r="BE154" i="7"/>
  <c r="BE164" i="7"/>
  <c r="BE172" i="7"/>
  <c r="BE192" i="7"/>
  <c r="BE194" i="7"/>
  <c r="BK92" i="5"/>
  <c r="E50" i="6"/>
  <c r="F59" i="6"/>
  <c r="J86" i="6"/>
  <c r="BE101" i="6"/>
  <c r="BE102" i="6"/>
  <c r="BE105" i="6"/>
  <c r="BE115" i="6"/>
  <c r="BE121" i="6"/>
  <c r="BE122" i="6"/>
  <c r="BE138" i="6"/>
  <c r="BE142" i="6"/>
  <c r="BE148" i="6"/>
  <c r="BE166" i="6"/>
  <c r="BE174" i="6"/>
  <c r="BE178" i="6"/>
  <c r="BE179" i="6"/>
  <c r="BE181" i="6"/>
  <c r="BE183" i="6"/>
  <c r="BE187" i="6"/>
  <c r="BE196" i="6"/>
  <c r="BE119" i="6"/>
  <c r="BE123" i="6"/>
  <c r="BE131" i="6"/>
  <c r="BE152" i="6"/>
  <c r="BE154" i="6"/>
  <c r="BE156" i="6"/>
  <c r="BE158" i="6"/>
  <c r="BE162" i="6"/>
  <c r="BE167" i="6"/>
  <c r="BE169" i="6"/>
  <c r="BE171" i="6"/>
  <c r="BE173" i="6"/>
  <c r="BE177" i="6"/>
  <c r="BE190" i="6"/>
  <c r="BE192" i="6"/>
  <c r="BE200" i="6"/>
  <c r="BE107" i="6"/>
  <c r="BE109" i="6"/>
  <c r="BE111" i="6"/>
  <c r="BE117" i="6"/>
  <c r="BE133" i="6"/>
  <c r="BE134" i="6"/>
  <c r="BE135" i="6"/>
  <c r="BE159" i="6"/>
  <c r="BE160" i="6"/>
  <c r="BE165" i="6"/>
  <c r="BE175" i="6"/>
  <c r="BK378" i="5"/>
  <c r="J378" i="5"/>
  <c r="J68" i="5"/>
  <c r="J59" i="6"/>
  <c r="BE95" i="6"/>
  <c r="BE97" i="6"/>
  <c r="BE99" i="6"/>
  <c r="BE112" i="6"/>
  <c r="BE114" i="6"/>
  <c r="BE118" i="6"/>
  <c r="BE125" i="6"/>
  <c r="BE126" i="6"/>
  <c r="BE127" i="6"/>
  <c r="BE128" i="6"/>
  <c r="BE129" i="6"/>
  <c r="BE130" i="6"/>
  <c r="BE136" i="6"/>
  <c r="BE139" i="6"/>
  <c r="BE141" i="6"/>
  <c r="BE144" i="6"/>
  <c r="BE146" i="6"/>
  <c r="BE150" i="6"/>
  <c r="BE163" i="6"/>
  <c r="BE185" i="6"/>
  <c r="BE194" i="6"/>
  <c r="BE201" i="6"/>
  <c r="BE203" i="6"/>
  <c r="BK386" i="4"/>
  <c r="J386" i="4" s="1"/>
  <c r="J74" i="4" s="1"/>
  <c r="F88" i="5"/>
  <c r="BE105" i="5"/>
  <c r="BE108" i="5"/>
  <c r="BE111" i="5"/>
  <c r="BE139" i="5"/>
  <c r="BE141" i="5"/>
  <c r="BE148" i="5"/>
  <c r="BE163" i="5"/>
  <c r="BE207" i="5"/>
  <c r="BE212" i="5"/>
  <c r="BE218" i="5"/>
  <c r="BE220" i="5"/>
  <c r="BE227" i="5"/>
  <c r="BE229" i="5"/>
  <c r="BE238" i="5"/>
  <c r="BE247" i="5"/>
  <c r="BE249" i="5"/>
  <c r="BE251" i="5"/>
  <c r="BE259" i="5"/>
  <c r="BE266" i="5"/>
  <c r="BE273" i="5"/>
  <c r="BE281" i="5"/>
  <c r="BE293" i="5"/>
  <c r="BE298" i="5"/>
  <c r="BE314" i="5"/>
  <c r="BE321" i="5"/>
  <c r="BE329" i="5"/>
  <c r="BE344" i="5"/>
  <c r="BE349" i="5"/>
  <c r="BE359" i="5"/>
  <c r="J56" i="5"/>
  <c r="J59" i="5"/>
  <c r="BE125" i="5"/>
  <c r="BE157" i="5"/>
  <c r="BE179" i="5"/>
  <c r="BE193" i="5"/>
  <c r="BE197" i="5"/>
  <c r="BE200" i="5"/>
  <c r="BE202" i="5"/>
  <c r="BE214" i="5"/>
  <c r="BE215" i="5"/>
  <c r="BE217" i="5"/>
  <c r="BE221" i="5"/>
  <c r="BE235" i="5"/>
  <c r="BE239" i="5"/>
  <c r="BE242" i="5"/>
  <c r="BE244" i="5"/>
  <c r="BE250" i="5"/>
  <c r="BE262" i="5"/>
  <c r="BE263" i="5"/>
  <c r="BE265" i="5"/>
  <c r="BE268" i="5"/>
  <c r="BE269" i="5"/>
  <c r="BE277" i="5"/>
  <c r="BE278" i="5"/>
  <c r="BE286" i="5"/>
  <c r="BE300" i="5"/>
  <c r="BE302" i="5"/>
  <c r="BE303" i="5"/>
  <c r="BE309" i="5"/>
  <c r="BE354" i="5"/>
  <c r="BE369" i="5"/>
  <c r="BE380" i="5"/>
  <c r="BE382" i="5"/>
  <c r="BE384" i="5"/>
  <c r="BE389" i="5"/>
  <c r="E50" i="5"/>
  <c r="BE94" i="5"/>
  <c r="BE97" i="5"/>
  <c r="BE98" i="5"/>
  <c r="BE99" i="5"/>
  <c r="BE114" i="5"/>
  <c r="BE120" i="5"/>
  <c r="BE130" i="5"/>
  <c r="BE137" i="5"/>
  <c r="BE164" i="5"/>
  <c r="BE165" i="5"/>
  <c r="BE174" i="5"/>
  <c r="BE204" i="5"/>
  <c r="BE206" i="5"/>
  <c r="BE209" i="5"/>
  <c r="BE210" i="5"/>
  <c r="BE224" i="5"/>
  <c r="BE226" i="5"/>
  <c r="BE233" i="5"/>
  <c r="BE253" i="5"/>
  <c r="BE271" i="5"/>
  <c r="BE275" i="5"/>
  <c r="BE279" i="5"/>
  <c r="BE284" i="5"/>
  <c r="BE285" i="5"/>
  <c r="BE289" i="5"/>
  <c r="BE292" i="5"/>
  <c r="BE295" i="5"/>
  <c r="BE296" i="5"/>
  <c r="BE301" i="5"/>
  <c r="BE304" i="5"/>
  <c r="BE96" i="5"/>
  <c r="BE128" i="5"/>
  <c r="BE132" i="5"/>
  <c r="BE146" i="5"/>
  <c r="BE150" i="5"/>
  <c r="BE152" i="5"/>
  <c r="BE155" i="5"/>
  <c r="BE160" i="5"/>
  <c r="BE162" i="5"/>
  <c r="BE166" i="5"/>
  <c r="BE168" i="5"/>
  <c r="BE184" i="5"/>
  <c r="BE186" i="5"/>
  <c r="BE188" i="5"/>
  <c r="BE213" i="5"/>
  <c r="BE223" i="5"/>
  <c r="BE230" i="5"/>
  <c r="BE232" i="5"/>
  <c r="BE236" i="5"/>
  <c r="BE246" i="5"/>
  <c r="BE254" i="5"/>
  <c r="BE257" i="5"/>
  <c r="BE260" i="5"/>
  <c r="BE283" i="5"/>
  <c r="BE287" i="5"/>
  <c r="BE288" i="5"/>
  <c r="BE290" i="5"/>
  <c r="BE305" i="5"/>
  <c r="BE337" i="5"/>
  <c r="BE364" i="5"/>
  <c r="BE374" i="5"/>
  <c r="BE386" i="5"/>
  <c r="BE388" i="5"/>
  <c r="J784" i="3"/>
  <c r="J76" i="3" s="1"/>
  <c r="E50" i="4"/>
  <c r="J56" i="4"/>
  <c r="F59" i="4"/>
  <c r="BE100" i="4"/>
  <c r="BE133" i="4"/>
  <c r="BE137" i="4"/>
  <c r="BE139" i="4"/>
  <c r="BE169" i="4"/>
  <c r="BE176" i="4"/>
  <c r="BE197" i="4"/>
  <c r="BE230" i="4"/>
  <c r="BE236" i="4"/>
  <c r="BE238" i="4"/>
  <c r="BE242" i="4"/>
  <c r="BE247" i="4"/>
  <c r="BE250" i="4"/>
  <c r="BE254" i="4"/>
  <c r="BE264" i="4"/>
  <c r="BE271" i="4"/>
  <c r="BE276" i="4"/>
  <c r="BE301" i="4"/>
  <c r="BE317" i="4"/>
  <c r="BE318" i="4"/>
  <c r="BE326" i="4"/>
  <c r="BE357" i="4"/>
  <c r="BE360" i="4"/>
  <c r="BE372" i="4"/>
  <c r="BE378" i="4"/>
  <c r="BE379" i="4"/>
  <c r="BE382" i="4"/>
  <c r="BE384" i="4"/>
  <c r="BE388" i="4"/>
  <c r="BE391" i="4"/>
  <c r="BE397" i="4"/>
  <c r="BE151" i="4"/>
  <c r="BE165" i="4"/>
  <c r="BE181" i="4"/>
  <c r="BE185" i="4"/>
  <c r="BE189" i="4"/>
  <c r="BE191" i="4"/>
  <c r="BE193" i="4"/>
  <c r="BE209" i="4"/>
  <c r="BE225" i="4"/>
  <c r="BE232" i="4"/>
  <c r="BE234" i="4"/>
  <c r="BE259" i="4"/>
  <c r="BE262" i="4"/>
  <c r="BE284" i="4"/>
  <c r="BE298" i="4"/>
  <c r="BE313" i="4"/>
  <c r="BE322" i="4"/>
  <c r="BE324" i="4"/>
  <c r="BE328" i="4"/>
  <c r="BE334" i="4"/>
  <c r="BE336" i="4"/>
  <c r="BE338" i="4"/>
  <c r="BE340" i="4"/>
  <c r="BE342" i="4"/>
  <c r="BE345" i="4"/>
  <c r="BE347" i="4"/>
  <c r="BE355" i="4"/>
  <c r="BE364" i="4"/>
  <c r="BE370" i="4"/>
  <c r="BE374" i="4"/>
  <c r="BE393" i="4"/>
  <c r="J59" i="4"/>
  <c r="BE159" i="4"/>
  <c r="BE164" i="4"/>
  <c r="BE195" i="4"/>
  <c r="BE217" i="4"/>
  <c r="BE221" i="4"/>
  <c r="BE244" i="4"/>
  <c r="BE246" i="4"/>
  <c r="BE252" i="4"/>
  <c r="BE267" i="4"/>
  <c r="BE270" i="4"/>
  <c r="BE272" i="4"/>
  <c r="BE288" i="4"/>
  <c r="BE309" i="4"/>
  <c r="BE330" i="4"/>
  <c r="BE332" i="4"/>
  <c r="BE350" i="4"/>
  <c r="BE362" i="4"/>
  <c r="BE366" i="4"/>
  <c r="BE368" i="4"/>
  <c r="BE376" i="4"/>
  <c r="BE398" i="4"/>
  <c r="BE110" i="4"/>
  <c r="BE147" i="4"/>
  <c r="BE153" i="4"/>
  <c r="BE157" i="4"/>
  <c r="BE173" i="4"/>
  <c r="BE187" i="4"/>
  <c r="BE203" i="4"/>
  <c r="BE213" i="4"/>
  <c r="BE239" i="4"/>
  <c r="BE241" i="4"/>
  <c r="BE249" i="4"/>
  <c r="BE256" i="4"/>
  <c r="BE258" i="4"/>
  <c r="BE269" i="4"/>
  <c r="BE280" i="4"/>
  <c r="BE293" i="4"/>
  <c r="BE305" i="4"/>
  <c r="BE353" i="4"/>
  <c r="BE356" i="4"/>
  <c r="F59" i="3"/>
  <c r="J107" i="3"/>
  <c r="BE116" i="3"/>
  <c r="BE136" i="3"/>
  <c r="BE152" i="3"/>
  <c r="BE158" i="3"/>
  <c r="BE218" i="3"/>
  <c r="BE243" i="3"/>
  <c r="BE246" i="3"/>
  <c r="BE318" i="3"/>
  <c r="BE334" i="3"/>
  <c r="BE378" i="3"/>
  <c r="BE391" i="3"/>
  <c r="BE396" i="3"/>
  <c r="BE413" i="3"/>
  <c r="BE416" i="3"/>
  <c r="BE425" i="3"/>
  <c r="BE455" i="3"/>
  <c r="BE461" i="3"/>
  <c r="BE493" i="3"/>
  <c r="BE524" i="3"/>
  <c r="BE564" i="3"/>
  <c r="BE570" i="3"/>
  <c r="BE573" i="3"/>
  <c r="BE579" i="3"/>
  <c r="BE581" i="3"/>
  <c r="BE591" i="3"/>
  <c r="BE594" i="3"/>
  <c r="BE597" i="3"/>
  <c r="BE617" i="3"/>
  <c r="BE623" i="3"/>
  <c r="BE626" i="3"/>
  <c r="BE651" i="3"/>
  <c r="BE658" i="3"/>
  <c r="BE722" i="3"/>
  <c r="BE724" i="3"/>
  <c r="BE728" i="3"/>
  <c r="BE740" i="3"/>
  <c r="BE748" i="3"/>
  <c r="BE760" i="3"/>
  <c r="BE765" i="3"/>
  <c r="BE771" i="3"/>
  <c r="BE785" i="3"/>
  <c r="BE795" i="3"/>
  <c r="BE809" i="3"/>
  <c r="BE812" i="3"/>
  <c r="BE826" i="3"/>
  <c r="BE834" i="3"/>
  <c r="BE840" i="3"/>
  <c r="BE858" i="3"/>
  <c r="BE886" i="3"/>
  <c r="BE901" i="3"/>
  <c r="BE915" i="3"/>
  <c r="BE922" i="3"/>
  <c r="BE938" i="3"/>
  <c r="BE945" i="3"/>
  <c r="BE962" i="3"/>
  <c r="BE990" i="3"/>
  <c r="BE1003" i="3"/>
  <c r="BE1038" i="3"/>
  <c r="BE1057" i="3"/>
  <c r="BE1069" i="3"/>
  <c r="BE1097" i="3"/>
  <c r="BE1105" i="3"/>
  <c r="BE1124" i="3"/>
  <c r="BE1173" i="3"/>
  <c r="BE1191" i="3"/>
  <c r="BE1241" i="3"/>
  <c r="BE1245" i="3"/>
  <c r="BE1255" i="3"/>
  <c r="BE1256" i="3"/>
  <c r="BE1318" i="3"/>
  <c r="BE1336" i="3"/>
  <c r="BE1366" i="3"/>
  <c r="BE1369" i="3"/>
  <c r="BE1449" i="3"/>
  <c r="BE1460" i="3"/>
  <c r="BE1474" i="3"/>
  <c r="BE1489" i="3"/>
  <c r="BE1497" i="3"/>
  <c r="BE1508" i="3"/>
  <c r="BE1545" i="3"/>
  <c r="BE1555" i="3"/>
  <c r="BE1586" i="3"/>
  <c r="BE1620" i="3"/>
  <c r="BE1623" i="3"/>
  <c r="BE1664" i="3"/>
  <c r="BE1670" i="3"/>
  <c r="BE1681" i="3"/>
  <c r="BE1701" i="3"/>
  <c r="BE1715" i="3"/>
  <c r="BE1734" i="3"/>
  <c r="BE1812" i="3"/>
  <c r="BE1833" i="3"/>
  <c r="BE1847" i="3"/>
  <c r="BE1883" i="3"/>
  <c r="BE1895" i="3"/>
  <c r="BE1905" i="3"/>
  <c r="BE1961" i="3"/>
  <c r="BE1968" i="3"/>
  <c r="BE1996" i="3"/>
  <c r="BE2009" i="3"/>
  <c r="J59" i="3"/>
  <c r="BE127" i="3"/>
  <c r="BE144" i="3"/>
  <c r="BE149" i="3"/>
  <c r="BE155" i="3"/>
  <c r="BE182" i="3"/>
  <c r="BE249" i="3"/>
  <c r="BE269" i="3"/>
  <c r="BE275" i="3"/>
  <c r="BE313" i="3"/>
  <c r="BE321" i="3"/>
  <c r="BE327" i="3"/>
  <c r="BE349" i="3"/>
  <c r="BE401" i="3"/>
  <c r="BE403" i="3"/>
  <c r="BE406" i="3"/>
  <c r="BE422" i="3"/>
  <c r="BE428" i="3"/>
  <c r="BE453" i="3"/>
  <c r="BE466" i="3"/>
  <c r="BE475" i="3"/>
  <c r="BE478" i="3"/>
  <c r="BE490" i="3"/>
  <c r="BE507" i="3"/>
  <c r="BE538" i="3"/>
  <c r="BE567" i="3"/>
  <c r="BE600" i="3"/>
  <c r="BE632" i="3"/>
  <c r="BE638" i="3"/>
  <c r="BE660" i="3"/>
  <c r="BE745" i="3"/>
  <c r="BE751" i="3"/>
  <c r="BE773" i="3"/>
  <c r="BE780" i="3"/>
  <c r="BE801" i="3"/>
  <c r="BE832" i="3"/>
  <c r="BE842" i="3"/>
  <c r="BE848" i="3"/>
  <c r="BE855" i="3"/>
  <c r="BE861" i="3"/>
  <c r="BE867" i="3"/>
  <c r="BE874" i="3"/>
  <c r="BE889" i="3"/>
  <c r="BE892" i="3"/>
  <c r="BE903" i="3"/>
  <c r="BE912" i="3"/>
  <c r="BE927" i="3"/>
  <c r="BE943" i="3"/>
  <c r="BE1019" i="3"/>
  <c r="BE1051" i="3"/>
  <c r="BE1054" i="3"/>
  <c r="BE1066" i="3"/>
  <c r="BE1083" i="3"/>
  <c r="BE1179" i="3"/>
  <c r="BE1231" i="3"/>
  <c r="BE1267" i="3"/>
  <c r="BE1296" i="3"/>
  <c r="BE1310" i="3"/>
  <c r="BE1354" i="3"/>
  <c r="BE1372" i="3"/>
  <c r="BE1374" i="3"/>
  <c r="BE1382" i="3"/>
  <c r="BE1385" i="3"/>
  <c r="BE1409" i="3"/>
  <c r="BE1418" i="3"/>
  <c r="BE1441" i="3"/>
  <c r="BE1452" i="3"/>
  <c r="BE1455" i="3"/>
  <c r="BE1466" i="3"/>
  <c r="BE1471" i="3"/>
  <c r="BE1524" i="3"/>
  <c r="BE1529" i="3"/>
  <c r="BE1533" i="3"/>
  <c r="BE1535" i="3"/>
  <c r="BE1540" i="3"/>
  <c r="BE1542" i="3"/>
  <c r="BE1548" i="3"/>
  <c r="BE1560" i="3"/>
  <c r="BE1569" i="3"/>
  <c r="BE1592" i="3"/>
  <c r="BE1602" i="3"/>
  <c r="BE1606" i="3"/>
  <c r="BE1611" i="3"/>
  <c r="BE1626" i="3"/>
  <c r="BE1632" i="3"/>
  <c r="BE1636" i="3"/>
  <c r="BE1649" i="3"/>
  <c r="BE1659" i="3"/>
  <c r="BE1676" i="3"/>
  <c r="BE1679" i="3"/>
  <c r="BE1686" i="3"/>
  <c r="BE1738" i="3"/>
  <c r="BE1744" i="3"/>
  <c r="BE1757" i="3"/>
  <c r="BE1831" i="3"/>
  <c r="BE1848" i="3"/>
  <c r="BE1870" i="3"/>
  <c r="BE1893" i="3"/>
  <c r="BE1901" i="3"/>
  <c r="BE1907" i="3"/>
  <c r="BE1915" i="3"/>
  <c r="BE1959" i="3"/>
  <c r="BE1967" i="3"/>
  <c r="BE1971" i="3"/>
  <c r="BE1984" i="3"/>
  <c r="BE1990" i="3"/>
  <c r="BE2003" i="3"/>
  <c r="BE2011" i="3"/>
  <c r="BE2035" i="3"/>
  <c r="BE2055" i="3"/>
  <c r="BE2109" i="3"/>
  <c r="BE2121" i="3"/>
  <c r="BE2139" i="3"/>
  <c r="BE2144" i="3"/>
  <c r="BE2153" i="3"/>
  <c r="BE2164" i="3"/>
  <c r="BE2166" i="3"/>
  <c r="BE2169" i="3"/>
  <c r="BE2223" i="3"/>
  <c r="BE2243" i="3"/>
  <c r="BE2246" i="3"/>
  <c r="BE2247" i="3"/>
  <c r="BE2248" i="3"/>
  <c r="BE2252" i="3"/>
  <c r="BE2253" i="3"/>
  <c r="BE2254" i="3"/>
  <c r="E50" i="3"/>
  <c r="BE119" i="3"/>
  <c r="BE141" i="3"/>
  <c r="BE164" i="3"/>
  <c r="BE200" i="3"/>
  <c r="BE253" i="3"/>
  <c r="BE281" i="3"/>
  <c r="BE296" i="3"/>
  <c r="BE301" i="3"/>
  <c r="BE307" i="3"/>
  <c r="BE341" i="3"/>
  <c r="BE352" i="3"/>
  <c r="BE355" i="3"/>
  <c r="BE361" i="3"/>
  <c r="BE369" i="3"/>
  <c r="BE382" i="3"/>
  <c r="BE392" i="3"/>
  <c r="BE458" i="3"/>
  <c r="BE480" i="3"/>
  <c r="BE510" i="3"/>
  <c r="BE575" i="3"/>
  <c r="BE577" i="3"/>
  <c r="BE583" i="3"/>
  <c r="BE602" i="3"/>
  <c r="BE605" i="3"/>
  <c r="BE608" i="3"/>
  <c r="BE611" i="3"/>
  <c r="BE620" i="3"/>
  <c r="BE701" i="3"/>
  <c r="BE716" i="3"/>
  <c r="BE734" i="3"/>
  <c r="BE758" i="3"/>
  <c r="BE768" i="3"/>
  <c r="BE777" i="3"/>
  <c r="BE788" i="3"/>
  <c r="BE791" i="3"/>
  <c r="BE830" i="3"/>
  <c r="BE836" i="3"/>
  <c r="BE838" i="3"/>
  <c r="BE864" i="3"/>
  <c r="BE877" i="3"/>
  <c r="BE880" i="3"/>
  <c r="BE883" i="3"/>
  <c r="BE895" i="3"/>
  <c r="BE906" i="3"/>
  <c r="BE920" i="3"/>
  <c r="BE932" i="3"/>
  <c r="BE941" i="3"/>
  <c r="BE948" i="3"/>
  <c r="BE976" i="3"/>
  <c r="BE996" i="3"/>
  <c r="BE1006" i="3"/>
  <c r="BE1025" i="3"/>
  <c r="BE1043" i="3"/>
  <c r="BE1048" i="3"/>
  <c r="BE1060" i="3"/>
  <c r="BE1099" i="3"/>
  <c r="BE1102" i="3"/>
  <c r="BE1156" i="3"/>
  <c r="BE1239" i="3"/>
  <c r="BE1243" i="3"/>
  <c r="BE1262" i="3"/>
  <c r="BE1272" i="3"/>
  <c r="BE1315" i="3"/>
  <c r="BE1321" i="3"/>
  <c r="BE1326" i="3"/>
  <c r="BE1346" i="3"/>
  <c r="BE1377" i="3"/>
  <c r="BE1413" i="3"/>
  <c r="BE1421" i="3"/>
  <c r="BE1426" i="3"/>
  <c r="BE1431" i="3"/>
  <c r="BE1435" i="3"/>
  <c r="BE1444" i="3"/>
  <c r="BE1463" i="3"/>
  <c r="BE1469" i="3"/>
  <c r="BE1494" i="3"/>
  <c r="BE1507" i="3"/>
  <c r="BE1531" i="3"/>
  <c r="BE1537" i="3"/>
  <c r="BE1544" i="3"/>
  <c r="BE1577" i="3"/>
  <c r="BE1589" i="3"/>
  <c r="BE1597" i="3"/>
  <c r="BE1629" i="3"/>
  <c r="BE1639" i="3"/>
  <c r="BE1644" i="3"/>
  <c r="BE1654" i="3"/>
  <c r="BE1673" i="3"/>
  <c r="BE1692" i="3"/>
  <c r="BE1695" i="3"/>
  <c r="BE1718" i="3"/>
  <c r="BE1732" i="3"/>
  <c r="BE1736" i="3"/>
  <c r="BE1742" i="3"/>
  <c r="BE1751" i="3"/>
  <c r="BE1763" i="3"/>
  <c r="BE1823" i="3"/>
  <c r="BE1825" i="3"/>
  <c r="BE1838" i="3"/>
  <c r="BE1842" i="3"/>
  <c r="BE1879" i="3"/>
  <c r="BE1887" i="3"/>
  <c r="BE1889" i="3"/>
  <c r="BE1899" i="3"/>
  <c r="BE1903" i="3"/>
  <c r="BE1957" i="3"/>
  <c r="BE1964" i="3"/>
  <c r="BE1975" i="3"/>
  <c r="BE1978" i="3"/>
  <c r="BE2096" i="3"/>
  <c r="BE2107" i="3"/>
  <c r="BE161" i="3"/>
  <c r="BE237" i="3"/>
  <c r="BE257" i="3"/>
  <c r="BE260" i="3"/>
  <c r="BE272" i="3"/>
  <c r="BE278" i="3"/>
  <c r="BE287" i="3"/>
  <c r="BE290" i="3"/>
  <c r="BE293" i="3"/>
  <c r="BE304" i="3"/>
  <c r="BE310" i="3"/>
  <c r="BE344" i="3"/>
  <c r="BE366" i="3"/>
  <c r="BE372" i="3"/>
  <c r="BE375" i="3"/>
  <c r="BE385" i="3"/>
  <c r="BE389" i="3"/>
  <c r="BE394" i="3"/>
  <c r="BE395" i="3"/>
  <c r="BE398" i="3"/>
  <c r="BE409" i="3"/>
  <c r="BE419" i="3"/>
  <c r="BE430" i="3"/>
  <c r="BE433" i="3"/>
  <c r="BE436" i="3"/>
  <c r="BE441" i="3"/>
  <c r="BE447" i="3"/>
  <c r="BE450" i="3"/>
  <c r="BE470" i="3"/>
  <c r="BE483" i="3"/>
  <c r="BE547" i="3"/>
  <c r="BE585" i="3"/>
  <c r="BE588" i="3"/>
  <c r="BE614" i="3"/>
  <c r="BE629" i="3"/>
  <c r="BE634" i="3"/>
  <c r="BE636" i="3"/>
  <c r="BE640" i="3"/>
  <c r="BE645" i="3"/>
  <c r="BE656" i="3"/>
  <c r="BE657" i="3"/>
  <c r="BE725" i="3"/>
  <c r="BE737" i="3"/>
  <c r="BE754" i="3"/>
  <c r="BE762" i="3"/>
  <c r="BE798" i="3"/>
  <c r="BE806" i="3"/>
  <c r="BE819" i="3"/>
  <c r="BE845" i="3"/>
  <c r="BE898" i="3"/>
  <c r="BE917" i="3"/>
  <c r="BE935" i="3"/>
  <c r="BE1032" i="3"/>
  <c r="BE1063" i="3"/>
  <c r="BE1107" i="3"/>
  <c r="BE1139" i="3"/>
  <c r="BE1170" i="3"/>
  <c r="BE1184" i="3"/>
  <c r="BE1196" i="3"/>
  <c r="BE1235" i="3"/>
  <c r="BE1250" i="3"/>
  <c r="BE1257" i="3"/>
  <c r="BE1284" i="3"/>
  <c r="BE1333" i="3"/>
  <c r="BE1341" i="3"/>
  <c r="BE1349" i="3"/>
  <c r="BE1380" i="3"/>
  <c r="BE1397" i="3"/>
  <c r="BE1416" i="3"/>
  <c r="BE1438" i="3"/>
  <c r="BE1458" i="3"/>
  <c r="BE1484" i="3"/>
  <c r="BE1506" i="3"/>
  <c r="BE1519" i="3"/>
  <c r="BE1558" i="3"/>
  <c r="BE1565" i="3"/>
  <c r="BE1567" i="3"/>
  <c r="BE1575" i="3"/>
  <c r="BE1582" i="3"/>
  <c r="BE1608" i="3"/>
  <c r="BE1616" i="3"/>
  <c r="BE1618" i="3"/>
  <c r="BE1633" i="3"/>
  <c r="BE1668" i="3"/>
  <c r="BE1698" i="3"/>
  <c r="BE1708" i="3"/>
  <c r="BE1720" i="3"/>
  <c r="BE1727" i="3"/>
  <c r="BE1740" i="3"/>
  <c r="BE1750" i="3"/>
  <c r="BE1785" i="3"/>
  <c r="BE1807" i="3"/>
  <c r="BE1810" i="3"/>
  <c r="BE1819" i="3"/>
  <c r="BE1821" i="3"/>
  <c r="BE1827" i="3"/>
  <c r="BE1836" i="3"/>
  <c r="BE1851" i="3"/>
  <c r="BE1853" i="3"/>
  <c r="BE1856" i="3"/>
  <c r="BE1881" i="3"/>
  <c r="BE1897" i="3"/>
  <c r="BE1911" i="3"/>
  <c r="BE1937" i="3"/>
  <c r="BE1969" i="3"/>
  <c r="BE1970" i="3"/>
  <c r="BE1972" i="3"/>
  <c r="BE1973" i="3"/>
  <c r="BE2014" i="3"/>
  <c r="BE2024" i="3"/>
  <c r="BE2075" i="3"/>
  <c r="BE2112" i="3"/>
  <c r="BE2130" i="3"/>
  <c r="BE2191" i="3"/>
  <c r="BE2197" i="3"/>
  <c r="BE2204" i="3"/>
  <c r="BE2244" i="3"/>
  <c r="J52" i="2"/>
  <c r="E71" i="2"/>
  <c r="BE87" i="2"/>
  <c r="BE99" i="2"/>
  <c r="BE102" i="2"/>
  <c r="BE112" i="2"/>
  <c r="F55" i="2"/>
  <c r="J78" i="2"/>
  <c r="BE90" i="2"/>
  <c r="BE93" i="2"/>
  <c r="BE104" i="2"/>
  <c r="BE106" i="2"/>
  <c r="BE109" i="2"/>
  <c r="BE84" i="2"/>
  <c r="BE96" i="2"/>
  <c r="F39" i="3"/>
  <c r="BD57" i="1" s="1"/>
  <c r="F36" i="6"/>
  <c r="BA60" i="1"/>
  <c r="J36" i="8"/>
  <c r="AW62" i="1" s="1"/>
  <c r="F37" i="9"/>
  <c r="BB63" i="1"/>
  <c r="AS54" i="1"/>
  <c r="F38" i="3"/>
  <c r="BC57" i="1" s="1"/>
  <c r="F36" i="2"/>
  <c r="BC55" i="1"/>
  <c r="J36" i="4"/>
  <c r="AW58" i="1" s="1"/>
  <c r="F38" i="5"/>
  <c r="BC59" i="1"/>
  <c r="F36" i="5"/>
  <c r="BA59" i="1" s="1"/>
  <c r="F36" i="7"/>
  <c r="BA61" i="1"/>
  <c r="F36" i="8"/>
  <c r="BA62" i="1" s="1"/>
  <c r="J36" i="9"/>
  <c r="AW63" i="1"/>
  <c r="F38" i="10"/>
  <c r="BC64" i="1" s="1"/>
  <c r="F34" i="2"/>
  <c r="BA55" i="1"/>
  <c r="J36" i="3"/>
  <c r="AW57" i="1" s="1"/>
  <c r="J36" i="7"/>
  <c r="AW61" i="1"/>
  <c r="F38" i="7"/>
  <c r="BC61" i="1" s="1"/>
  <c r="J36" i="10"/>
  <c r="AW64" i="1"/>
  <c r="F36" i="4"/>
  <c r="BA58" i="1" s="1"/>
  <c r="F39" i="4"/>
  <c r="BD58" i="1"/>
  <c r="J36" i="6"/>
  <c r="AW60" i="1" s="1"/>
  <c r="F39" i="7"/>
  <c r="BD61" i="1"/>
  <c r="F37" i="7"/>
  <c r="BB61" i="1" s="1"/>
  <c r="F39" i="8"/>
  <c r="BD62" i="1"/>
  <c r="F37" i="10"/>
  <c r="BB64" i="1" s="1"/>
  <c r="F35" i="2"/>
  <c r="BB55" i="1"/>
  <c r="F38" i="4"/>
  <c r="BC58" i="1" s="1"/>
  <c r="F37" i="5"/>
  <c r="BB59" i="1"/>
  <c r="F39" i="6"/>
  <c r="BD60" i="1" s="1"/>
  <c r="F37" i="6"/>
  <c r="BB60" i="1"/>
  <c r="F38" i="8"/>
  <c r="BC62" i="1" s="1"/>
  <c r="F36" i="9"/>
  <c r="BA63" i="1"/>
  <c r="F39" i="9"/>
  <c r="BD63" i="1" s="1"/>
  <c r="F39" i="10"/>
  <c r="BD64" i="1"/>
  <c r="F37" i="2"/>
  <c r="BD55" i="1" s="1"/>
  <c r="F37" i="3"/>
  <c r="BB57" i="1"/>
  <c r="F38" i="6"/>
  <c r="BC60" i="1" s="1"/>
  <c r="F38" i="9"/>
  <c r="BC63" i="1"/>
  <c r="J34" i="2"/>
  <c r="AW55" i="1" s="1"/>
  <c r="F36" i="3"/>
  <c r="BA57" i="1"/>
  <c r="F37" i="4"/>
  <c r="BB58" i="1" s="1"/>
  <c r="J36" i="5"/>
  <c r="AW59" i="1"/>
  <c r="F39" i="5"/>
  <c r="BD59" i="1" s="1"/>
  <c r="F37" i="8"/>
  <c r="BB62" i="1"/>
  <c r="F36" i="10"/>
  <c r="BA64" i="1" s="1"/>
  <c r="R91" i="5" l="1"/>
  <c r="T91" i="5"/>
  <c r="BK307" i="5"/>
  <c r="J307" i="5" s="1"/>
  <c r="J66" i="5" s="1"/>
  <c r="BK183" i="4"/>
  <c r="J183" i="4" s="1"/>
  <c r="J68" i="4" s="1"/>
  <c r="P183" i="4"/>
  <c r="T93" i="6"/>
  <c r="T92" i="6" s="1"/>
  <c r="T90" i="9"/>
  <c r="P94" i="7"/>
  <c r="AU61" i="1"/>
  <c r="P99" i="10"/>
  <c r="P91" i="5"/>
  <c r="AU59" i="1" s="1"/>
  <c r="T518" i="10"/>
  <c r="T98" i="10"/>
  <c r="P90" i="9"/>
  <c r="AU63" i="1" s="1"/>
  <c r="P94" i="8"/>
  <c r="P93" i="8"/>
  <c r="P92" i="8"/>
  <c r="AU62" i="1" s="1"/>
  <c r="R783" i="3"/>
  <c r="T114" i="3"/>
  <c r="P518" i="10"/>
  <c r="BK518" i="10"/>
  <c r="J518" i="10"/>
  <c r="J70" i="10"/>
  <c r="P97" i="4"/>
  <c r="AU58" i="1" s="1"/>
  <c r="T783" i="3"/>
  <c r="R114" i="3"/>
  <c r="R113" i="3"/>
  <c r="T183" i="4"/>
  <c r="T97" i="4"/>
  <c r="R99" i="10"/>
  <c r="R98" i="10"/>
  <c r="T94" i="8"/>
  <c r="T93" i="8"/>
  <c r="T92" i="8"/>
  <c r="T97" i="7"/>
  <c r="T96" i="7" s="1"/>
  <c r="T95" i="7" s="1"/>
  <c r="T94" i="7" s="1"/>
  <c r="R93" i="6"/>
  <c r="R92" i="6" s="1"/>
  <c r="R94" i="8"/>
  <c r="R93" i="8"/>
  <c r="R92" i="8"/>
  <c r="BK93" i="6"/>
  <c r="J93" i="6"/>
  <c r="J64" i="6"/>
  <c r="R97" i="7"/>
  <c r="R96" i="7" s="1"/>
  <c r="R95" i="7" s="1"/>
  <c r="R94" i="7" s="1"/>
  <c r="P93" i="6"/>
  <c r="P92" i="6" s="1"/>
  <c r="AU60" i="1" s="1"/>
  <c r="P783" i="3"/>
  <c r="P114" i="3"/>
  <c r="R183" i="4"/>
  <c r="R97" i="4"/>
  <c r="BK783" i="3"/>
  <c r="J783" i="3"/>
  <c r="J75" i="3" s="1"/>
  <c r="BK198" i="6"/>
  <c r="J198" i="6"/>
  <c r="J69" i="6"/>
  <c r="BK97" i="7"/>
  <c r="J97" i="7"/>
  <c r="J66" i="7"/>
  <c r="J557" i="10"/>
  <c r="J74" i="10" s="1"/>
  <c r="BK82" i="2"/>
  <c r="J82" i="2"/>
  <c r="J60" i="2"/>
  <c r="BK114" i="3"/>
  <c r="J114" i="3"/>
  <c r="J64" i="3"/>
  <c r="BK2250" i="3"/>
  <c r="J2250" i="3" s="1"/>
  <c r="J90" i="3" s="1"/>
  <c r="BK98" i="4"/>
  <c r="J98" i="4"/>
  <c r="J64" i="4" s="1"/>
  <c r="BK155" i="8"/>
  <c r="J155" i="8"/>
  <c r="J69" i="8"/>
  <c r="BK99" i="10"/>
  <c r="BK98" i="10"/>
  <c r="J98" i="10"/>
  <c r="BK94" i="8"/>
  <c r="J94" i="8" s="1"/>
  <c r="J65" i="8" s="1"/>
  <c r="J519" i="10"/>
  <c r="J71" i="10"/>
  <c r="BK571" i="10"/>
  <c r="J571" i="10"/>
  <c r="J75" i="10"/>
  <c r="BK91" i="9"/>
  <c r="J91" i="9" s="1"/>
  <c r="J64" i="9" s="1"/>
  <c r="BK91" i="5"/>
  <c r="J91" i="5"/>
  <c r="J63" i="5" s="1"/>
  <c r="J92" i="5"/>
  <c r="J64" i="5"/>
  <c r="BK97" i="4"/>
  <c r="J97" i="4" s="1"/>
  <c r="J32" i="4" s="1"/>
  <c r="AG58" i="1" s="1"/>
  <c r="F35" i="4"/>
  <c r="AZ58" i="1" s="1"/>
  <c r="F35" i="6"/>
  <c r="AZ60" i="1" s="1"/>
  <c r="J35" i="9"/>
  <c r="AV63" i="1" s="1"/>
  <c r="AT63" i="1" s="1"/>
  <c r="F35" i="10"/>
  <c r="AZ64" i="1"/>
  <c r="F35" i="5"/>
  <c r="AZ59" i="1"/>
  <c r="J35" i="7"/>
  <c r="AV61" i="1"/>
  <c r="AT61" i="1" s="1"/>
  <c r="J35" i="8"/>
  <c r="AV62" i="1"/>
  <c r="AT62" i="1"/>
  <c r="BB56" i="1"/>
  <c r="BB54" i="1"/>
  <c r="W31" i="1"/>
  <c r="BD56" i="1"/>
  <c r="BD54" i="1" s="1"/>
  <c r="W33" i="1" s="1"/>
  <c r="J32" i="10"/>
  <c r="AG64" i="1"/>
  <c r="J35" i="3"/>
  <c r="AV57" i="1" s="1"/>
  <c r="AT57" i="1" s="1"/>
  <c r="J35" i="4"/>
  <c r="AV58" i="1" s="1"/>
  <c r="AT58" i="1" s="1"/>
  <c r="J35" i="6"/>
  <c r="AV60" i="1"/>
  <c r="AT60" i="1"/>
  <c r="F35" i="9"/>
  <c r="AZ63" i="1"/>
  <c r="J35" i="10"/>
  <c r="AV64" i="1" s="1"/>
  <c r="AT64" i="1" s="1"/>
  <c r="J33" i="2"/>
  <c r="AV55" i="1"/>
  <c r="AT55" i="1" s="1"/>
  <c r="J35" i="5"/>
  <c r="AV59" i="1"/>
  <c r="AT59" i="1"/>
  <c r="F35" i="7"/>
  <c r="AZ61" i="1" s="1"/>
  <c r="F35" i="8"/>
  <c r="AZ62" i="1"/>
  <c r="BC56" i="1"/>
  <c r="AY56" i="1" s="1"/>
  <c r="BA56" i="1"/>
  <c r="AW56" i="1"/>
  <c r="F33" i="2"/>
  <c r="AZ55" i="1" s="1"/>
  <c r="F35" i="3"/>
  <c r="AZ57" i="1"/>
  <c r="P113" i="3" l="1"/>
  <c r="AU57" i="1"/>
  <c r="P98" i="10"/>
  <c r="AU64" i="1"/>
  <c r="AU56" i="1" s="1"/>
  <c r="AU54" i="1" s="1"/>
  <c r="T113" i="3"/>
  <c r="BK113" i="3"/>
  <c r="J113" i="3" s="1"/>
  <c r="J63" i="3" s="1"/>
  <c r="BK96" i="7"/>
  <c r="J96" i="7"/>
  <c r="J65" i="7" s="1"/>
  <c r="BK81" i="2"/>
  <c r="J81" i="2" s="1"/>
  <c r="J59" i="2" s="1"/>
  <c r="BK93" i="8"/>
  <c r="J93" i="8"/>
  <c r="J64" i="8" s="1"/>
  <c r="BK92" i="6"/>
  <c r="J92" i="6" s="1"/>
  <c r="J63" i="6" s="1"/>
  <c r="J63" i="10"/>
  <c r="J99" i="10"/>
  <c r="J64" i="10" s="1"/>
  <c r="J41" i="10"/>
  <c r="BK90" i="9"/>
  <c r="J90" i="9"/>
  <c r="J63" i="9" s="1"/>
  <c r="AN58" i="1"/>
  <c r="J63" i="4"/>
  <c r="J41" i="4"/>
  <c r="AN64" i="1"/>
  <c r="BC54" i="1"/>
  <c r="AY54" i="1" s="1"/>
  <c r="AZ56" i="1"/>
  <c r="AV56" i="1"/>
  <c r="AT56" i="1"/>
  <c r="AX54" i="1"/>
  <c r="J32" i="5"/>
  <c r="AG59" i="1" s="1"/>
  <c r="AN59" i="1" s="1"/>
  <c r="BA54" i="1"/>
  <c r="AW54" i="1"/>
  <c r="AK30" i="1" s="1"/>
  <c r="AX56" i="1"/>
  <c r="BK92" i="8" l="1"/>
  <c r="J92" i="8"/>
  <c r="J63" i="8"/>
  <c r="BK95" i="7"/>
  <c r="J95" i="7" s="1"/>
  <c r="J64" i="7" s="1"/>
  <c r="J41" i="5"/>
  <c r="J32" i="3"/>
  <c r="AG57" i="1" s="1"/>
  <c r="AN57" i="1" s="1"/>
  <c r="AZ54" i="1"/>
  <c r="W29" i="1"/>
  <c r="J32" i="6"/>
  <c r="AG60" i="1" s="1"/>
  <c r="AN60" i="1" s="1"/>
  <c r="J30" i="2"/>
  <c r="AG55" i="1" s="1"/>
  <c r="W30" i="1"/>
  <c r="J32" i="9"/>
  <c r="AG63" i="1"/>
  <c r="AN63" i="1" s="1"/>
  <c r="W32" i="1"/>
  <c r="BK94" i="7" l="1"/>
  <c r="J94" i="7"/>
  <c r="J63" i="7"/>
  <c r="J41" i="6"/>
  <c r="J39" i="2"/>
  <c r="J41" i="3"/>
  <c r="J41" i="9"/>
  <c r="AN55" i="1"/>
  <c r="AV54" i="1"/>
  <c r="AK29" i="1" s="1"/>
  <c r="J32" i="8"/>
  <c r="AG62" i="1"/>
  <c r="J41" i="8" l="1"/>
  <c r="AN62" i="1"/>
  <c r="AT54" i="1"/>
  <c r="J32" i="7"/>
  <c r="AG61" i="1" s="1"/>
  <c r="AN61" i="1" s="1"/>
  <c r="J41" i="7" l="1"/>
  <c r="AG56" i="1"/>
  <c r="AG54" i="1"/>
  <c r="AK26" i="1" s="1"/>
  <c r="AN56" i="1" l="1"/>
  <c r="AK35" i="1"/>
  <c r="AN54" i="1"/>
</calcChain>
</file>

<file path=xl/sharedStrings.xml><?xml version="1.0" encoding="utf-8"?>
<sst xmlns="http://schemas.openxmlformats.org/spreadsheetml/2006/main" count="36268" uniqueCount="5207">
  <si>
    <t>Export Komplet</t>
  </si>
  <si>
    <t>VZ</t>
  </si>
  <si>
    <t>2.0</t>
  </si>
  <si>
    <t>ZAMOK</t>
  </si>
  <si>
    <t>False</t>
  </si>
  <si>
    <t>{18c64fd4-2ab1-46d1-9bf9-68e84519d776}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</si>
  <si>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</si>
  <si>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</si>
  <si>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</si>
  <si>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</si>
  <si>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</si>
  <si>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</si>
  <si>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</si>
  <si>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</si>
  <si>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05/23/02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</si>
  <si>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</si>
  <si>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</si>
  <si>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Školní jídelna - výdejna, Gymnázium, Plzeň, Mikulášské nám. 23, z. č. 670</t>
  </si>
  <si>
    <t>KSO:</t>
  </si>
  <si>
    <t/>
  </si>
  <si>
    <t>CC-CZ:</t>
  </si>
  <si>
    <t>Místo:</t>
  </si>
  <si>
    <t>kat. č. 1212</t>
  </si>
  <si>
    <t>Datum:</t>
  </si>
  <si>
    <t>24. 7. 2023</t>
  </si>
  <si>
    <t>Zadavatel:</t>
  </si>
  <si>
    <t>IČ:</t>
  </si>
  <si>
    <t>49778145</t>
  </si>
  <si>
    <t>Gymnázium, Plzeň, Mikulášské nám. 23</t>
  </si>
  <si>
    <t>DIČ:</t>
  </si>
  <si>
    <t>CZ49778145</t>
  </si>
  <si>
    <t>Uchazeč:</t>
  </si>
  <si>
    <t>Vyplň údaj</t>
  </si>
  <si>
    <t>Projektant:</t>
  </si>
  <si>
    <t>11372494</t>
  </si>
  <si>
    <t>Ing. Rudolf Jedlička</t>
  </si>
  <si>
    <t>CZ520209030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</si>
  <si>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</si>
  <si>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</si>
  <si>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</si>
  <si>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</si>
  <si>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</si>
  <si>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</si>
  <si>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</si>
  <si>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</si>
  <si>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</si>
  <si>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</si>
  <si>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</si>
  <si>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</si>
  <si>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</si>
  <si>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</si>
  <si>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</si>
  <si>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</si>
  <si>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</si>
  <si>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</si>
  <si>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</si>
  <si>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</si>
  <si>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</si>
  <si>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</si>
  <si>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</si>
  <si>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</si>
  <si>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</si>
  <si>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</si>
  <si>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</si>
  <si>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</si>
  <si>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</si>
  <si>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</si>
  <si>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</si>
  <si>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</si>
  <si>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</si>
  <si>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</si>
  <si>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</si>
  <si>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</si>
  <si>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</si>
  <si>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</si>
  <si>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</si>
  <si>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</si>
  <si>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</si>
  <si>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</si>
  <si>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</si>
  <si>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</si>
  <si>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</si>
  <si>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</si>
  <si>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</si>
  <si>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</si>
  <si>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{695b946b-2158-4e49-bba6-1a5883559ee0}</t>
  </si>
  <si>
    <t>2</t>
  </si>
  <si>
    <t>01</t>
  </si>
  <si>
    <t>SO č. 1 - Školní jídelna - výdejna</t>
  </si>
  <si>
    <t>STA</t>
  </si>
  <si>
    <t>{fab7761b-1c7b-41ca-89ab-254e612b6e9e}</t>
  </si>
  <si>
    <t>801 39 81</t>
  </si>
  <si>
    <t>0101</t>
  </si>
  <si>
    <t>D.1 Architektonicko stavební řešení a D.2 Stavebně konstrukční řešení</t>
  </si>
  <si>
    <t>Soupis</t>
  </si>
  <si>
    <t>{ddf30909-223c-4c03-b807-09ff2f6d3fdf}</t>
  </si>
  <si>
    <t>0104</t>
  </si>
  <si>
    <t>D.4 Zdravotní instalace</t>
  </si>
  <si>
    <t>{efd6a906-283f-414f-83ef-946849756826}</t>
  </si>
  <si>
    <t>0105</t>
  </si>
  <si>
    <t>D.5 Elektroinstalace</t>
  </si>
  <si>
    <t>{18ba5370-a380-43f7-ba9a-0e388486da14}</t>
  </si>
  <si>
    <t>0106</t>
  </si>
  <si>
    <t>D.6 Vytápění, větrání</t>
  </si>
  <si>
    <t>{be672da6-2491-45b6-abb5-0041e771a226}</t>
  </si>
  <si>
    <t>0107</t>
  </si>
  <si>
    <t>D.7 Měření a regulace</t>
  </si>
  <si>
    <t>{fb49e02a-1486-4f3c-87bc-90f57a3448f3}</t>
  </si>
  <si>
    <t>0108</t>
  </si>
  <si>
    <t>Slabobproudá a audiovizuální technika</t>
  </si>
  <si>
    <t>{11a71c6d-8bbe-4ff1-a8c7-ce98f5e9f5f9}</t>
  </si>
  <si>
    <t>0109</t>
  </si>
  <si>
    <t>Objednávkový a stravovací systém</t>
  </si>
  <si>
    <t>{3dbe8ec7-3bf7-47bc-a2ad-814e3d503b1b}</t>
  </si>
  <si>
    <t>0111</t>
  </si>
  <si>
    <t>Úpravy zahrady</t>
  </si>
  <si>
    <t>{2844942e-b328-4983-84ca-3d6d4fa97ee8}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</si>
  <si>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</si>
  <si>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</si>
  <si>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</si>
  <si>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</si>
  <si>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</si>
  <si>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</si>
  <si>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</si>
  <si>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</si>
  <si>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</si>
  <si>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</si>
  <si>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</si>
  <si>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</si>
  <si>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</si>
  <si>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</si>
  <si>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</si>
  <si>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</si>
  <si>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</si>
  <si>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</si>
  <si>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</si>
  <si>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</si>
  <si>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</si>
  <si>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</si>
  <si>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</si>
  <si>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</si>
  <si>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</si>
  <si>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</si>
  <si>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VRN9</t>
  </si>
  <si>
    <t>Ostatní náklady</t>
  </si>
  <si>
    <t>K</t>
  </si>
  <si>
    <t>011503000</t>
  </si>
  <si>
    <t>Stavební průzkum bez rozlišení</t>
  </si>
  <si>
    <t>Kč</t>
  </si>
  <si>
    <t>CS ÚRS 2023 02</t>
  </si>
  <si>
    <t>262144</t>
  </si>
  <si>
    <t>-10430023</t>
  </si>
  <si>
    <t>Online PSC</t>
  </si>
  <si>
    <t>https://podminky.urs.cz/item/CS_URS_2023_02/011503000</t>
  </si>
  <si>
    <t>P</t>
  </si>
  <si>
    <t>Poznámka k položce:_x000D_
Vyhledání stávajících sítí na pozemku stavby.</t>
  </si>
  <si>
    <t>012303000</t>
  </si>
  <si>
    <t>Geodetické práce po výstavbě</t>
  </si>
  <si>
    <t>-2122776046</t>
  </si>
  <si>
    <t>https://podminky.urs.cz/item/CS_URS_2023_02/012303000</t>
  </si>
  <si>
    <t>Poznámka k položce:_x000D_
geodetické zaměření stavby</t>
  </si>
  <si>
    <t>3</t>
  </si>
  <si>
    <t>013254000</t>
  </si>
  <si>
    <t>Dokumentace skutečného provedení stavby</t>
  </si>
  <si>
    <t>1854216152</t>
  </si>
  <si>
    <t>https://podminky.urs.cz/item/CS_URS_2023_02/013254000</t>
  </si>
  <si>
    <t>Poznámka k položce:_x000D_
kompletace všech dílčích částí dokumentace, kontrola, předání a zápis o předání</t>
  </si>
  <si>
    <t>4</t>
  </si>
  <si>
    <t>030001000</t>
  </si>
  <si>
    <t>Zařízení staveniště</t>
  </si>
  <si>
    <t>-1613917425</t>
  </si>
  <si>
    <t>https://podminky.urs.cz/item/CS_URS_2023_02/030001000</t>
  </si>
  <si>
    <t>Poznámka k položce:_x000D_
150 m2 oploceného plochy staveniště pro zázemí a skládku materiálu, sociální zázemí pracovníků. Doba provozu stavby 9 měsíců.</t>
  </si>
  <si>
    <t>034103000</t>
  </si>
  <si>
    <t>Oplocení staveniště</t>
  </si>
  <si>
    <t>-469353855</t>
  </si>
  <si>
    <t>https://podminky.urs.cz/item/CS_URS_2023_02/034103000</t>
  </si>
  <si>
    <t>Poznámka k položce:_x000D_
150 m2 oploceného plochy staveniště pro zázemí a skládku materiálu. Doba provozu stavby 9 měsíců.</t>
  </si>
  <si>
    <t>6</t>
  </si>
  <si>
    <t>034203000</t>
  </si>
  <si>
    <t>Opatření na ochranu pozemků sousedních se staveništěm</t>
  </si>
  <si>
    <t>-1669900750</t>
  </si>
  <si>
    <t>https://podminky.urs.cz/item/CS_URS_2023_02/034203000</t>
  </si>
  <si>
    <t>Poznámka k položce:_x000D_
ochrana zahrady před vlivem stavby dřevěným plotem o délce 49 m</t>
  </si>
  <si>
    <t>7</t>
  </si>
  <si>
    <t>041403000</t>
  </si>
  <si>
    <t>Koordinátor BOZP na staveništi</t>
  </si>
  <si>
    <t>1677529575</t>
  </si>
  <si>
    <t>https://podminky.urs.cz/item/CS_URS_2023_02/041403000</t>
  </si>
  <si>
    <t>8</t>
  </si>
  <si>
    <t>045002000</t>
  </si>
  <si>
    <t>Kompletační a koordinační činnost</t>
  </si>
  <si>
    <t>-817023619</t>
  </si>
  <si>
    <t>https://podminky.urs.cz/item/CS_URS_2023_02/045002000</t>
  </si>
  <si>
    <t>9</t>
  </si>
  <si>
    <t>053002000</t>
  </si>
  <si>
    <t>Poplatky</t>
  </si>
  <si>
    <t>1922843182</t>
  </si>
  <si>
    <t>https://podminky.urs.cz/item/CS_URS_2023_02/053002000</t>
  </si>
  <si>
    <t>Poznámka k položce:_x000D_
zábor veřejného prostranství po dobu výstavby - cca 9 měsíců</t>
  </si>
  <si>
    <t>10</t>
  </si>
  <si>
    <t>062002000</t>
  </si>
  <si>
    <t>Ztížené dopravní podmínky</t>
  </si>
  <si>
    <t>453649277</t>
  </si>
  <si>
    <t>https://podminky.urs.cz/item/CS_URS_2023_02/062002000</t>
  </si>
  <si>
    <t>Poznámka k položce:_x000D_
přístup na stavbu po pěší zóně, omezený vjezd na stavbu v místě stávajícího plotu</t>
  </si>
  <si>
    <t>11</t>
  </si>
  <si>
    <t>079002000</t>
  </si>
  <si>
    <t>Ostatní provozní vlivy</t>
  </si>
  <si>
    <t>522590024</t>
  </si>
  <si>
    <t>https://podminky.urs.cz/item/CS_URS_2023_02/079002000</t>
  </si>
  <si>
    <t>Poznámka k položce:_x000D_
běžný provoz gymnázia, ochrana rostlin botanické zahrady</t>
  </si>
  <si>
    <t>01 - SO č. 1 - Školní jídelna - výdejna</t>
  </si>
  <si>
    <t>Soupis:</t>
  </si>
  <si>
    <t>0101 - D.1 Architektonicko stavební řešení a D.2 Stavebně konstrukční řešení</t>
  </si>
  <si>
    <t>12631</t>
  </si>
  <si>
    <t>CZ-CPV:</t>
  </si>
  <si>
    <t>45000000-7</t>
  </si>
  <si>
    <t>CZ-CPA:</t>
  </si>
  <si>
    <t>41.00.48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</si>
  <si>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</si>
  <si>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</si>
  <si>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</si>
  <si>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</si>
  <si>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</si>
  <si>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</si>
  <si>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</si>
  <si>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</si>
  <si>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</si>
  <si>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</si>
  <si>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</si>
  <si>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</si>
  <si>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</si>
  <si>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</si>
  <si>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</si>
  <si>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</si>
  <si>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</si>
  <si>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</si>
  <si>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</si>
  <si>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</si>
  <si>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</si>
  <si>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</si>
  <si>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</si>
  <si>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</si>
  <si>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</si>
  <si>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</si>
  <si>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</si>
  <si>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</si>
  <si>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Zemní práce</t>
  </si>
  <si>
    <t>121151113</t>
  </si>
  <si>
    <t>Sejmutí ornice strojně při souvislé ploše přes 100 do 500 m2, tl. vrstvy do 200 mm</t>
  </si>
  <si>
    <t>m2</t>
  </si>
  <si>
    <t>-1520045674</t>
  </si>
  <si>
    <t>https://podminky.urs.cz/item/CS_URS_2023_02/121151113</t>
  </si>
  <si>
    <t>VV</t>
  </si>
  <si>
    <t>"zábor zahrady" (12,0*25,5 + 8,0*2,5)</t>
  </si>
  <si>
    <t>122251103</t>
  </si>
  <si>
    <t>Odkopávky a prokopávky nezapažené strojně v hornině třídy těžitelnosti I skupiny 3 přes 50 do 100 m3</t>
  </si>
  <si>
    <t>m3</t>
  </si>
  <si>
    <t>1943429010</t>
  </si>
  <si>
    <t>https://podminky.urs.cz/item/CS_URS_2023_02/122251103</t>
  </si>
  <si>
    <t>"budova - stav. pláň" (12,16*7,64 + 6,72*15,09 + 2,16*1,83)*(0,57-0,15-0,1)</t>
  </si>
  <si>
    <t>"p4a" (6,2*2,2 + 1,3*9,4)*(0,25-0,15-0,1)</t>
  </si>
  <si>
    <t>"p4b" (2,82*12,95)*(0,52-0,15-0,1)</t>
  </si>
  <si>
    <t>"p2" (6,0*4,0)*(0,42-0,15-0,1)</t>
  </si>
  <si>
    <t>"drenáž" ((18,5+15,1+6,72+2*0,6)*(0,57-0,15-0,1+0,15) + (7,6+3,0 + 0)*(0,57-0,15-0,1+0,15) + (6,2+9,4)*(0,57-0,15-0,1+0,15))*0,6</t>
  </si>
  <si>
    <t>Součet</t>
  </si>
  <si>
    <t>122251105</t>
  </si>
  <si>
    <t>Odkopávky a prokopávky nezapažené strojně v hornině třídy těžitelnosti I skupiny 3 přes 500 do 1 000 m3</t>
  </si>
  <si>
    <t>-71538904</t>
  </si>
  <si>
    <t>https://podminky.urs.cz/item/CS_URS_2023_02/122251105</t>
  </si>
  <si>
    <t>"snížený terén pod konzolou" (1,05*0,5/2 + 1,1*0,5+1,4*0,3/2)*(1,0/2+15,2+1,0/2)</t>
  </si>
  <si>
    <t>131251103</t>
  </si>
  <si>
    <t>Hloubení nezapažených jam a zářezů strojně s urovnáním dna do předepsaného profilu a spádu v hornině třídy těžitelnosti I skupiny 3 přes 50 do 100 m3</t>
  </si>
  <si>
    <t>1129887259</t>
  </si>
  <si>
    <t>https://podminky.urs.cz/item/CS_URS_2023_02/131251103</t>
  </si>
  <si>
    <t>"drenáž" (((18,5+15,1+6,72+2*0,6)*(0,15) + (7,6+3,0 + 0)*(0,15) + (6,2+9,4)*(0,15))*0,6 + 3,8*(1,12-0,15-0,1+0,15)*0,6)</t>
  </si>
  <si>
    <t>"základ tvárnice" ((2*14,29+15,5+11,7+2*0,67+0,77+0,6)*(1,12-0,57)+(0,1+6,52+14,89+1,1 + 1,4+0,3+11,6+6,8+2*2,3)*(1,37-0,57)+(0))*(0,5+0,6)</t>
  </si>
  <si>
    <t>131251203</t>
  </si>
  <si>
    <t>Hloubení zapažených jam a zářezů strojně s urovnáním dna do předepsaného profilu a spádu v hornině třídy těžitelnosti I skupiny 3 přes 50 do 100 m3</t>
  </si>
  <si>
    <t>2081857931</t>
  </si>
  <si>
    <t>https://podminky.urs.cz/item/CS_URS_2023_02/131251203</t>
  </si>
  <si>
    <t>"jímka" ((4,3+2*0,6)*(2,3+2*0,6)*(2,92-0,15-0,1))</t>
  </si>
  <si>
    <t>132251104</t>
  </si>
  <si>
    <t>Hloubení nezapažených rýh šířky do 800 mm strojně s urovnáním dna do předepsaného profilu a spádu v hornině třídy těžitelnosti I skupiny 3 přes 100 m3</t>
  </si>
  <si>
    <t>-1784319329</t>
  </si>
  <si>
    <t>https://podminky.urs.cz/item/CS_URS_2023_02/132251104</t>
  </si>
  <si>
    <t>"základ" ((3*14,09+18,45+6,72+11,66+7,6+3,4+2*0,57+0,3)*0,5+2*0,4*0,85+1,4*1,19+0 + 0,3*0,7+0,3*0,9+0,3*1,1+1,0*1,4)*0,5</t>
  </si>
  <si>
    <t>"základ" (2,16*0,35*0,5 + 0,67*0,7*0,5)</t>
  </si>
  <si>
    <t>132254104</t>
  </si>
  <si>
    <t>Hloubení zapažených rýh šířky do 800 mm strojně s urovnáním dna do předepsaného profilu a spádu v hornině třídy těžitelnosti I skupiny 3 přes 100 m3</t>
  </si>
  <si>
    <t>-1986529178</t>
  </si>
  <si>
    <t>https://podminky.urs.cz/item/CS_URS_2023_02/132254104</t>
  </si>
  <si>
    <t>"základ" (0+2*0,4*1,54+(3,4+1,44)*1,88 +0)*0,5</t>
  </si>
  <si>
    <t>151101101</t>
  </si>
  <si>
    <t>Zřízení pažení a rozepření stěn rýh pro podzemní vedení příložné pro jakoukoliv mezerovitost, hloubky do 2 m</t>
  </si>
  <si>
    <t>-1908789781</t>
  </si>
  <si>
    <t>https://podminky.urs.cz/item/CS_URS_2023_02/151101101</t>
  </si>
  <si>
    <t>"základ" (0+2*0,4*1,54+(3,4+1,44)*1,88 +0)*2</t>
  </si>
  <si>
    <t>151101111</t>
  </si>
  <si>
    <t>Odstranění pažení a rozepření stěn rýh pro podzemní vedení s uložením materiálu na vzdálenost do 3 m od kraje výkopu příložné, hloubky do 2 m</t>
  </si>
  <si>
    <t>-1039563963</t>
  </si>
  <si>
    <t>https://podminky.urs.cz/item/CS_URS_2023_02/151101111</t>
  </si>
  <si>
    <t>151101201</t>
  </si>
  <si>
    <t>Zřízení pažení stěn výkopu bez rozepření nebo vzepření příložné, hloubky do 4 m</t>
  </si>
  <si>
    <t>993634597</t>
  </si>
  <si>
    <t>https://podminky.urs.cz/item/CS_URS_2023_02/151101201</t>
  </si>
  <si>
    <t>"jímka" ((2*(4,3+2*0,6)+2*(2,3+2*0,6))*(2,92-0,15-0,1))</t>
  </si>
  <si>
    <t>151101211</t>
  </si>
  <si>
    <t>Odstranění pažení stěn výkopu bez rozepření nebo vzepření s uložením pažin na vzdálenost do 3 m od okraje výkopu příložné, hloubky do 4 m</t>
  </si>
  <si>
    <t>-1352131026</t>
  </si>
  <si>
    <t>https://podminky.urs.cz/item/CS_URS_2023_02/151101211</t>
  </si>
  <si>
    <t>12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</si>
  <si>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</si>
  <si>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</si>
  <si>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1817209145</t>
  </si>
  <si>
    <t>https://podminky.urs.cz/item/CS_URS_2023_02/162251102</t>
  </si>
  <si>
    <t>"jímka" (((4,3+2*0,6)*(2,3+2*0,6)-4,3*2,3)*1,88 + ((4,3+2*0,6)*(2,3+2*0,6)-0,84*0,84)*(2,92-0,1-1,88-0,15-0,1))</t>
  </si>
  <si>
    <t>"základ tvárnice" (((2*14,29+15,5+11,7+2*0,67+0,77+0,6)*(0,55)+(0,1+6,52+14,89+1,1 + 1,4+0,3+11,6+6,8+2*2,3)*(0,8))*(0,2)+(11,86+14,29)*0,6*0,75)</t>
  </si>
  <si>
    <t>"drenáž" ((17,0 + 7,1+0,7)*(0,75-0,4-0,1-0,15) +  (1,4+14,9+6,52+0,4 + 11,5+5,0)*(1,0-0,4-0,1-0,15) + 3,8*(1,12-0,15-0,1-0,4))*0,6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</si>
  <si>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</si>
  <si>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</si>
  <si>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</si>
  <si>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-1637279827</t>
  </si>
  <si>
    <t>https://podminky.urs.cz/item/CS_URS_2023_02/162751117</t>
  </si>
  <si>
    <t>"jímka" (((4,3+2*0,6)*(2,3+2*0,6)-4,3*2,3)*1,88 + ((4,3+2*0,6)*(2,3+2*0,6)-0,84*0,84)*(2,92-0,1-1,88-0,15-0,1))*(-1)</t>
  </si>
  <si>
    <t>"základ tvárnice" (((2*14,29+15,5+11,7+2*0,67+0,77+0,6)*(0,55)+(0,1+6,52+14,89+1,1 + 1,4+0,3+11,6+6,8+2*2,3)*(0,8))*(0,2)+(11,86+14,29)*0,6*0,75)*(-1)</t>
  </si>
  <si>
    <t>"drenáž" ((17,0 + 7,1+0,7)*(0,75-0,4-0,1-0,15) +  (1,4+14,9+6,52+0,4 + 11,5+5,0)*(1,0-0,4-0,1-0,15) + 3,8*(1,12-0,15-0,1-0,4))*0,6*(-1)</t>
  </si>
  <si>
    <t>14</t>
  </si>
  <si>
    <t>167151101</t>
  </si>
  <si>
    <t>Nakládání, skládání a překládání neulehlého výkopku nebo sypaniny strojně nakládání, množství do 100 m3, z horniny třídy těžitelnosti I, skupiny 1 až 3</t>
  </si>
  <si>
    <t>-599706014</t>
  </si>
  <si>
    <t>https://podminky.urs.cz/item/CS_URS_2023_02/167151101</t>
  </si>
  <si>
    <t>171201221</t>
  </si>
  <si>
    <t>Poplatek za uložení stavebního odpadu na skládce (skládkovné) zeminy a kamení zatříděného do Katalogu odpadů pod kódem 17 05 04</t>
  </si>
  <si>
    <t>t</t>
  </si>
  <si>
    <t>-1895123851</t>
  </si>
  <si>
    <t>https://podminky.urs.cz/item/CS_URS_2023_02/171201221</t>
  </si>
  <si>
    <t>213,76*1,9 'Přepočtené koeficientem množství</t>
  </si>
  <si>
    <t>16</t>
  </si>
  <si>
    <t>174151101</t>
  </si>
  <si>
    <t>Zásyp sypaninou z jakékoliv horniny strojně s uložením výkopku ve vrstvách se zhutněním jam, šachet, rýh nebo kolem objektů v těchto vykopávkách</t>
  </si>
  <si>
    <t>233929211</t>
  </si>
  <si>
    <t>https://podminky.urs.cz/item/CS_URS_2023_02/174151101</t>
  </si>
  <si>
    <t>17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</si>
  <si>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</si>
  <si>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</si>
  <si>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591101028</t>
  </si>
  <si>
    <t>https://podminky.urs.cz/item/CS_URS_2023_02/175111101</t>
  </si>
  <si>
    <t>"drenáž" ((17,0 + 7,1+0,7) +  (1,4+14,9+6,52+0,4 + 11,5+5,0) + 3,8)*0,6*0,25</t>
  </si>
  <si>
    <t>18</t>
  </si>
  <si>
    <t>M</t>
  </si>
  <si>
    <t>58333674</t>
  </si>
  <si>
    <t>kamenivo těžené hrubé frakce 16/32</t>
  </si>
  <si>
    <t>-206311878</t>
  </si>
  <si>
    <t>10,248*1,9 'Přepočtené koeficientem množství</t>
  </si>
  <si>
    <t>19</t>
  </si>
  <si>
    <t>181311103</t>
  </si>
  <si>
    <t>Rozprostření a urovnání ornice v rovině nebo ve svahu sklonu do 1:5 ručně při souvislé ploše, tl. vrstvy do 200 mm</t>
  </si>
  <si>
    <t>-1313945035</t>
  </si>
  <si>
    <t>https://podminky.urs.cz/item/CS_URS_2023_02/181311103</t>
  </si>
  <si>
    <t>"ozelenění stav pláně" (9,0*5,5 + 2,9*15,3 + 2,5*(17,5-6,0) + 8,0*3,5-6,0*2,5)</t>
  </si>
  <si>
    <t>20</t>
  </si>
  <si>
    <t>181411131</t>
  </si>
  <si>
    <t>Založení trávníku na půdě předem připravené plochy do 1000 m2 výsevem včetně utažení parkového v rovině nebo na svahu do 1:5</t>
  </si>
  <si>
    <t>87330550</t>
  </si>
  <si>
    <t>https://podminky.urs.cz/item/CS_URS_2023_02/181411131</t>
  </si>
  <si>
    <t>00572420</t>
  </si>
  <si>
    <t>osivo směs travní parková okrasná</t>
  </si>
  <si>
    <t>kg</t>
  </si>
  <si>
    <t>-294623115</t>
  </si>
  <si>
    <t>"ozelenění stav pláně" (9,0*5,5 + 2,9*15,3 + 2,5*(17,5-6,0) + 8,0*3,5-6,0*2,5)*3/100</t>
  </si>
  <si>
    <t>22</t>
  </si>
  <si>
    <t>181951112</t>
  </si>
  <si>
    <t>Úprava pláně vyrovnáním výškových rozdílů strojně v hornině třídy těžitelnosti I, skupiny 1 až 3 se zhutněním</t>
  </si>
  <si>
    <t>515364438</t>
  </si>
  <si>
    <t>https://podminky.urs.cz/item/CS_URS_2023_02/181951112</t>
  </si>
  <si>
    <t>Poznámka k položce:_x000D_
podloží pod dlažbu zhutnit na 30MPa, pojížděnou dlkažbu na 45 MPa</t>
  </si>
  <si>
    <t>"budova - stav. pláň" (12,16*7,64 + 6,72*15,09 + 2,16*1,83)</t>
  </si>
  <si>
    <t>"p4a 30MPa" (6,2*2,2 + 1,3*9,4)</t>
  </si>
  <si>
    <t>"p4b 45MPa" (2,82*12,95)</t>
  </si>
  <si>
    <t>"p2" (6,0*4,0)</t>
  </si>
  <si>
    <t>Zakládání</t>
  </si>
  <si>
    <t>23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</si>
  <si>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</si>
  <si>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</si>
  <si>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-1388219046</t>
  </si>
  <si>
    <t>https://podminky.urs.cz/item/CS_URS_2023_02/211971121</t>
  </si>
  <si>
    <t>"drenáž" ((17,0 + 7,1+0,7) +  (1,4+14,9+6,52+0,4 + 11,5+5,0) + 3,8)*(2*0,6+2*0,25 + 2*0,5)</t>
  </si>
  <si>
    <t>24</t>
  </si>
  <si>
    <t>69311068</t>
  </si>
  <si>
    <t>geotextilie netkaná separační, ochranná, filtrační, drenážní PP 300g/m2</t>
  </si>
  <si>
    <t>-1027021734</t>
  </si>
  <si>
    <t>184,464*1,2 'Přepočtené koeficientem množství</t>
  </si>
  <si>
    <t>25</t>
  </si>
  <si>
    <t>213141111</t>
  </si>
  <si>
    <t>Zřízení vrstvy z geotextilie filtrační, separační, odvodňovací, ochranné, výztužné nebo protierozní v rovině nebo ve sklonu do 1:5, šířky do 3 m</t>
  </si>
  <si>
    <t>87681272</t>
  </si>
  <si>
    <t>https://podminky.urs.cz/item/CS_URS_2023_02/213141111</t>
  </si>
  <si>
    <t>"odvětrání radonu" (2*2,61*6,84 + 11,86*3,74 + 11,86*2,8 + 2,26*1,23 - 3*0,3*0,3)</t>
  </si>
  <si>
    <t>26</t>
  </si>
  <si>
    <t>1798096381</t>
  </si>
  <si>
    <t>115,779*1,2 'Přepočtené koeficientem množství</t>
  </si>
  <si>
    <t>27</t>
  </si>
  <si>
    <t>213311142</t>
  </si>
  <si>
    <t>Polštáře zhutněné pod základy ze štěrkopísku netříděného</t>
  </si>
  <si>
    <t>1602524612</t>
  </si>
  <si>
    <t>https://podminky.urs.cz/item/CS_URS_2023_02/213311142</t>
  </si>
  <si>
    <t>"základ" (0+2*0,4*1,54+(3,4+1,44) +0)*0,5*0,1</t>
  </si>
  <si>
    <t>"základ" ((3*14,09+18,45+6,72+11,66+7,6+3,4+2*0,57+0,3)+2*0,4+1,4+0 + 0,3+0,3+0,3+1,0)*0,5*0,1</t>
  </si>
  <si>
    <t>"základ" (2,16*0,35 + 0,67*0,7)*0,1</t>
  </si>
  <si>
    <t>28</t>
  </si>
  <si>
    <t>218111112</t>
  </si>
  <si>
    <t>Odvětrání radonu vodorovné kladené do štěrkového podsypu drenážní z plastových perforovaných trubek, vnitřní průměr přes 60 do 80 mm</t>
  </si>
  <si>
    <t>m</t>
  </si>
  <si>
    <t>-1124557226</t>
  </si>
  <si>
    <t>https://podminky.urs.cz/item/CS_URS_2023_02/218111112</t>
  </si>
  <si>
    <t>"odvětrání radonu DN80" (5*3,8+4*5,6)</t>
  </si>
  <si>
    <t>29</t>
  </si>
  <si>
    <t>218111113</t>
  </si>
  <si>
    <t>Odvětrání radonu vodorovné kladené do štěrkového podsypu drenážní z plastových perforovaných trubek, vnitřní průměr přes 80 do 100 mm</t>
  </si>
  <si>
    <t>-1982968481</t>
  </si>
  <si>
    <t>https://podminky.urs.cz/item/CS_URS_2023_02/218111113</t>
  </si>
  <si>
    <t>"odvětrání radonu DN100" (12,0+12,1+0)</t>
  </si>
  <si>
    <t>30</t>
  </si>
  <si>
    <t>218121112</t>
  </si>
  <si>
    <t>Odvětrání radonu svislé z plastových trubek, vnitřní průměr přes 110 do 140 mm</t>
  </si>
  <si>
    <t>1902762212</t>
  </si>
  <si>
    <t>https://podminky.urs.cz/item/CS_URS_2023_02/218121112</t>
  </si>
  <si>
    <t>"odvětrání radonu DN125" (3,8)</t>
  </si>
  <si>
    <t>31</t>
  </si>
  <si>
    <t>271532212</t>
  </si>
  <si>
    <t>Podsyp pod základové konstrukce se zhutněním a urovnáním povrchu z kameniva hrubého, frakce 16 - 32 mm</t>
  </si>
  <si>
    <t>-22029150</t>
  </si>
  <si>
    <t>https://podminky.urs.cz/item/CS_URS_2023_02/271532212</t>
  </si>
  <si>
    <t>"odvětrání radonu" (2*2,61*6,84 + 11,86*3,74 + 11,86*2,8 + 2,26*1,23 - 3*0,3*0,3)*0,15</t>
  </si>
  <si>
    <t>"terasa" 6,0*4,0*0,25</t>
  </si>
  <si>
    <t>32</t>
  </si>
  <si>
    <t>271562211</t>
  </si>
  <si>
    <t>Podsyp pod základové konstrukce se zhutněním a urovnáním povrchu z kameniva drobného, frakce 0 - 4 mm</t>
  </si>
  <si>
    <t>-59905034</t>
  </si>
  <si>
    <t>https://podminky.urs.cz/item/CS_URS_2023_02/271562211</t>
  </si>
  <si>
    <t>"podklad" (2*2,61*6,84 + 11,86*3,74 + 11,86*2,8 + 2,26*1,23 - 3*0,3*0,3)*0,05</t>
  </si>
  <si>
    <t>33</t>
  </si>
  <si>
    <t>273321511</t>
  </si>
  <si>
    <t>Základy z betonu železového (bez výztuže) desky z betonu bez zvláštních nároků na prostředí tř. C 25/30</t>
  </si>
  <si>
    <t>1352726766</t>
  </si>
  <si>
    <t>https://podminky.urs.cz/item/CS_URS_2023_02/273321511</t>
  </si>
  <si>
    <t>"základ deska" (6,52*14,89+12,16*7,44 + 2,26*1,83)*0,15</t>
  </si>
  <si>
    <t>34</t>
  </si>
  <si>
    <t>273351121</t>
  </si>
  <si>
    <t>Bednění základů desek zřízení</t>
  </si>
  <si>
    <t>-19255678</t>
  </si>
  <si>
    <t>https://podminky.urs.cz/item/CS_URS_2023_02/273351121</t>
  </si>
  <si>
    <t>"základ deska" (2*6,52+2*14,89+2*12,16 + 2*2,26-1,83)*0,15</t>
  </si>
  <si>
    <t>35</t>
  </si>
  <si>
    <t>273351122</t>
  </si>
  <si>
    <t>Bednění základů desek odstranění</t>
  </si>
  <si>
    <t>-917087226</t>
  </si>
  <si>
    <t>https://podminky.urs.cz/item/CS_URS_2023_02/273351122</t>
  </si>
  <si>
    <t>36</t>
  </si>
  <si>
    <t>28611130</t>
  </si>
  <si>
    <t>trubka kanalizační PVC DN 160x500mm SN4</t>
  </si>
  <si>
    <t>-1043621192</t>
  </si>
  <si>
    <t>zazdívka plastové chráničky</t>
  </si>
  <si>
    <t>"voda" 1,0</t>
  </si>
  <si>
    <t>"elektro" 1,0</t>
  </si>
  <si>
    <t>37</t>
  </si>
  <si>
    <t>273362021</t>
  </si>
  <si>
    <t>Výztuž základů desek ze svařovaných sítí z drátů typu KARI</t>
  </si>
  <si>
    <t>-830917862</t>
  </si>
  <si>
    <t>https://podminky.urs.cz/item/CS_URS_2023_02/273362021</t>
  </si>
  <si>
    <t>"základ deska kari 100/100/8" (6,52*14,89+12,16*7,44 + 2,26*1,83)*2*47,4/(3*2)/1000*1,3</t>
  </si>
  <si>
    <t>38</t>
  </si>
  <si>
    <t>274313711</t>
  </si>
  <si>
    <t>Základy z betonu prostého pasy betonu kamenem neprokládaného tř. C 20/25</t>
  </si>
  <si>
    <t>2132014639</t>
  </si>
  <si>
    <t>https://podminky.urs.cz/item/CS_URS_2023_02/274313711</t>
  </si>
  <si>
    <t>39</t>
  </si>
  <si>
    <t>274351121</t>
  </si>
  <si>
    <t>Bednění základů pasů rovné zřízení</t>
  </si>
  <si>
    <t>-1991368592</t>
  </si>
  <si>
    <t>https://podminky.urs.cz/item/CS_URS_2023_02/274351121</t>
  </si>
  <si>
    <t>"základ" (0+2*0,4*1,54+(3,4+1,44) +0)*0,15*2</t>
  </si>
  <si>
    <t>"základ" ((3*14,09+18,45+6,72+11,66+7,6+3,4+2*0,57+0,3)+2*0,4+1,4+0 + 0,3+0,3+0,3+1,0)*0,15*2</t>
  </si>
  <si>
    <t>"základ" (2,16 + 0,67)*0,15*2</t>
  </si>
  <si>
    <t>"prostupy" ((2*(2*0,3+2*0,4) + (4*0,3))*0,5 + (4*0,3)*0,4 + (4*0,3)*0,3)</t>
  </si>
  <si>
    <t>40</t>
  </si>
  <si>
    <t>274351122</t>
  </si>
  <si>
    <t>Bednění základů pasů rovné odstranění</t>
  </si>
  <si>
    <t>-793766637</t>
  </si>
  <si>
    <t>https://podminky.urs.cz/item/CS_URS_2023_02/274351122</t>
  </si>
  <si>
    <t>41</t>
  </si>
  <si>
    <t>279113144</t>
  </si>
  <si>
    <t>Základové zdi z tvárnic ztraceného bednění včetně výplně z betonu bez zvláštních nároků na vliv prostředí třídy C 20/25, tloušťky zdiva přes 250 do 300 mm</t>
  </si>
  <si>
    <t>64089482</t>
  </si>
  <si>
    <t>https://podminky.urs.cz/item/CS_URS_2023_02/279113144</t>
  </si>
  <si>
    <t>"základ tvárnice" ((2*14,29+15,5+11,7+3*0,3+0,6)*(0,75)+(0,1+6,52+14,89+1,1 + 1,4+0,3+11,6+6,8+2*2,3)*(1,0)+(0))</t>
  </si>
  <si>
    <t>42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</si>
  <si>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</si>
  <si>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</si>
  <si>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658689865</t>
  </si>
  <si>
    <t>https://podminky.urs.cz/item/CS_URS_2023_02/279361821</t>
  </si>
  <si>
    <t>"základ tvárnice R10" ((2*14,29+15,5+11,7+3*0,3+0,6)*2*3+(0,1+6,52+14,89+1,1 + 1,4+0,3+11,6+6,8+2*2,3)*2*4)*0,617/1000</t>
  </si>
  <si>
    <t>"základ tvárnice R12" ((2*14,29+15,5+11,7+3*0,3+0,6)*(1,3)*4/0,25+(0,1+6,52+14,89+1,1 + 1,4+0,3+11,6+6,8+2*2,3)*(1,55)*4/0,25)*0,888/1000</t>
  </si>
  <si>
    <t>43</t>
  </si>
  <si>
    <t>291211111</t>
  </si>
  <si>
    <t>Zřízení zpevněné plochy ze silničních panelů osazených do lože tl. 50 mm z kameniva</t>
  </si>
  <si>
    <t>-266042796</t>
  </si>
  <si>
    <t>https://podminky.urs.cz/item/CS_URS_2023_02/291211111</t>
  </si>
  <si>
    <t>"podklad pod jeřáb" 4,0*4,0*2</t>
  </si>
  <si>
    <t>44</t>
  </si>
  <si>
    <t>59381136</t>
  </si>
  <si>
    <t>panel silniční 2,00x1,00x0,15m</t>
  </si>
  <si>
    <t>kus</t>
  </si>
  <si>
    <t>-1847374249</t>
  </si>
  <si>
    <t>"podklad pod jeřáb" (4,0*4,0*2)/(2,0*1,0)</t>
  </si>
  <si>
    <t>Svislé a kompletní konstrukce</t>
  </si>
  <si>
    <t>45</t>
  </si>
  <si>
    <t>310237271</t>
  </si>
  <si>
    <t>Zazdívka otvorů ve zdivu nadzákladovém cihlami pálenými plochy přes 0,09 m2 do 0,25 m2, ve zdi tl. přes 600 do 750 mm</t>
  </si>
  <si>
    <t>-1588252492</t>
  </si>
  <si>
    <t>https://podminky.urs.cz/item/CS_URS_2023_02/310237271</t>
  </si>
  <si>
    <t>"voda" 0,3*0,3*0,65</t>
  </si>
  <si>
    <t>"elektro" 0,3*0,3*0,65</t>
  </si>
  <si>
    <t>46</t>
  </si>
  <si>
    <t>-673689615</t>
  </si>
  <si>
    <t>47</t>
  </si>
  <si>
    <t>310239411</t>
  </si>
  <si>
    <t>Zazdívka otvorů ve zdivu nadzákladovém cihlami pálenými plochy přes 1 m2 do 4 m2 na maltu cementovou</t>
  </si>
  <si>
    <t>-601608930</t>
  </si>
  <si>
    <t>https://podminky.urs.cz/item/CS_URS_2023_02/310239411</t>
  </si>
  <si>
    <t>"vstupní dveře" ((0,2+0,3)*2,1 + 0 + 1,2*0,2)*0,6</t>
  </si>
  <si>
    <t>48</t>
  </si>
  <si>
    <t>317234410</t>
  </si>
  <si>
    <t>Vyzdívka mezi nosníky cihlami pálenými na maltu cementovou</t>
  </si>
  <si>
    <t>-186212281</t>
  </si>
  <si>
    <t>https://podminky.urs.cz/item/CS_URS_2023_02/317234410</t>
  </si>
  <si>
    <t>"vstupní dveře 4xI120" 1,95*0,6*0,12</t>
  </si>
  <si>
    <t>49</t>
  </si>
  <si>
    <t>317944321</t>
  </si>
  <si>
    <t>Válcované nosníky dodatečně osazované do připravených otvorů bez zazdění hlav do č. 12</t>
  </si>
  <si>
    <t>668735392</t>
  </si>
  <si>
    <t>https://podminky.urs.cz/item/CS_URS_2023_02/317944321</t>
  </si>
  <si>
    <t>"vstupní dveře 4xI120" 4*1,95*11,1/1000</t>
  </si>
  <si>
    <t>50</t>
  </si>
  <si>
    <t>346244381</t>
  </si>
  <si>
    <t>Plentování ocelových válcovaných nosníků jednostranné cihlami na maltu, výška stojiny do 200 mm</t>
  </si>
  <si>
    <t>1622350527</t>
  </si>
  <si>
    <t>https://podminky.urs.cz/item/CS_URS_2023_02/346244381</t>
  </si>
  <si>
    <t>"vstupní dveře 4xI120" 2*1,95*0,12</t>
  </si>
  <si>
    <t>51</t>
  </si>
  <si>
    <t>348213223</t>
  </si>
  <si>
    <t>Zdění plotových zdí a podezdívek z lomového kamene na maltu z pravidelných kamenů (na vazbu) objemu 1 kusu kamene přes 0,02 m3, šířka spáry přes 10 do 20 mm</t>
  </si>
  <si>
    <t>-59849494</t>
  </si>
  <si>
    <t>https://podminky.urs.cz/item/CS_URS_2023_02/348213223</t>
  </si>
  <si>
    <t>"využití materiálu původního soklu"</t>
  </si>
  <si>
    <t>"sokl plotu" (3,6-1,2)*0,6*0,5</t>
  </si>
  <si>
    <t>52</t>
  </si>
  <si>
    <t>348272515R01</t>
  </si>
  <si>
    <t>Osazení plotové stříšky z kamene - materiál z původního plotu</t>
  </si>
  <si>
    <t>-866441950</t>
  </si>
  <si>
    <t>"sokl plotu" (3,6-1,2)</t>
  </si>
  <si>
    <t>53</t>
  </si>
  <si>
    <t>3489R022</t>
  </si>
  <si>
    <t>Opracování původních dílů z kamene pro použití na novém soklu</t>
  </si>
  <si>
    <t>-1971793981</t>
  </si>
  <si>
    <t>"stříška plotu" 2</t>
  </si>
  <si>
    <t>"sokl plotu" 4</t>
  </si>
  <si>
    <t>54</t>
  </si>
  <si>
    <t>382122122</t>
  </si>
  <si>
    <t>Montáž dílců prefabrikovaných pravoúhlých nádrží ze železobetonu šířky do 3 m dna včetně těsnění výšky přes 1 do 3 m hmotnosti do 22 t, délky přes 3 do 5 m</t>
  </si>
  <si>
    <t>478205602</t>
  </si>
  <si>
    <t>https://podminky.urs.cz/item/CS_URS_2023_02/382122122</t>
  </si>
  <si>
    <t>55</t>
  </si>
  <si>
    <t>5929R001</t>
  </si>
  <si>
    <t>dno pojížděné železobetonové jímky 13,0 m3 o rozměrech 4,3 x 2,3 x 1,74 m, hmotnost 8,0 t</t>
  </si>
  <si>
    <t>1912219548</t>
  </si>
  <si>
    <t>56</t>
  </si>
  <si>
    <t>382122312</t>
  </si>
  <si>
    <t>Montáž dílců prefabrikovaných pravoúhlých nádrží ze železobetonu šířky do 3 m zákrytové desky, délky přes 3 do 5 m</t>
  </si>
  <si>
    <t>663901747</t>
  </si>
  <si>
    <t>https://podminky.urs.cz/item/CS_URS_2023_02/382122312</t>
  </si>
  <si>
    <t>57</t>
  </si>
  <si>
    <t>5929R002</t>
  </si>
  <si>
    <t>zákrytová deska pojížděná železobetonové jímky o rozměrech 4,3 x 2,3 x 0,14 m, hmotnost 3,2 t</t>
  </si>
  <si>
    <t>-106817464</t>
  </si>
  <si>
    <t>58</t>
  </si>
  <si>
    <t>5929R003</t>
  </si>
  <si>
    <t>výstupní komínek železobetonové jímky o rozměrech 0,84 x 0,84 x 0,5 m, hmotnost 0,3 t</t>
  </si>
  <si>
    <t>128794242</t>
  </si>
  <si>
    <t>59</t>
  </si>
  <si>
    <t>5929R004</t>
  </si>
  <si>
    <t>vstupní poklop B125 železobetonové jímky o rozměrech 0,84 x 0,84 x 0,06 m, hmotnost 0,1 t</t>
  </si>
  <si>
    <t>1784250778</t>
  </si>
  <si>
    <t>Vodorovné konstrukce</t>
  </si>
  <si>
    <t>60</t>
  </si>
  <si>
    <t>417321414</t>
  </si>
  <si>
    <t>Ztužující pásy a věnce z betonu železového (bez výztuže) tř. C 20/25</t>
  </si>
  <si>
    <t>-426627389</t>
  </si>
  <si>
    <t>https://podminky.urs.cz/item/CS_URS_2023_02/417321414</t>
  </si>
  <si>
    <t>"osazení trámků" 2*0,3*0,3*0,1</t>
  </si>
  <si>
    <t>61</t>
  </si>
  <si>
    <t>41732X001</t>
  </si>
  <si>
    <t>Příplatek na pracnost pro malý objem věnce</t>
  </si>
  <si>
    <t>-466490186</t>
  </si>
  <si>
    <t>62</t>
  </si>
  <si>
    <t>417351115</t>
  </si>
  <si>
    <t>Bednění bočnic ztužujících pásů a věnců včetně vzpěr zřízení</t>
  </si>
  <si>
    <t>-838785954</t>
  </si>
  <si>
    <t>https://podminky.urs.cz/item/CS_URS_2023_02/417351115</t>
  </si>
  <si>
    <t>"osazení trámků" 2*0,25*0,5</t>
  </si>
  <si>
    <t>63</t>
  </si>
  <si>
    <t>417351116</t>
  </si>
  <si>
    <t>Bednění bočnic ztužujících pásů a věnců včetně vzpěr odstranění</t>
  </si>
  <si>
    <t>-586470585</t>
  </si>
  <si>
    <t>https://podminky.urs.cz/item/CS_URS_2023_02/417351116</t>
  </si>
  <si>
    <t>64</t>
  </si>
  <si>
    <t>452312141</t>
  </si>
  <si>
    <t>Podkladní a zajišťovací konstrukce z betonu prostého v otevřeném výkopu bez zvýšených nároků na prostředí sedlové lože pod potrubí z betonu tř. C 16/20</t>
  </si>
  <si>
    <t>-1829795185</t>
  </si>
  <si>
    <t>https://podminky.urs.cz/item/CS_URS_2023_02/452312141</t>
  </si>
  <si>
    <t>"drenáž" ((17,0 + 7,1+0,7) +  (1,4+14,9+6,52+0,4 + 11,5+5,0) + 3,8)*0,6*0,15</t>
  </si>
  <si>
    <t>Komunikace pozemní</t>
  </si>
  <si>
    <t>65</t>
  </si>
  <si>
    <t>564231011</t>
  </si>
  <si>
    <t>Podklad nebo podsyp ze štěrkopísku ŠP s rozprostřením, vlhčením a zhutněním plochy jednotlivě do 100 m2, po zhutnění tl. 100 mm</t>
  </si>
  <si>
    <t>391056671</t>
  </si>
  <si>
    <t>https://podminky.urs.cz/item/CS_URS_2023_02/564231011</t>
  </si>
  <si>
    <t>"p4b ŠP  0-8 mm" (2,82*12,95)</t>
  </si>
  <si>
    <t>66</t>
  </si>
  <si>
    <t>564831011</t>
  </si>
  <si>
    <t>Podklad ze štěrkodrti ŠD s rozprostřením a zhutněním plochy jednotlivě do 100 m2, po zhutnění tl. 100 mm</t>
  </si>
  <si>
    <t>963427660</t>
  </si>
  <si>
    <t>https://podminky.urs.cz/item/CS_URS_2023_02/564831011</t>
  </si>
  <si>
    <t>"p4b ŠD 8-16 mm" (2,82*12,95)</t>
  </si>
  <si>
    <t>67</t>
  </si>
  <si>
    <t>564851011</t>
  </si>
  <si>
    <t>Podklad ze štěrkodrti ŠD s rozprostřením a zhutněním plochy jednotlivě do 100 m2, po zhutnění tl. 150 mm</t>
  </si>
  <si>
    <t>-1905919012</t>
  </si>
  <si>
    <t>https://podminky.urs.cz/item/CS_URS_2023_02/564851011</t>
  </si>
  <si>
    <t>"p4a ŠD 8-16 mm" (6,2*2,2 + 1,3*9,4)</t>
  </si>
  <si>
    <t>68</t>
  </si>
  <si>
    <t>564861011</t>
  </si>
  <si>
    <t>Podklad ze štěrkodrti ŠD s rozprostřením a zhutněním plochy jednotlivě do 100 m2, po zhutnění tl. 200 mm</t>
  </si>
  <si>
    <t>678595726</t>
  </si>
  <si>
    <t>https://podminky.urs.cz/item/CS_URS_2023_02/564861011</t>
  </si>
  <si>
    <t>"p4b ŠD 16-32 mm" (2,82*12,95)</t>
  </si>
  <si>
    <t>69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</si>
  <si>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</si>
  <si>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</si>
  <si>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1245598955</t>
  </si>
  <si>
    <t>https://podminky.urs.cz/item/CS_URS_2023_02/596211110</t>
  </si>
  <si>
    <t>"p4a" (6,2*2,2 + 1,3*9,4)</t>
  </si>
  <si>
    <t>70</t>
  </si>
  <si>
    <t>59245212</t>
  </si>
  <si>
    <t>dlažba zámková tvaru I 196x161x60mm přírodní</t>
  </si>
  <si>
    <t>-469972066</t>
  </si>
  <si>
    <t>71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</si>
  <si>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</si>
  <si>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</si>
  <si>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1638201906</t>
  </si>
  <si>
    <t>https://podminky.urs.cz/item/CS_URS_2023_02/596412210</t>
  </si>
  <si>
    <t>"p4b" (2,82*12,95)</t>
  </si>
  <si>
    <t>72</t>
  </si>
  <si>
    <t>59245213</t>
  </si>
  <si>
    <t>dlažba zámková tvaru I 196x161x80mm přírodní</t>
  </si>
  <si>
    <t>475794030</t>
  </si>
  <si>
    <t>Úpravy povrchů, podlahy a osazování výplní</t>
  </si>
  <si>
    <t>73</t>
  </si>
  <si>
    <t>612325302</t>
  </si>
  <si>
    <t>Vápenocementová omítka ostění nebo nadpraží štuková</t>
  </si>
  <si>
    <t>37049950</t>
  </si>
  <si>
    <t>https://podminky.urs.cz/item/CS_URS_2023_02/612325302</t>
  </si>
  <si>
    <t>"vstupní dveře" (0,4*(2*1,25+2,2))</t>
  </si>
  <si>
    <t>"osazení trámků" 2*1,5</t>
  </si>
  <si>
    <t>74</t>
  </si>
  <si>
    <t>612325423</t>
  </si>
  <si>
    <t>Oprava vápenocementové omítky vnitřních ploch štukové dvouvrstvé, tloušťky do 20 mm a tloušťky štuku do 3 mm stěn, v rozsahu opravované plochy přes 30 do 50%</t>
  </si>
  <si>
    <t>-1455456814</t>
  </si>
  <si>
    <t>https://podminky.urs.cz/item/CS_URS_2023_02/612325423</t>
  </si>
  <si>
    <t>"vstupní dveře" (0,6*(2*1,25+2,2))</t>
  </si>
  <si>
    <t>"voda" 1,2*1,2</t>
  </si>
  <si>
    <t>"elektro" 1,2*1,2</t>
  </si>
  <si>
    <t>75</t>
  </si>
  <si>
    <t>621151001</t>
  </si>
  <si>
    <t>Penetrační nátěr vnějších pastovitých tenkovrstvých omítek akrylátový podhledů</t>
  </si>
  <si>
    <t>543076607</t>
  </si>
  <si>
    <t>https://podminky.urs.cz/item/CS_URS_2023_02/621151001</t>
  </si>
  <si>
    <t>"fasáda sokl" (0 + 15,09*0,4 - 0)</t>
  </si>
  <si>
    <t>76</t>
  </si>
  <si>
    <t>621211021</t>
  </si>
  <si>
    <t>Montáž kontaktního zateplení lepením a mechanickým kotvením z polystyrenových desek na vnější podhledy, na podklad betonový nebo z lehčeného betonu, z tvárnic keramických nebo vápenopískových, tloušťky desek přes 80 do 120 mm</t>
  </si>
  <si>
    <t>-297863254</t>
  </si>
  <si>
    <t>https://podminky.urs.cz/item/CS_URS_2023_02/621211021</t>
  </si>
  <si>
    <t>77</t>
  </si>
  <si>
    <t>28376354</t>
  </si>
  <si>
    <t>deska perimetrická pro zateplení spodních staveb 200kPa λ=0,034 tl 100mm</t>
  </si>
  <si>
    <t>-1005778249</t>
  </si>
  <si>
    <t>78</t>
  </si>
  <si>
    <t>621511022</t>
  </si>
  <si>
    <t>Omítka tenkovrstvá akrylátová vnějších ploch probarvená bez penetrace zatíraná (škrábaná), zrnitost 2,0 mm podhledů</t>
  </si>
  <si>
    <t>-1918622852</t>
  </si>
  <si>
    <t>https://podminky.urs.cz/item/CS_URS_2023_02/621511022</t>
  </si>
  <si>
    <t>79</t>
  </si>
  <si>
    <t>622151001</t>
  </si>
  <si>
    <t>Penetrační nátěr vnějších pastovitých tenkovrstvých omítek akrylátový stěn</t>
  </si>
  <si>
    <t>420937972</t>
  </si>
  <si>
    <t>https://podminky.urs.cz/item/CS_URS_2023_02/622151001</t>
  </si>
  <si>
    <t>"fasáda sokl" ((18,48+7,64+12,16+7,45+6,72)*0,3 + 2*0,5*1,0 + 15,09*0,4 + 0 - ((10,68+14,4+1,06+2,14)*0,15 +2,25*0,3))</t>
  </si>
  <si>
    <t>80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</si>
  <si>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</si>
  <si>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</si>
  <si>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608880453</t>
  </si>
  <si>
    <t>https://podminky.urs.cz/item/CS_URS_2023_02/622211021</t>
  </si>
  <si>
    <t>"základ izolace" ((15,5+7,0+0,5)*(1,0) + (1,5+15,09+6,72+0,5+11,7+4,8+2,15)*1,25)</t>
  </si>
  <si>
    <t>81</t>
  </si>
  <si>
    <t>28376355</t>
  </si>
  <si>
    <t>deska perimetrická pro zateplení spodních staveb 200kPa λ=0,034 tl 120mm</t>
  </si>
  <si>
    <t>2132253756</t>
  </si>
  <si>
    <t>82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</si>
  <si>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</si>
  <si>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</si>
  <si>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-1408097842</t>
  </si>
  <si>
    <t>https://podminky.urs.cz/item/CS_URS_2023_02/622251101</t>
  </si>
  <si>
    <t>83</t>
  </si>
  <si>
    <t>622252002</t>
  </si>
  <si>
    <t>Montáž profilů kontaktního zateplení ostatních stěnových, dilatačních apod. lepených do tmelu</t>
  </si>
  <si>
    <t>-902476765</t>
  </si>
  <si>
    <t>https://podminky.urs.cz/item/CS_URS_2023_02/622252002</t>
  </si>
  <si>
    <t>"fasáda sokl roh" (3*0,3+2*0,8+2*0,4)</t>
  </si>
  <si>
    <t>84</t>
  </si>
  <si>
    <t>63127466</t>
  </si>
  <si>
    <t>profil rohový Al 23x23mm s výztužnou tkaninou š 100mm pro ETICS</t>
  </si>
  <si>
    <t>-1366055547</t>
  </si>
  <si>
    <t>85</t>
  </si>
  <si>
    <t>622321141</t>
  </si>
  <si>
    <t>Omítka vápenocementová vnějších ploch nanášená ručně dvouvrstvá, tloušťky jádrové omítky do 15 mm a tloušťky štuku do 3 mm štuková stěn</t>
  </si>
  <si>
    <t>1180288999</t>
  </si>
  <si>
    <t>https://podminky.urs.cz/item/CS_URS_2023_02/622321141</t>
  </si>
  <si>
    <t>"vstupní dveře" (0,2*(2*1,25+2,2))</t>
  </si>
  <si>
    <t>86</t>
  </si>
  <si>
    <t>622326253</t>
  </si>
  <si>
    <t>Oprava vápenocementové omítky s celoplošným přeštukováním vnějších ploch stupně členitosti 1, v rozsahu opravované plochy přes 30 do 50%</t>
  </si>
  <si>
    <t>822747745</t>
  </si>
  <si>
    <t>https://podminky.urs.cz/item/CS_URS_2023_02/622326253</t>
  </si>
  <si>
    <t>"osazení trámků" 2*1,0</t>
  </si>
  <si>
    <t>87</t>
  </si>
  <si>
    <t>622511022</t>
  </si>
  <si>
    <t>Omítka tenkovrstvá akrylátová vnějších ploch probarvená bez penetrace zatíraná (škrábaná), zrnitost 2,0 mm stěn</t>
  </si>
  <si>
    <t>-1307944833</t>
  </si>
  <si>
    <t>https://podminky.urs.cz/item/CS_URS_2023_02/622511022</t>
  </si>
  <si>
    <t>88</t>
  </si>
  <si>
    <t>631311116</t>
  </si>
  <si>
    <t>Mazanina z betonu prostého bez zvýšených nároků na prostředí tl. přes 50 do 80 mm tř. C 25/30</t>
  </si>
  <si>
    <t>953083454</t>
  </si>
  <si>
    <t>https://podminky.urs.cz/item/CS_URS_2023_02/631311116</t>
  </si>
  <si>
    <t>"m01" (6,4*14,6)*0,06</t>
  </si>
  <si>
    <t>"m03" (12,3*2,5)*0,06</t>
  </si>
  <si>
    <t>"m04" (2,8*3,9)*0,06</t>
  </si>
  <si>
    <t>"m05" (4,5*5,9)*0,06</t>
  </si>
  <si>
    <t>"m06" (2*1,5)*0,06</t>
  </si>
  <si>
    <t>"m07" (2,5*2)*0,06</t>
  </si>
  <si>
    <t>"m08" (0,9*2)*0,06</t>
  </si>
  <si>
    <t>"m09" (1*2)*0,06</t>
  </si>
  <si>
    <t>"m10" (1,6*2,7)*0,06</t>
  </si>
  <si>
    <t>"m11" (1*1,6)*0,06</t>
  </si>
  <si>
    <t>"m12" (2*2,2)*0,06</t>
  </si>
  <si>
    <t>89</t>
  </si>
  <si>
    <t>631312141</t>
  </si>
  <si>
    <t>Doplnění dosavadních mazanin prostým betonem s dodáním hmot, bez potěru, plochy jednotlivě rýh v dosavadních mazaninách</t>
  </si>
  <si>
    <t>-1653881034</t>
  </si>
  <si>
    <t>https://podminky.urs.cz/item/CS_URS_2023_02/631312141</t>
  </si>
  <si>
    <t>"vstupní dveře" 1,25*0,1*0,1</t>
  </si>
  <si>
    <t>90</t>
  </si>
  <si>
    <t>631319011</t>
  </si>
  <si>
    <t>Příplatek k cenám mazanin za úpravu povrchu mazaniny přehlazením, mazanina tl. přes 50 do 80 mm</t>
  </si>
  <si>
    <t>-415226555</t>
  </si>
  <si>
    <t>https://podminky.urs.cz/item/CS_URS_2023_02/631319011</t>
  </si>
  <si>
    <t>91</t>
  </si>
  <si>
    <t>631319171</t>
  </si>
  <si>
    <t>Příplatek k cenám mazanin za stržení povrchu spodní vrstvy mazaniny latí před vložením výztuže nebo pletiva pro tl. obou vrstev mazaniny přes 50 do 80 mm</t>
  </si>
  <si>
    <t>597799670</t>
  </si>
  <si>
    <t>https://podminky.urs.cz/item/CS_URS_2023_02/631319171</t>
  </si>
  <si>
    <t>92</t>
  </si>
  <si>
    <t>631319195</t>
  </si>
  <si>
    <t>Příplatek k cenám mazanin za malou plochu do 5 m2 jednotlivě mazanina tl. přes 50 do 80 mm</t>
  </si>
  <si>
    <t>193748988</t>
  </si>
  <si>
    <t>https://podminky.urs.cz/item/CS_URS_2023_02/631319195</t>
  </si>
  <si>
    <t>93</t>
  </si>
  <si>
    <t>631362021</t>
  </si>
  <si>
    <t>Výztuž mazanin ze svařovaných sítí z drátů typu KARI</t>
  </si>
  <si>
    <t>601209503</t>
  </si>
  <si>
    <t>https://podminky.urs.cz/item/CS_URS_2023_02/631362021</t>
  </si>
  <si>
    <t>"kari 100/100/4"</t>
  </si>
  <si>
    <t>"m01" (6,4*14,6)*0,00198</t>
  </si>
  <si>
    <t>"m03" (12,3*2,5)*0,00198</t>
  </si>
  <si>
    <t>"m04" (2,8*3,9)*0,00198</t>
  </si>
  <si>
    <t>"m05" (4,5*5,9)*0,00198</t>
  </si>
  <si>
    <t>"m06" (2*1,5)*0,00198</t>
  </si>
  <si>
    <t>"m07" (2,5*2)*0,00198</t>
  </si>
  <si>
    <t>"m08" (0,9*2)*0,00198</t>
  </si>
  <si>
    <t>"m09" (1*2)*0,00198</t>
  </si>
  <si>
    <t>"m10" (1,6*2,7)*0,00198</t>
  </si>
  <si>
    <t>"m11" (1*1,6)*0,00198</t>
  </si>
  <si>
    <t>"m12" (2*2,2)*0,00198</t>
  </si>
  <si>
    <t>0,366*1,2 'Přepočtené koeficientem množství</t>
  </si>
  <si>
    <t>Trubní vedení</t>
  </si>
  <si>
    <t>94</t>
  </si>
  <si>
    <t>871228111</t>
  </si>
  <si>
    <t>Kladení drenážního potrubí z plastických hmot do připravené rýhy z tvrdého PVC, průměru přes 90 do 150 mm</t>
  </si>
  <si>
    <t>-1315507957</t>
  </si>
  <si>
    <t>https://podminky.urs.cz/item/CS_URS_2023_02/871228111</t>
  </si>
  <si>
    <t>"drenáž" ((17,0 + 7,1+0,7) +  (1,4+14,9+6,52+0,4 + 11,5+5,0) + 3,8)</t>
  </si>
  <si>
    <t>95</t>
  </si>
  <si>
    <t>28613241</t>
  </si>
  <si>
    <t>trubka drenážní korugovaná sendvičová HD-PE SN 8 perforace 360° pro liniové stavby DN 100</t>
  </si>
  <si>
    <t>-2072207828</t>
  </si>
  <si>
    <t>68,32*1,1 'Přepočtené koeficientem množství</t>
  </si>
  <si>
    <t>96</t>
  </si>
  <si>
    <t>890251851</t>
  </si>
  <si>
    <t>Bourání šachet a jímek strojně velikosti obestavěného prostoru přes 3 do 5 m3 z prostého betonu</t>
  </si>
  <si>
    <t>-2050248737</t>
  </si>
  <si>
    <t>https://podminky.urs.cz/item/CS_URS_2023_02/890251851</t>
  </si>
  <si>
    <t>"pův šachta" (1,3*2,0*2,8)</t>
  </si>
  <si>
    <t>97</t>
  </si>
  <si>
    <t>895270012</t>
  </si>
  <si>
    <t>Proplachovací a kontrolní šachta z PVC-U pro drenáže budov vnějšího průměru 315 mm pro napojení potrubí DN 200 bez lapače písku užitné výšky 650 mm</t>
  </si>
  <si>
    <t>1206712001</t>
  </si>
  <si>
    <t>https://podminky.urs.cz/item/CS_URS_2023_02/895270012</t>
  </si>
  <si>
    <t>98</t>
  </si>
  <si>
    <t>895270021</t>
  </si>
  <si>
    <t>Proplachovací a kontrolní šachta z PVC-U pro drenáže budov vnějšího průměru 315 mm šachtové prodloužení světlé hloubky 800 mm</t>
  </si>
  <si>
    <t>410440999</t>
  </si>
  <si>
    <t>https://podminky.urs.cz/item/CS_URS_2023_02/895270021</t>
  </si>
  <si>
    <t>99</t>
  </si>
  <si>
    <t>895270031</t>
  </si>
  <si>
    <t>Proplachovací a kontrolní šachta z PVC-U pro drenáže budov vnějšího průměru 315 mm redukce DN 200/100-150</t>
  </si>
  <si>
    <t>-119847926</t>
  </si>
  <si>
    <t>https://podminky.urs.cz/item/CS_URS_2023_02/895270031</t>
  </si>
  <si>
    <t>100</t>
  </si>
  <si>
    <t>895270051</t>
  </si>
  <si>
    <t>Proplachovací a kontrolní šachta z PVC-U pro drenáže budov vnějšího průměru 315 mm poklop litinový bez ventilace pro třídu zatížení B 125</t>
  </si>
  <si>
    <t>-1065764945</t>
  </si>
  <si>
    <t>https://podminky.urs.cz/item/CS_URS_2023_02/895270051</t>
  </si>
  <si>
    <t>101</t>
  </si>
  <si>
    <t>895270052</t>
  </si>
  <si>
    <t>Proplachovací a kontrolní šachta z PVC-U pro drenáže budov vnějšího průměru 315 mm poklop litinový bez ventilace pro třídu zatížení D 400</t>
  </si>
  <si>
    <t>-3277921</t>
  </si>
  <si>
    <t>https://podminky.urs.cz/item/CS_URS_2023_02/895270052</t>
  </si>
  <si>
    <t>102</t>
  </si>
  <si>
    <t>895270067</t>
  </si>
  <si>
    <t>Proplachovací a kontrolní šachta z PVC-U pro drenáže budov vnějšího průměru 315 mm Příplatek k ceně -0021 za uříznutí šachtového prodloužení</t>
  </si>
  <si>
    <t>1309593238</t>
  </si>
  <si>
    <t>https://podminky.urs.cz/item/CS_URS_2023_02/895270067</t>
  </si>
  <si>
    <t>103</t>
  </si>
  <si>
    <t>899922111</t>
  </si>
  <si>
    <t>Čerpadlo pro čerpání závlahové vody ze studny nebo jímky automatické dopravní výška H (m) a maximální průtok Q (l/min) 36 m / 95 l/min</t>
  </si>
  <si>
    <t>365027366</t>
  </si>
  <si>
    <t>https://podminky.urs.cz/item/CS_URS_2023_02/899922111</t>
  </si>
  <si>
    <t>"čerpadlo jímky" 1</t>
  </si>
  <si>
    <t>104</t>
  </si>
  <si>
    <t>899922311</t>
  </si>
  <si>
    <t>Příslušenství pro ovládání čerpadel presscontrol napojení 1"</t>
  </si>
  <si>
    <t>1699302026</t>
  </si>
  <si>
    <t>https://podminky.urs.cz/item/CS_URS_2023_02/899922311</t>
  </si>
  <si>
    <t>105</t>
  </si>
  <si>
    <t>899922335</t>
  </si>
  <si>
    <t>Příslušenství pro ovládání čerpadel plovákový spínač hladinový, kabel délky 10 m</t>
  </si>
  <si>
    <t>-1057052221</t>
  </si>
  <si>
    <t>https://podminky.urs.cz/item/CS_URS_2023_02/899922335</t>
  </si>
  <si>
    <t>106</t>
  </si>
  <si>
    <t>899922342</t>
  </si>
  <si>
    <t>Příslušenství pro ovládání čerpadel ovládací skříň ochrana proti chodu na sucho příkon 9 W, zatížení kont. 400 V / 4 kW</t>
  </si>
  <si>
    <t>1434466951</t>
  </si>
  <si>
    <t>https://podminky.urs.cz/item/CS_URS_2023_02/899922342</t>
  </si>
  <si>
    <t>107</t>
  </si>
  <si>
    <t>899922345</t>
  </si>
  <si>
    <t>Příslušenství pro ovládání čerpadel ovládací skříň vyčerpávání nebo dopouštění příkon 3 W, zatížení 5 A</t>
  </si>
  <si>
    <t>1610617518</t>
  </si>
  <si>
    <t>https://podminky.urs.cz/item/CS_URS_2023_02/899922345</t>
  </si>
  <si>
    <t>108</t>
  </si>
  <si>
    <t>8999R021</t>
  </si>
  <si>
    <t>Napojení drenáže na stávající kanalizaci</t>
  </si>
  <si>
    <t>-130575613</t>
  </si>
  <si>
    <t>Ostatní konstrukce a práce, bourání</t>
  </si>
  <si>
    <t>109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</si>
  <si>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</si>
  <si>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</si>
  <si>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997143862</t>
  </si>
  <si>
    <t>https://podminky.urs.cz/item/CS_URS_2023_02/113107542</t>
  </si>
  <si>
    <t>"dvorek" (16,9*11,0 - 8,6*1,8-6,8*1,85)</t>
  </si>
  <si>
    <t>110</t>
  </si>
  <si>
    <t>113151111</t>
  </si>
  <si>
    <t>Rozebírání zpevněných ploch s přemístěním na skládku na vzdálenost do 20 m nebo s naložením na dopravní prostředek ze silničních panelů</t>
  </si>
  <si>
    <t>-1244004257</t>
  </si>
  <si>
    <t>https://podminky.urs.cz/item/CS_URS_2023_02/113151111</t>
  </si>
  <si>
    <t>111</t>
  </si>
  <si>
    <t>911381212</t>
  </si>
  <si>
    <t>Městská ochranná zábrana průběžná délky 1 m, výšky 0,5 m</t>
  </si>
  <si>
    <t>-1506468634</t>
  </si>
  <si>
    <t>https://podminky.urs.cz/item/CS_URS_2023_02/911381212</t>
  </si>
  <si>
    <t>"dočasná ochrana elektrosloupku" (2,0+1,0)</t>
  </si>
  <si>
    <t>112</t>
  </si>
  <si>
    <t>911381832</t>
  </si>
  <si>
    <t>Odstranění městské ochranné zábrany s naložením na dopravní prostředek průběžné nebo koncové délky 1 m, výšky 0,5 m</t>
  </si>
  <si>
    <t>1991317959</t>
  </si>
  <si>
    <t>https://podminky.urs.cz/item/CS_URS_2023_02/911381832</t>
  </si>
  <si>
    <t>113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</si>
  <si>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</si>
  <si>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</si>
  <si>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1987621610</t>
  </si>
  <si>
    <t>https://podminky.urs.cz/item/CS_URS_2023_02/916131213</t>
  </si>
  <si>
    <t>"p4b" 5,5</t>
  </si>
  <si>
    <t>114</t>
  </si>
  <si>
    <t>59217031</t>
  </si>
  <si>
    <t>obrubník betonový silniční 1000x150x250mm</t>
  </si>
  <si>
    <t>-1842846973</t>
  </si>
  <si>
    <t>5,5*1,05 'Přepočtené koeficientem množství</t>
  </si>
  <si>
    <t>115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</si>
  <si>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</si>
  <si>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</si>
  <si>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2012267978</t>
  </si>
  <si>
    <t>https://podminky.urs.cz/item/CS_URS_2023_02/916231213</t>
  </si>
  <si>
    <t>"terasa" (6,0+2*4,0)</t>
  </si>
  <si>
    <t>116</t>
  </si>
  <si>
    <t>59217002</t>
  </si>
  <si>
    <t>obrubník betonový zahradní šedý 1000x50x200mm</t>
  </si>
  <si>
    <t>841940188</t>
  </si>
  <si>
    <t>14*1,05 'Přepočtené koeficientem množství</t>
  </si>
  <si>
    <t>117</t>
  </si>
  <si>
    <t>935113111</t>
  </si>
  <si>
    <t>Osazení odvodňovacího žlabu s krycím roštem polymerbetonového šířky do 200 mm</t>
  </si>
  <si>
    <t>-886222787</t>
  </si>
  <si>
    <t>https://podminky.urs.cz/item/CS_URS_2023_02/935113111</t>
  </si>
  <si>
    <t>"odvod žlab" (4,0+8,0+10,5)</t>
  </si>
  <si>
    <t>118</t>
  </si>
  <si>
    <t>935923216</t>
  </si>
  <si>
    <t>Osazení odvodňovacího žlabu s krycím roštem vpusti pro žlab šířky do 200 mm</t>
  </si>
  <si>
    <t>-677295852</t>
  </si>
  <si>
    <t>https://podminky.urs.cz/item/CS_URS_2023_02/935923216</t>
  </si>
  <si>
    <t>"odvod žlab" (3)</t>
  </si>
  <si>
    <t>119</t>
  </si>
  <si>
    <t>59227220</t>
  </si>
  <si>
    <t>žlab odvodňovací z polymerbetonu bez spádu s můstkovým roštem litinovým š 100mm</t>
  </si>
  <si>
    <t>2052664786</t>
  </si>
  <si>
    <t>120</t>
  </si>
  <si>
    <t>59227027</t>
  </si>
  <si>
    <t>čelo plné na začátek a konec odvodňovacího žlabu polymerbeton š 100mm</t>
  </si>
  <si>
    <t>1502383334</t>
  </si>
  <si>
    <t>"odvod žlab" (3*2)</t>
  </si>
  <si>
    <t>121</t>
  </si>
  <si>
    <t>59223180</t>
  </si>
  <si>
    <t>vpusť odtoková polymerbetonová včetně kalového koše a můstkového roštu litinového š 100mm</t>
  </si>
  <si>
    <t>-535619784</t>
  </si>
  <si>
    <t>122</t>
  </si>
  <si>
    <t>56241016</t>
  </si>
  <si>
    <t>rošt můstkový C250 litina pro žlab š 100mm</t>
  </si>
  <si>
    <t>1264592521</t>
  </si>
  <si>
    <t>123</t>
  </si>
  <si>
    <t>941111111</t>
  </si>
  <si>
    <t>Lešení řadové trubkové lehké pracovní s podlahami s provozním zatížením tř. 3 do 200 kg/m2 šířky tř. W06 od 0,6 do 0,9 m výšky do 10 m montáž</t>
  </si>
  <si>
    <t>1455839083</t>
  </si>
  <si>
    <t>https://podminky.urs.cz/item/CS_URS_2023_02/941111111</t>
  </si>
  <si>
    <t>"fasáda plášť plech" ((19,03+15,2+6,9+7,45+3,15)*4,2 + (12,13+4,2)*3,32 + (12,13+4,2)*0,73*0 )</t>
  </si>
  <si>
    <t>"fasáda sokl" ((18,48+7,64+12,16+7,45+6,72)*0,3 + 2*0,5*1,0 + 15,09*0,4 + 15,09*0,4 - 0)</t>
  </si>
  <si>
    <t>124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</si>
  <si>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</si>
  <si>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</si>
  <si>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-1178925646</t>
  </si>
  <si>
    <t>https://podminky.urs.cz/item/CS_URS_2023_02/941111211</t>
  </si>
  <si>
    <t>300,289*20 'Přepočtené koeficientem množství</t>
  </si>
  <si>
    <t>125</t>
  </si>
  <si>
    <t>941111811</t>
  </si>
  <si>
    <t>Lešení řadové trubkové lehké pracovní s podlahami s provozním zatížením tř. 3 do 200 kg/m2 šířky tř. W06 od 0,6 do 0,9 m výšky do 10 m demontáž</t>
  </si>
  <si>
    <t>-1788641705</t>
  </si>
  <si>
    <t>https://podminky.urs.cz/item/CS_URS_2023_02/941111811</t>
  </si>
  <si>
    <t>126</t>
  </si>
  <si>
    <t>9459R001</t>
  </si>
  <si>
    <t>Instalace věžového jeřábu do vnitrobloku přes výšku zástavby 20 m</t>
  </si>
  <si>
    <t>hod.</t>
  </si>
  <si>
    <t>1257971062</t>
  </si>
  <si>
    <t>127</t>
  </si>
  <si>
    <t>9459R002</t>
  </si>
  <si>
    <t>Rozebrání věžového jeřábu do vnitrobloku přes výšku zástavby 20 m</t>
  </si>
  <si>
    <t>242618945</t>
  </si>
  <si>
    <t>128</t>
  </si>
  <si>
    <t>9459R003</t>
  </si>
  <si>
    <t>Pronájem věžového jeřábu - nosnost do 6 t, výložník min. 32,0 m</t>
  </si>
  <si>
    <t>den</t>
  </si>
  <si>
    <t>-415396117</t>
  </si>
  <si>
    <t>"doba výýstavby 9 měsíců" 9*30</t>
  </si>
  <si>
    <t>129</t>
  </si>
  <si>
    <t>949101111</t>
  </si>
  <si>
    <t>Lešení pomocné pracovní pro objekty pozemních staveb pro zatížení do 150 kg/m2, o výšce lešeňové podlahy do 1,9 m</t>
  </si>
  <si>
    <t>2081110161</t>
  </si>
  <si>
    <t>https://podminky.urs.cz/item/CS_URS_2023_02/949101111</t>
  </si>
  <si>
    <t>konstrukce</t>
  </si>
  <si>
    <t>(6,49+10,8+1,37+2,7+12,16+2*14,86+6,5 + 12,16+4,82 + 2*2,3*0  - 2*0,4-14,86)*0,6*2</t>
  </si>
  <si>
    <t>(2*2,0+1,6+3*4,6+2,1+2*4,0+1,6 + 0,3+1,1 + 0,3+1,6 + 0,9)*0,6*2</t>
  </si>
  <si>
    <t>stropy, podhledy</t>
  </si>
  <si>
    <t>(91,81+24+30,45+10,22+24,87+2,55+4,49+1,71+1,71+4,31+1,72+3,85+60)*2</t>
  </si>
  <si>
    <t>obklady</t>
  </si>
  <si>
    <t>"m01" ((2*6,4+2*14,6 - 2,4))*0,6</t>
  </si>
  <si>
    <t>"m03" ((2*12,3+2*2,5 - 2,5))*0,6</t>
  </si>
  <si>
    <t>"m04" ((2*2,8+2*3,9))*0,6</t>
  </si>
  <si>
    <t>"m05" ((2*4,5+2*5,9+2*0,3))*0,6</t>
  </si>
  <si>
    <t>"m06" ((2*2,0+2*1,5))*0,6</t>
  </si>
  <si>
    <t>"m07" ((2*2,5+2*2,0))*0,6</t>
  </si>
  <si>
    <t>"m08" ((2*0,9+2*2,0))*0,6</t>
  </si>
  <si>
    <t>"m09" ((2*1,0+2*2,0))*0,6</t>
  </si>
  <si>
    <t>"m10" ((2*1,6+2*2,7))*0,6</t>
  </si>
  <si>
    <t>"m11" ((2*1,0+2*1,6))*0,6</t>
  </si>
  <si>
    <t>"m12" ((2*2,0+2*2,2))*0,6</t>
  </si>
  <si>
    <t>otvory</t>
  </si>
  <si>
    <t>"dp1" 1,25*0,6</t>
  </si>
  <si>
    <t>"dp2" 1*0,6</t>
  </si>
  <si>
    <t>"dp3" 1,13*0,6</t>
  </si>
  <si>
    <t>"dp4" 0,93*0,6</t>
  </si>
  <si>
    <t>"dp5" 1,06*0,6</t>
  </si>
  <si>
    <t>"d6" 1,06*0,6</t>
  </si>
  <si>
    <t>"d7" 3,48*0,6</t>
  </si>
  <si>
    <t>"d8" 2*0,95*0,6</t>
  </si>
  <si>
    <t>"d9" 1,5*0,6</t>
  </si>
  <si>
    <t>"d10" 1*0,6</t>
  </si>
  <si>
    <t>"d11" 5*3*0,6</t>
  </si>
  <si>
    <t>"op1" 2*1,2*0,6</t>
  </si>
  <si>
    <t>"o2" 16*1,2*0,6</t>
  </si>
  <si>
    <t>"o3" 3*1,2*0,6</t>
  </si>
  <si>
    <t>"op4" 3*1,2*0,6</t>
  </si>
  <si>
    <t>"op5" 3*0,63*0,6</t>
  </si>
  <si>
    <t>"op6" 0,9*0,6</t>
  </si>
  <si>
    <t>"op7" 2,15*0,6</t>
  </si>
  <si>
    <t>"op8" 2,15*0,6*0</t>
  </si>
  <si>
    <t>"vstup" 2*1,5*0,6*3</t>
  </si>
  <si>
    <t>130</t>
  </si>
  <si>
    <t>952901111</t>
  </si>
  <si>
    <t>Vyčištění budov nebo objektů před předáním do užívání budov bytové nebo občanské výstavby, světlé výšky podlaží do 4 m</t>
  </si>
  <si>
    <t>-467121232</t>
  </si>
  <si>
    <t>https://podminky.urs.cz/item/CS_URS_2023_02/952901111</t>
  </si>
  <si>
    <t>"m01" 91,81</t>
  </si>
  <si>
    <t>"m03" 30,45</t>
  </si>
  <si>
    <t>"m04" 10,22</t>
  </si>
  <si>
    <t>"m05" 24,87</t>
  </si>
  <si>
    <t>"m06" 2,55</t>
  </si>
  <si>
    <t>"m07" 4,49</t>
  </si>
  <si>
    <t>"m08" 1,71</t>
  </si>
  <si>
    <t>"m09" 1,71</t>
  </si>
  <si>
    <t>"m10" 4,31</t>
  </si>
  <si>
    <t>"m11" 1,72</t>
  </si>
  <si>
    <t>"m12" 3,85</t>
  </si>
  <si>
    <t>"budova školy" (3,0*3,0)*3</t>
  </si>
  <si>
    <t>131</t>
  </si>
  <si>
    <t>952902121</t>
  </si>
  <si>
    <t>Čištění budov při provádění oprav a udržovacích prací podlah drsných nebo chodníků zametením</t>
  </si>
  <si>
    <t>-1807362889</t>
  </si>
  <si>
    <t>https://podminky.urs.cz/item/CS_URS_2023_02/952902121</t>
  </si>
  <si>
    <t>"m02" 24</t>
  </si>
  <si>
    <t>"m13" 60</t>
  </si>
  <si>
    <t>"chodník" 5,0*3,0</t>
  </si>
  <si>
    <t>132</t>
  </si>
  <si>
    <t>953943211</t>
  </si>
  <si>
    <t>Osazování drobných kovových předmětů kotvených do stěny hasicího přístroje</t>
  </si>
  <si>
    <t>957434609</t>
  </si>
  <si>
    <t>https://podminky.urs.cz/item/CS_URS_2023_02/953943211</t>
  </si>
  <si>
    <t>133</t>
  </si>
  <si>
    <t>44932114</t>
  </si>
  <si>
    <t>přístroj hasicí ruční práškový PG 6 LE</t>
  </si>
  <si>
    <t>-1712079885</t>
  </si>
  <si>
    <t>134</t>
  </si>
  <si>
    <t>961021311</t>
  </si>
  <si>
    <t>Bourání základů ze zdiva kamenného na jakoukoli maltu</t>
  </si>
  <si>
    <t>-2050684370</t>
  </si>
  <si>
    <t>https://podminky.urs.cz/item/CS_URS_2023_02/961021311</t>
  </si>
  <si>
    <t>"opěrná stěna" (16,9-1,8)*0,45-0,6</t>
  </si>
  <si>
    <t>135</t>
  </si>
  <si>
    <t>962022491</t>
  </si>
  <si>
    <t>Bourání zdiva nadzákladového kamenného na maltu cementovou, objemu přes 1 m3</t>
  </si>
  <si>
    <t>646348879</t>
  </si>
  <si>
    <t>https://podminky.urs.cz/item/CS_URS_2023_02/962022491</t>
  </si>
  <si>
    <t>Poznámka k položce:_x000D_
sokl plotu rozebrán a deponován pro vyzdění soklu nového</t>
  </si>
  <si>
    <t>"opěrná stěna" (16,9-1,8)*0,45-1,0</t>
  </si>
  <si>
    <t>"sokl plotu" 3,6*0,6*0,6</t>
  </si>
  <si>
    <t>136</t>
  </si>
  <si>
    <t>965043321</t>
  </si>
  <si>
    <t>Bourání mazanin betonových s potěrem nebo teracem tl. do 100 mm, plochy do 1 m2</t>
  </si>
  <si>
    <t>-891101510</t>
  </si>
  <si>
    <t>https://podminky.urs.cz/item/CS_URS_2023_02/965043321</t>
  </si>
  <si>
    <t>137</t>
  </si>
  <si>
    <t>968082022</t>
  </si>
  <si>
    <t>Vybourání plastových rámů oken s křídly, dveřních zárubní, vrat dveřních zárubní, plochy přes 2 do 4 m2</t>
  </si>
  <si>
    <t>824075568</t>
  </si>
  <si>
    <t>https://podminky.urs.cz/item/CS_URS_2023_02/968082022</t>
  </si>
  <si>
    <t>"stáv. vstupní dveře" 1,2*2,4</t>
  </si>
  <si>
    <t>138</t>
  </si>
  <si>
    <t>971028471</t>
  </si>
  <si>
    <t>Vybourání otvorů ve zdivu základovém nebo nadzákladovém kamenném, smíšeném smíšeném, plochy do 0,25 m2, tl. do 750 mm</t>
  </si>
  <si>
    <t>426343488</t>
  </si>
  <si>
    <t>https://podminky.urs.cz/item/CS_URS_2023_02/971028471</t>
  </si>
  <si>
    <t>"voda" 0,4*0,4*0,65</t>
  </si>
  <si>
    <t>"elektro" 0,4*0,4*0,65</t>
  </si>
  <si>
    <t>139</t>
  </si>
  <si>
    <t>971028661</t>
  </si>
  <si>
    <t>Vybourání otvorů ve zdivu základovém nebo nadzákladovém kamenném, smíšeném smíšeném, plochy do 4 m2, tl. do 600 mm</t>
  </si>
  <si>
    <t>-2115360374</t>
  </si>
  <si>
    <t>https://podminky.urs.cz/item/CS_URS_2023_02/971028661</t>
  </si>
  <si>
    <t>"vstupní dveře" ((0,4)*2,1 + 2,0*0,15 + 0)*0,6</t>
  </si>
  <si>
    <t>140</t>
  </si>
  <si>
    <t>973031325</t>
  </si>
  <si>
    <t>Vysekání výklenků nebo kapes ve zdivu z cihel na maltu vápennou nebo vápenocementovou kapes, plochy do 0,10 m2, hl. do 300 mm</t>
  </si>
  <si>
    <t>1559888186</t>
  </si>
  <si>
    <t>https://podminky.urs.cz/item/CS_URS_2023_02/973031325</t>
  </si>
  <si>
    <t>"osazení trámků" 2</t>
  </si>
  <si>
    <t>141</t>
  </si>
  <si>
    <t>975021311</t>
  </si>
  <si>
    <t>Podchycení nadzákladového zdiva pod stropem dřevěnou výztuhou nad vybouraným otvorem, pro jakoukoliv délku podchycení, při tl. zdiva přes 450 do 600 mm</t>
  </si>
  <si>
    <t>98448590</t>
  </si>
  <si>
    <t>https://podminky.urs.cz/item/CS_URS_2023_02/975021311</t>
  </si>
  <si>
    <t>"vstupní dveře 4xI120" 1,95</t>
  </si>
  <si>
    <t>142</t>
  </si>
  <si>
    <t>977311111</t>
  </si>
  <si>
    <t>Řezání stávajících betonových mazanin bez vyztužení hloubky do 50 mm</t>
  </si>
  <si>
    <t>1433189886</t>
  </si>
  <si>
    <t>https://podminky.urs.cz/item/CS_URS_2023_02/977311111</t>
  </si>
  <si>
    <t>"vstupní dveře" 2*1,25</t>
  </si>
  <si>
    <t>997</t>
  </si>
  <si>
    <t>Přesun sutě</t>
  </si>
  <si>
    <t>143</t>
  </si>
  <si>
    <t>997013111</t>
  </si>
  <si>
    <t>Vnitrostaveništní doprava suti a vybouraných hmot vodorovně do 50 m svisle s použitím mechanizace pro budovy a haly výšky do 6 m</t>
  </si>
  <si>
    <t>-11124406</t>
  </si>
  <si>
    <t>https://podminky.urs.cz/item/CS_URS_2023_02/997013111</t>
  </si>
  <si>
    <t>144</t>
  </si>
  <si>
    <t>997013501</t>
  </si>
  <si>
    <t>Odvoz suti a vybouraných hmot na skládku nebo meziskládku se složením, na vzdálenost do 1 km</t>
  </si>
  <si>
    <t>-324763054</t>
  </si>
  <si>
    <t>https://podminky.urs.cz/item/CS_URS_2023_02/997013501</t>
  </si>
  <si>
    <t>145</t>
  </si>
  <si>
    <t>997013509</t>
  </si>
  <si>
    <t>Odvoz suti a vybouraných hmot na skládku nebo meziskládku se složením, na vzdálenost Příplatek k ceně za každý další i započatý 1 km přes 1 km</t>
  </si>
  <si>
    <t>775119809</t>
  </si>
  <si>
    <t>https://podminky.urs.cz/item/CS_URS_2023_02/997013509</t>
  </si>
  <si>
    <t>84,407*14 'Přepočtené koeficientem množství</t>
  </si>
  <si>
    <t>146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</si>
  <si>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</si>
  <si>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</si>
  <si>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890429869</t>
  </si>
  <si>
    <t>https://podminky.urs.cz/item/CS_URS_2023_02/997013609</t>
  </si>
  <si>
    <t>84,407*0,3 'Přepočtené koeficientem množství</t>
  </si>
  <si>
    <t>147</t>
  </si>
  <si>
    <t>997013631</t>
  </si>
  <si>
    <t>Poplatek za uložení stavebního odpadu na skládce (skládkovné) směsného stavebního a demoličního zatříděného do Katalogu odpadů pod kódem 17 09 04</t>
  </si>
  <si>
    <t>-628441426</t>
  </si>
  <si>
    <t>https://podminky.urs.cz/item/CS_URS_2023_02/997013631</t>
  </si>
  <si>
    <t>148</t>
  </si>
  <si>
    <t>997013635</t>
  </si>
  <si>
    <t>Poplatek za uložení stavebního odpadu na skládce (skládkovné) komunálního zatříděného do Katalogu odpadů pod kódem 20 03 01</t>
  </si>
  <si>
    <t>1155418661</t>
  </si>
  <si>
    <t>https://podminky.urs.cz/item/CS_URS_2023_02/997013635</t>
  </si>
  <si>
    <t>149</t>
  </si>
  <si>
    <t>997013645</t>
  </si>
  <si>
    <t>Poplatek za uložení stavebního odpadu na skládce (skládkovné) asfaltového bez obsahu dehtu zatříděného do Katalogu odpadů pod kódem 17 03 02</t>
  </si>
  <si>
    <t>-420519618</t>
  </si>
  <si>
    <t>https://podminky.urs.cz/item/CS_URS_2023_02/997013645</t>
  </si>
  <si>
    <t>84,407*0,4 'Přepočtené koeficientem množství</t>
  </si>
  <si>
    <t>998</t>
  </si>
  <si>
    <t>Přesun hmot</t>
  </si>
  <si>
    <t>150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</si>
  <si>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</si>
  <si>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</si>
  <si>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486522841</t>
  </si>
  <si>
    <t>https://podminky.urs.cz/item/CS_URS_2023_02/998011001</t>
  </si>
  <si>
    <t>393,59*0,1 'Přepočtené koeficientem množství</t>
  </si>
  <si>
    <t>151</t>
  </si>
  <si>
    <t>998763100</t>
  </si>
  <si>
    <t>Přesun hmot pro dřevostavby stanovený z hmotnosti přesunovaného materiálu vodorovná dopravní vzdálenost do 50 m v objektech výšky do 6 m</t>
  </si>
  <si>
    <t>208438513</t>
  </si>
  <si>
    <t>https://podminky.urs.cz/item/CS_URS_2023_02/998763100</t>
  </si>
  <si>
    <t>393,59*0,9 'Přepočtené koeficientem množství</t>
  </si>
  <si>
    <t>PSV</t>
  </si>
  <si>
    <t>Práce a dodávky PSV</t>
  </si>
  <si>
    <t>711</t>
  </si>
  <si>
    <t>Izolace proti vodě, vlhkosti a plynům</t>
  </si>
  <si>
    <t>152</t>
  </si>
  <si>
    <t>711111001</t>
  </si>
  <si>
    <t>Provedení izolace proti zemní vlhkosti natěradly a tmely za studena na ploše vodorovné V nátěrem penetračním</t>
  </si>
  <si>
    <t>-1280678169</t>
  </si>
  <si>
    <t>https://podminky.urs.cz/item/CS_URS_2023_02/711111001</t>
  </si>
  <si>
    <t>"základ deska" (6,52*14,89+12,16*7,44 + 2,26*1,83)</t>
  </si>
  <si>
    <t>153</t>
  </si>
  <si>
    <t>711112001</t>
  </si>
  <si>
    <t>Provedení izolace proti zemní vlhkosti natěradly a tmely za studena na ploše svislé S nátěrem penetračním</t>
  </si>
  <si>
    <t>-1430823146</t>
  </si>
  <si>
    <t>https://podminky.urs.cz/item/CS_URS_2023_02/711112001</t>
  </si>
  <si>
    <t>"základ deska s" ((18,48+15,1+6,72+7,45+12,16+4,25*0+2,16+1,83*0+2,16+7,64)*0,4)</t>
  </si>
  <si>
    <t>154</t>
  </si>
  <si>
    <t>11163153</t>
  </si>
  <si>
    <t>emulze asfaltová penetrační</t>
  </si>
  <si>
    <t>litr</t>
  </si>
  <si>
    <t>-752142692</t>
  </si>
  <si>
    <t>"základ deska" (6,52*14,89+12,16*7,44 + 2,26*1,83)*0,4</t>
  </si>
  <si>
    <t>"základ deska s" ((18,48+15,1+6,72+7,45+12,16+4,25*0+2,16+1,83*0+2,16+7,64)*0,4)*0,4</t>
  </si>
  <si>
    <t>155</t>
  </si>
  <si>
    <t>711141559</t>
  </si>
  <si>
    <t>Provedení izolace proti zemní vlhkosti pásy přitavením NAIP na ploše vodorovné V</t>
  </si>
  <si>
    <t>1341588507</t>
  </si>
  <si>
    <t>https://podminky.urs.cz/item/CS_URS_2023_02/711141559</t>
  </si>
  <si>
    <t>"základ deska" (6,52*14,89+12,16*7,44 + 2,26*1,83)*2</t>
  </si>
  <si>
    <t>156</t>
  </si>
  <si>
    <t>711142559</t>
  </si>
  <si>
    <t>Provedení izolace proti zemní vlhkosti pásy přitavením NAIP na ploše svislé S</t>
  </si>
  <si>
    <t>-1486234362</t>
  </si>
  <si>
    <t>https://podminky.urs.cz/item/CS_URS_2023_02/711142559</t>
  </si>
  <si>
    <t>"základ deska s" ((18,48+15,1+6,72+7,45+12,16+4,25*0+2,16+1,83*0+2,16+7,64)*0,4)*2</t>
  </si>
  <si>
    <t>157</t>
  </si>
  <si>
    <t>62853004</t>
  </si>
  <si>
    <t>pás asfaltový natavitelný modifikovaný SBS s vložkou ze skleněné tkaniny a spalitelnou PE fólií nebo jemnozrnným minerálním posypem na horním povrchu tl 4,0mm</t>
  </si>
  <si>
    <t>-1936583340</t>
  </si>
  <si>
    <t>440,874*1,3 'Přepočtené koeficientem množství</t>
  </si>
  <si>
    <t>158</t>
  </si>
  <si>
    <t>711161273</t>
  </si>
  <si>
    <t>Provedení izolace proti zemní vlhkosti nopovou fólií na ploše svislé S z nopové fólie</t>
  </si>
  <si>
    <t>-91028289</t>
  </si>
  <si>
    <t>https://podminky.urs.cz/item/CS_URS_2023_02/711161273</t>
  </si>
  <si>
    <t>"drenáž" ((17,0 + 7,1+0,7)*(1,12-0,15+0,2) +  (1,4+0+6,52+0,4 + 11,5+5,0)*(1,37-0,15+0,2) + 14,9*(1,37-0,65+0,2) + 0)</t>
  </si>
  <si>
    <t>159</t>
  </si>
  <si>
    <t>28323006</t>
  </si>
  <si>
    <t>fólie profilovaná (nopová) drenážní HDPE s nakašírovanou filtrační textilií s výškou nopů 8mm</t>
  </si>
  <si>
    <t>2060300646</t>
  </si>
  <si>
    <t>77,968*1,2 'Přepočtené koeficientem množství</t>
  </si>
  <si>
    <t>160</t>
  </si>
  <si>
    <t>711747067</t>
  </si>
  <si>
    <t>Provedení detailů pásy přitavením opracování trubních prostupů pod těsnící objímkou, průměru do 300 mm, NAIP</t>
  </si>
  <si>
    <t>-1331339258</t>
  </si>
  <si>
    <t>https://podminky.urs.cz/item/CS_URS_2023_02/711747067</t>
  </si>
  <si>
    <t>"kanalizace" 18</t>
  </si>
  <si>
    <t>"voda" 2</t>
  </si>
  <si>
    <t>"elektro" 2</t>
  </si>
  <si>
    <t>"odvětrání radonu DN100" 1</t>
  </si>
  <si>
    <t>161</t>
  </si>
  <si>
    <t>-2104521892</t>
  </si>
  <si>
    <t>"kanalizace" 18*1,2*1,2</t>
  </si>
  <si>
    <t>"voda" 2*1,2*1,2</t>
  </si>
  <si>
    <t>"elektro" 2*1,2*1,2</t>
  </si>
  <si>
    <t>"odvětrání radonu DN100" 1*1,2*1,2</t>
  </si>
  <si>
    <t>33,12*1,3 'Přepočtené koeficientem množství</t>
  </si>
  <si>
    <t>162</t>
  </si>
  <si>
    <t>62851017</t>
  </si>
  <si>
    <t>prostupová tvarovka do spodní stavby s manžetou z asfaltového pásu DN 110</t>
  </si>
  <si>
    <t>-744759635</t>
  </si>
  <si>
    <t>"kanalizace" 14</t>
  </si>
  <si>
    <t>163</t>
  </si>
  <si>
    <t>62851018</t>
  </si>
  <si>
    <t>prostupová tvarovka do spodní stavby s manžetou z asfaltového pásu DN 125</t>
  </si>
  <si>
    <t>2034354962</t>
  </si>
  <si>
    <t>"kanalizace" 4</t>
  </si>
  <si>
    <t>164</t>
  </si>
  <si>
    <t>28611843</t>
  </si>
  <si>
    <t>prostupová pažnice s límcem 40mm pro asfaltové pásy a nátěry DN 80 dl 150-500mm</t>
  </si>
  <si>
    <t>1096831402</t>
  </si>
  <si>
    <t>165</t>
  </si>
  <si>
    <t>28611845</t>
  </si>
  <si>
    <t>prostupová pažnice s límcem 40mm pro asfaltové pásy a nátěry DN 150 dl 150-500mm</t>
  </si>
  <si>
    <t>1445975513</t>
  </si>
  <si>
    <t>166</t>
  </si>
  <si>
    <t>48487002</t>
  </si>
  <si>
    <t>vložka těsnící dělená, pažnice/vývrt DN 80, potrubí d 32</t>
  </si>
  <si>
    <t>335009416</t>
  </si>
  <si>
    <t>167</t>
  </si>
  <si>
    <t>48487032R01</t>
  </si>
  <si>
    <t>vložka těsnící nedělená, pro 2 potrubí, pažnice/vývrt DN 150, potrubí d 2X40</t>
  </si>
  <si>
    <t>-1569555259</t>
  </si>
  <si>
    <t>168</t>
  </si>
  <si>
    <t>998711101</t>
  </si>
  <si>
    <t>Přesun hmot pro izolace proti vodě, vlhkosti a plynům stanovený z hmotnosti přesunovaného materiálu vodorovná dopravní vzdálenost do 50 m v objektech výšky do 6 m</t>
  </si>
  <si>
    <t>1440885730</t>
  </si>
  <si>
    <t>https://podminky.urs.cz/item/CS_URS_2023_02/998711101</t>
  </si>
  <si>
    <t>169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</si>
  <si>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</si>
  <si>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</si>
  <si>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50247052</t>
  </si>
  <si>
    <t>https://podminky.urs.cz/item/CS_URS_2023_02/998711181</t>
  </si>
  <si>
    <t>712</t>
  </si>
  <si>
    <t>Povlakové krytiny</t>
  </si>
  <si>
    <t>170</t>
  </si>
  <si>
    <t>712341559</t>
  </si>
  <si>
    <t>Provedení povlakové krytiny střech plochých do 10° pásy přitavením NAIP v plné ploše</t>
  </si>
  <si>
    <t>-1024428764</t>
  </si>
  <si>
    <t>https://podminky.urs.cz/item/CS_URS_2023_02/712341559</t>
  </si>
  <si>
    <t>"parozábrana střechy" ((12,02*4,54 + 18,38*13,58-12,16-12,13) + (2*12,02+2*4,54 + 2*18,38+2*13,58-0)*(0,6+3*0,15))</t>
  </si>
  <si>
    <t>171</t>
  </si>
  <si>
    <t>62856011</t>
  </si>
  <si>
    <t>pás asfaltový natavitelný modifikovaný SBS s vložkou z hliníkové fólie s textilií a spalitelnou PE fólií nebo jemnozrnným minerálním posypem na horním povrchu tl 4,0mm</t>
  </si>
  <si>
    <t>1236704168</t>
  </si>
  <si>
    <t>"větrání radonu" 1*0,8*0,8</t>
  </si>
  <si>
    <t>"vzt" 4*1,2*1,2</t>
  </si>
  <si>
    <t>"lavice vzt" (6+8)*0,8*0,8</t>
  </si>
  <si>
    <t>397,133*1,3 'Přepočtené koeficientem množství</t>
  </si>
  <si>
    <t>172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</si>
  <si>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</si>
  <si>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</si>
  <si>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1337028537</t>
  </si>
  <si>
    <t>https://podminky.urs.cz/item/CS_URS_2023_02/712341715</t>
  </si>
  <si>
    <t>"větrání radonu" 1</t>
  </si>
  <si>
    <t>173</t>
  </si>
  <si>
    <t>712341716</t>
  </si>
  <si>
    <t>Provedení povlakové krytiny střech plochých do 10° pásy přitavením NAIP ostatní činnosti při pokládání pásů (materiál ve specifikaci) zaizolování prostupů střešní rovinou kruhový průřez, průměr přes 300 mm do 500 mm</t>
  </si>
  <si>
    <t>798811735</t>
  </si>
  <si>
    <t>https://podminky.urs.cz/item/CS_URS_2023_02/712341716</t>
  </si>
  <si>
    <t>"vzt" 4</t>
  </si>
  <si>
    <t>174</t>
  </si>
  <si>
    <t>712341718</t>
  </si>
  <si>
    <t>Provedení povlakové krytiny střech plochých do 10° pásy přitavením NAIP ostatní činnosti při pokládání pásů (materiál ve specifikaci) zaizolování prostupů střešní rovinou hranatý průřez, vnitřní plochy do 0,09 m2</t>
  </si>
  <si>
    <t>-717223954</t>
  </si>
  <si>
    <t>https://podminky.urs.cz/item/CS_URS_2023_02/712341718</t>
  </si>
  <si>
    <t>"lavice vzt" (6+8)</t>
  </si>
  <si>
    <t>175</t>
  </si>
  <si>
    <t>712363001</t>
  </si>
  <si>
    <t>Provedení povlakové krytiny střech plochých do 10° fólií termoplastickou mPVC (měkčené PVC) rozvinutí a natažení fólie v ploše</t>
  </si>
  <si>
    <t>1545440982</t>
  </si>
  <si>
    <t>https://podminky.urs.cz/item/CS_URS_2023_02/712363001</t>
  </si>
  <si>
    <t>"střecha" ((12,02*4,54 + 18,38*13,58-12,16-12,13) + (2*12,02+2*4,54 + 2*18,38+2*13,58-0)*(0,25+0,35+0,15))</t>
  </si>
  <si>
    <t>176</t>
  </si>
  <si>
    <t>28343012</t>
  </si>
  <si>
    <t>fólie hydroizolační střešní mPVC určená ke stabilizaci přitížením a do vegetačních střech tl 1,5mm</t>
  </si>
  <si>
    <t>1648164482</t>
  </si>
  <si>
    <t>368,021*1,2 'Přepočtené koeficientem množství</t>
  </si>
  <si>
    <t>177</t>
  </si>
  <si>
    <t>712363003</t>
  </si>
  <si>
    <t>Provedení povlakové krytiny střech plochých do 10° fólií termoplastickou mPVC (měkčené PVC) vytvoření spoje dvou pásů fólií horkovzdušným navařením</t>
  </si>
  <si>
    <t>-146307719</t>
  </si>
  <si>
    <t>https://podminky.urs.cz/item/CS_URS_2023_02/712363003</t>
  </si>
  <si>
    <t>"střecha" ((12,02*4,54 + 18,38*13,58-12,16-12,13) + (2*12,02+2*4,54 + 2*18,38+2*13,58-0)*(0,25+0,35+0,15))/2,0</t>
  </si>
  <si>
    <t>178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</si>
  <si>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</si>
  <si>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</si>
  <si>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1846601144</t>
  </si>
  <si>
    <t>https://podminky.urs.cz/item/CS_URS_2023_02/712363115</t>
  </si>
  <si>
    <t>179</t>
  </si>
  <si>
    <t>712363116</t>
  </si>
  <si>
    <t>Provedení povlakové krytiny střech plochých do 10° fólií ostatní činnosti při pokládání hydroizolačních fólií (materiál ve specifikaci) zaizolování prostupů střešní rovinou kruhový průřez, průměr přes 300 mm do 500 mm</t>
  </si>
  <si>
    <t>-1536467983</t>
  </si>
  <si>
    <t>https://podminky.urs.cz/item/CS_URS_2023_02/712363116</t>
  </si>
  <si>
    <t>180</t>
  </si>
  <si>
    <t>712363118</t>
  </si>
  <si>
    <t>Provedení povlakové krytiny střech plochých do 10° fólií ostatní činnosti při pokládání hydroizolačních fólií (materiál ve specifikaci) zaizolování prostupů střešní rovinou hranatý průřez, vnitřní plochy do 0,09 m2</t>
  </si>
  <si>
    <t>-938334309</t>
  </si>
  <si>
    <t>https://podminky.urs.cz/item/CS_URS_2023_02/712363118</t>
  </si>
  <si>
    <t>181</t>
  </si>
  <si>
    <t>712771001</t>
  </si>
  <si>
    <t>Provedení separační nebo kluzné vrstvy vegetační střechy z fólií kladených volně s přesahem, sklon střechy do 5°</t>
  </si>
  <si>
    <t>-485262052</t>
  </si>
  <si>
    <t>https://podminky.urs.cz/item/CS_URS_2023_02/712771001</t>
  </si>
  <si>
    <t>"střecha" ((12,02*4,54 + 18,38*13,58-12,16-12,13))</t>
  </si>
  <si>
    <t>182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</si>
  <si>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</si>
  <si>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</si>
  <si>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-1608429224</t>
  </si>
  <si>
    <t>https://podminky.urs.cz/item/CS_URS_2023_02/712771101</t>
  </si>
  <si>
    <t>"střecha" ((12,02*4,54 + 18,38*13,58-12,16-12,13) + (2*12,02+2*4,54 + 2*18,38+2*13,58-0)*(0,15))</t>
  </si>
  <si>
    <t>183</t>
  </si>
  <si>
    <t>712771221</t>
  </si>
  <si>
    <t>Provedení drenážní vrstvy vegetační střechy z plastových nopových fólií, výšky nopů do 25 mm, sklon střechy do 5°</t>
  </si>
  <si>
    <t>-1073216331</t>
  </si>
  <si>
    <t>https://podminky.urs.cz/item/CS_URS_2023_02/712771221</t>
  </si>
  <si>
    <t>184</t>
  </si>
  <si>
    <t>28323010</t>
  </si>
  <si>
    <t>fólie profilovaná (nopová) drenážní HDPE s výškou nopů 20mm</t>
  </si>
  <si>
    <t>-486007604</t>
  </si>
  <si>
    <t>279,881*1,2 'Přepočtené koeficientem množství</t>
  </si>
  <si>
    <t>185</t>
  </si>
  <si>
    <t>712771255</t>
  </si>
  <si>
    <t>Provedení drenážní vrstvy vegetační střechy odvodnění osazením kontrolní šachty na střešní vpusť</t>
  </si>
  <si>
    <t>-852474983</t>
  </si>
  <si>
    <t>https://podminky.urs.cz/item/CS_URS_2023_02/712771255</t>
  </si>
  <si>
    <t>"střešní vpusti" 6</t>
  </si>
  <si>
    <t>186</t>
  </si>
  <si>
    <t>28349101</t>
  </si>
  <si>
    <t>koš perforovaný ochranný pro odvodnění ploché střechy s kačírkem 133mm</t>
  </si>
  <si>
    <t>-1532421462</t>
  </si>
  <si>
    <t>187</t>
  </si>
  <si>
    <t>712771271</t>
  </si>
  <si>
    <t>Provedení filtrační vrstvy vegetační střechy z textilií kladených volně s přesahem, sklon střechy do 5°</t>
  </si>
  <si>
    <t>-776528982</t>
  </si>
  <si>
    <t>https://podminky.urs.cz/item/CS_URS_2023_02/712771271</t>
  </si>
  <si>
    <t>188</t>
  </si>
  <si>
    <t>-2068682335</t>
  </si>
  <si>
    <t>854,199*1,2 'Přepočtené koeficientem množství</t>
  </si>
  <si>
    <t>189</t>
  </si>
  <si>
    <t>712771401</t>
  </si>
  <si>
    <t>Provedení vegetační vrstvy vegetační střechy ze substrátu, tloušťky do 100 mm, sklon střechy do 5°</t>
  </si>
  <si>
    <t>-82827784</t>
  </si>
  <si>
    <t>https://podminky.urs.cz/item/CS_URS_2023_02/712771401</t>
  </si>
  <si>
    <t>"zelená střecha" (13,6*17,4-12,0*12,4 - 4*0,9*0,9 + 0)</t>
  </si>
  <si>
    <t>190</t>
  </si>
  <si>
    <t>10321230</t>
  </si>
  <si>
    <t>substrát vegetačních střech extenzivní s vyšším obsahem organické složky</t>
  </si>
  <si>
    <t>1938943758</t>
  </si>
  <si>
    <t>"zelená střecha" (13,6*17,4-12,0*12,4 - 4*0,9*0,9 + 0)*0,1</t>
  </si>
  <si>
    <t>191</t>
  </si>
  <si>
    <t>712771521</t>
  </si>
  <si>
    <t>Založení vegetace vegetační střechy položením vegetační nebo trávníkové rohože, sklon střechy do 5°</t>
  </si>
  <si>
    <t>409075420</t>
  </si>
  <si>
    <t>https://podminky.urs.cz/item/CS_URS_2023_02/712771521</t>
  </si>
  <si>
    <t>192</t>
  </si>
  <si>
    <t>69334504</t>
  </si>
  <si>
    <t>koberec rozchodníkový vegetačních střech</t>
  </si>
  <si>
    <t>-1785314910</t>
  </si>
  <si>
    <t>193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</si>
  <si>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</si>
  <si>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</si>
  <si>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-1108407570</t>
  </si>
  <si>
    <t>https://podminky.urs.cz/item/CS_URS_2023_02/712771601</t>
  </si>
  <si>
    <t>"střecha" ((12,02*4,54 + 18,38*13,58-12,16-12,13))*0,1</t>
  </si>
  <si>
    <t>"zelená střecha" (13,6*17,4-12,0*12,4 - 4*0,9*0,9 + 0)*0,1*(-1)</t>
  </si>
  <si>
    <t>194</t>
  </si>
  <si>
    <t>58337403</t>
  </si>
  <si>
    <t>kamenivo dekorační (kačírek) frakce 16/32</t>
  </si>
  <si>
    <t>124784398</t>
  </si>
  <si>
    <t>19,528*1,7 'Přepočtené koeficientem množství</t>
  </si>
  <si>
    <t>195</t>
  </si>
  <si>
    <t>712771611</t>
  </si>
  <si>
    <t>Provedení ochranných pásů vegetační střechy osazení ochranné kačírkové lišty přitížením konstrukcí</t>
  </si>
  <si>
    <t>1785571706</t>
  </si>
  <si>
    <t>https://podminky.urs.cz/item/CS_URS_2023_02/712771611</t>
  </si>
  <si>
    <t>"kačírek střecha" (2*13,6+2*17,4-0 + 4*4*0,9 + 0)</t>
  </si>
  <si>
    <t>196</t>
  </si>
  <si>
    <t>69334040</t>
  </si>
  <si>
    <t>lišta kačírková Al výška 130mm</t>
  </si>
  <si>
    <t>-1343415564</t>
  </si>
  <si>
    <t>76,4*1,1 'Přepočtené koeficientem množství</t>
  </si>
  <si>
    <t>197</t>
  </si>
  <si>
    <t>712998202</t>
  </si>
  <si>
    <t>Provedení povlakové krytiny střech - ostatní práce montáž odvodňovacího prvku nouzového atikového přepadu z PVC na dešťovou vodu DN 125</t>
  </si>
  <si>
    <t>-833217382</t>
  </si>
  <si>
    <t>https://podminky.urs.cz/item/CS_URS_2023_02/712998202</t>
  </si>
  <si>
    <t>4+3</t>
  </si>
  <si>
    <t>198</t>
  </si>
  <si>
    <t>28342773</t>
  </si>
  <si>
    <t>přepad bezpečnostní atikový DN 125 s manžetou pro hydroizolaci z PVC-P</t>
  </si>
  <si>
    <t>-1385032612</t>
  </si>
  <si>
    <t>199</t>
  </si>
  <si>
    <t>998712101</t>
  </si>
  <si>
    <t>Přesun hmot pro povlakové krytiny stanovený z hmotnosti přesunovaného materiálu vodorovná dopravní vzdálenost do 50 m v objektech výšky do 6 m</t>
  </si>
  <si>
    <t>-803123732</t>
  </si>
  <si>
    <t>https://podminky.urs.cz/item/CS_URS_2023_02/998712101</t>
  </si>
  <si>
    <t>200</t>
  </si>
  <si>
    <t>998712181</t>
  </si>
  <si>
    <t>Přesun hmot pro povlakové krytiny stanovený z hmotnosti přesunovaného materiálu Příplatek k cenám za přesun prováděný bez použití mechanizace pro jakoukoliv výšku objektu</t>
  </si>
  <si>
    <t>-1010032142</t>
  </si>
  <si>
    <t>https://podminky.urs.cz/item/CS_URS_2023_02/998712181</t>
  </si>
  <si>
    <t>713</t>
  </si>
  <si>
    <t>Izolace tepelné</t>
  </si>
  <si>
    <t>201</t>
  </si>
  <si>
    <t>713121121</t>
  </si>
  <si>
    <t>Montáž tepelné izolace podlah rohožemi, pásy, deskami, dílci, bloky (izolační materiál ve specifikaci) kladenými volně dvouvrstvá</t>
  </si>
  <si>
    <t>-11627948</t>
  </si>
  <si>
    <t>https://podminky.urs.cz/item/CS_URS_2023_02/713121121</t>
  </si>
  <si>
    <t>"m01" (6,4*14,6)</t>
  </si>
  <si>
    <t>"m03" (12,3*2,5)</t>
  </si>
  <si>
    <t>"m04" (2,8*3,9)</t>
  </si>
  <si>
    <t>"m05" (4,5*5,9)</t>
  </si>
  <si>
    <t>"m06" (2*1,5)</t>
  </si>
  <si>
    <t>"m07" (2,5*2)</t>
  </si>
  <si>
    <t>"m08" (0,9*2)</t>
  </si>
  <si>
    <t>"m09" (1*2)</t>
  </si>
  <si>
    <t>"m10" (1,6*2,7)</t>
  </si>
  <si>
    <t>"m11" (1*1,6)</t>
  </si>
  <si>
    <t>"m12" (2*2,2)</t>
  </si>
  <si>
    <t>202</t>
  </si>
  <si>
    <t>28375911</t>
  </si>
  <si>
    <t>deska EPS 150 pro konstrukce s vysokým zatížením λ=0,035 tl 70mm</t>
  </si>
  <si>
    <t>1573501141</t>
  </si>
  <si>
    <t>183,78*1,1 'Přepočtené koeficientem množství</t>
  </si>
  <si>
    <t>203</t>
  </si>
  <si>
    <t>28375912</t>
  </si>
  <si>
    <t>deska EPS 150 pro konstrukce s vysokým zatížením λ=0,035 tl 80mm</t>
  </si>
  <si>
    <t>-914899235</t>
  </si>
  <si>
    <t>204</t>
  </si>
  <si>
    <t>713131121</t>
  </si>
  <si>
    <t>Montáž tepelné izolace stěn rohožemi, pásy, deskami, dílci, bloky (izolační materiál ve specifikaci) přichycením úchytnými dráty a závlačkami</t>
  </si>
  <si>
    <t>1656169355</t>
  </si>
  <si>
    <t>https://podminky.urs.cz/item/CS_URS_2023_02/713131121</t>
  </si>
  <si>
    <t>"fasáda plášť plech" ((19,03+15,2+6,9+7,45+3,15)*4,2 + (12,13+4,2)*3,32 + (12,13+4,2)*0,73 )</t>
  </si>
  <si>
    <t>"fasáda plášť otvory" (0 - ((10,68+14,4)*3,0 + 1,06*2,0 + 7,05*1,2 + 2,25*3,0 - 2,14*2,0 - 2*0,55*2,0 - 0,82*1,1))</t>
  </si>
  <si>
    <t>"atika" ((2*12,02+2*4,54 + 2*18,38+2*13,58-0)*(0,3))</t>
  </si>
  <si>
    <t>205</t>
  </si>
  <si>
    <t>60715189</t>
  </si>
  <si>
    <t>deska dřevovláknitá tepelně izolační podstřešní a pro fasády λ=0,047 tl 100mm</t>
  </si>
  <si>
    <t>-309514165</t>
  </si>
  <si>
    <t>"izolace v místě průvlaku" 12,13*0,6*(-1)</t>
  </si>
  <si>
    <t>220,049*1,1 'Přepočtené koeficientem množství</t>
  </si>
  <si>
    <t>206</t>
  </si>
  <si>
    <t>28376501</t>
  </si>
  <si>
    <t>deska izolační PIR s oboustranným textilním rounem λ=0,026 tl 100mm</t>
  </si>
  <si>
    <t>214561936</t>
  </si>
  <si>
    <t>"izolace v místě průvlaku" 12,13*0,6</t>
  </si>
  <si>
    <t>7,278*1,1 'Přepočtené koeficientem množství</t>
  </si>
  <si>
    <t>207</t>
  </si>
  <si>
    <t>713131151</t>
  </si>
  <si>
    <t>Montáž tepelné izolace stěn rohožemi, pásy, deskami, dílci, bloky (izolační materiál ve specifikaci) vložením jednovrstvě</t>
  </si>
  <si>
    <t>-902565829</t>
  </si>
  <si>
    <t>https://podminky.urs.cz/item/CS_URS_2023_02/713131151</t>
  </si>
  <si>
    <t>"instalační předstěna"</t>
  </si>
  <si>
    <t>"nosná konstrukce" ((4,6+12,0)*2,6 + (2*14,6+2*18,4)*3,72 - 12*1,2*3,2-6*1,0*1,0*3,14/2 - 0)*((0,62-0,06)/0,62)</t>
  </si>
  <si>
    <t>"nosná konstrukce" (-6*1,2*3,2-3,48*3,2-5,87*1,3-1,0*1,3 - 2,1*2,2-2*0,95*2,2-0,9*1,1-0,63*2,2 - 0,63*1,1 - 1*1,15*2,2 - 0,95*2,2)*((0,62-0,06)/0,62)</t>
  </si>
  <si>
    <t>"příčky"</t>
  </si>
  <si>
    <t>"příčky" ((2*2,0+1,6+3*4,6+2,1+2*4,0+1,6 + 0,3+1,1 + 0,3+1,6 + 0,9)*2,6 - ((5*0,7+2*1,0)*2,1))*((0,62-0,06)/0,62)</t>
  </si>
  <si>
    <t>"předstěny"</t>
  </si>
  <si>
    <t>"předstěny" ((4,5+12,0)*2,6 - (5,85+1,0)*1,3 - 2*0,95*2,2)*((0,62-0,06)/0,62)</t>
  </si>
  <si>
    <t>"nosná konstrukce"</t>
  </si>
  <si>
    <t>"nosná konstrukce" ((4,6+12,0)*3,65 + (2*14,6+2*18,4)*4,65 - 12*1,2*3,2-6*1,0*1,0*3,14/2 - 0)*((1,2-0,12)/1,2)</t>
  </si>
  <si>
    <t>"nosná konstrukce" (-6*1,2*3,2-3,48*3,2-5,87*1,3-1,0*1,3 - 2,1*2,2-2*0,95*2,2-0,9*1,1-0,63*2,2 - 0,63*1,1 - 1*1,15*2,2 - 0,95*2,2)*((1,2-0,12)/1,2)</t>
  </si>
  <si>
    <t>208</t>
  </si>
  <si>
    <t>63148102</t>
  </si>
  <si>
    <t>deska tepelně izolační minerální univerzální λ=0,038-0,039 tl 60mm</t>
  </si>
  <si>
    <t>-1087963412</t>
  </si>
  <si>
    <t>156,785*1,1 'Přepočtené koeficientem množství</t>
  </si>
  <si>
    <t>209</t>
  </si>
  <si>
    <t>63148104</t>
  </si>
  <si>
    <t>deska tepelně izolační minerální univerzální λ=0,038-0,039 tl 100mm</t>
  </si>
  <si>
    <t>-1398649326</t>
  </si>
  <si>
    <t>99,396*1,1 'Přepočtené koeficientem množství</t>
  </si>
  <si>
    <t>210</t>
  </si>
  <si>
    <t>63148106</t>
  </si>
  <si>
    <t>deska tepelně izolační minerální univerzální λ=0,038-0,039 tl 140mm</t>
  </si>
  <si>
    <t>-1576133315</t>
  </si>
  <si>
    <t>227,155*1,1 'Přepočtené koeficientem množství</t>
  </si>
  <si>
    <t>211</t>
  </si>
  <si>
    <t>713131161</t>
  </si>
  <si>
    <t>Montáž tepelné izolace stěn rohožemi, pásy, deskami, dílci, bloky (izolační materiál ve specifikaci) připevněné sponkami parotěsná reflexní, tloušťka izolace do 5 mm</t>
  </si>
  <si>
    <t>-1652724509</t>
  </si>
  <si>
    <t>https://podminky.urs.cz/item/CS_URS_2023_02/713131161</t>
  </si>
  <si>
    <t>212</t>
  </si>
  <si>
    <t>28329045</t>
  </si>
  <si>
    <t>fólie kontaktní difuzně propustná pro doplňkovou hydroizolační vrstvu, třívrstvá 110g/m2</t>
  </si>
  <si>
    <t>956694894</t>
  </si>
  <si>
    <t>198,215*1,1 'Přepočtené koeficientem množství</t>
  </si>
  <si>
    <t>213</t>
  </si>
  <si>
    <t>713141136</t>
  </si>
  <si>
    <t>Montáž tepelné izolace střech plochých rohožemi, pásy, deskami, dílci, bloky (izolační materiál ve specifikaci) přilepenými za studena nízkoexpanzní (PUR) pěnou</t>
  </si>
  <si>
    <t>960704966</t>
  </si>
  <si>
    <t>https://podminky.urs.cz/item/CS_URS_2023_02/713141136</t>
  </si>
  <si>
    <t>"izolace střechy" ((12,02*4,54 + 18,38*13,58-12,16-12,13))</t>
  </si>
  <si>
    <t>214</t>
  </si>
  <si>
    <t>28376016</t>
  </si>
  <si>
    <t>deska perimetrická fasádní soklová 150kPa λ=0,035 tl 80mm</t>
  </si>
  <si>
    <t>-166940151</t>
  </si>
  <si>
    <t>279,881*1,1 'Přepočtené koeficientem množství</t>
  </si>
  <si>
    <t>215</t>
  </si>
  <si>
    <t>28376524</t>
  </si>
  <si>
    <t>deska izolační PIR s oboustranným textilním rounem λ=0,026 tl 40mm</t>
  </si>
  <si>
    <t>686348284</t>
  </si>
  <si>
    <t>"odvodnění střechy" (2*1,7 + 2*2,9)*1,0</t>
  </si>
  <si>
    <t>9,2*1,1 'Přepočtené koeficientem množství</t>
  </si>
  <si>
    <t>216</t>
  </si>
  <si>
    <t>713141212</t>
  </si>
  <si>
    <t>Montáž tepelné izolace střech plochých atikovými klíny přilepenými za studena nízkoexpanzní (PUR) pěnou</t>
  </si>
  <si>
    <t>-856211056</t>
  </si>
  <si>
    <t>https://podminky.urs.cz/item/CS_URS_2023_02/713141212</t>
  </si>
  <si>
    <t>"izolace střechy" ((2*12,02+2*4,54 + 2*18,38+2*13,58-0))</t>
  </si>
  <si>
    <t>217</t>
  </si>
  <si>
    <t>28352005R01</t>
  </si>
  <si>
    <t>klín atikový přechodný EPS 150 plochých střech tl 50x50mm</t>
  </si>
  <si>
    <t>347050740</t>
  </si>
  <si>
    <t>97,04*1,1 'Přepočtené koeficientem množství</t>
  </si>
  <si>
    <t>218</t>
  </si>
  <si>
    <t>713141336</t>
  </si>
  <si>
    <t>Montáž tepelné izolace střech plochých spádovými klíny v ploše přilepenými za studena nízkoexpanzní (PUR) pěnou</t>
  </si>
  <si>
    <t>2142489562</t>
  </si>
  <si>
    <t>https://podminky.urs.cz/item/CS_URS_2023_02/713141336</t>
  </si>
  <si>
    <t>219</t>
  </si>
  <si>
    <t>28376142</t>
  </si>
  <si>
    <t>klín izolační spád do 5% EPS 150</t>
  </si>
  <si>
    <t>-403560140</t>
  </si>
  <si>
    <t>"izolace střechy" ((12,02*4,54 + 18,38*13,58-12,16-12,13))*(0,16+0,28)/2</t>
  </si>
  <si>
    <t>61,574*1,1 'Přepočtené koeficientem množství</t>
  </si>
  <si>
    <t>220</t>
  </si>
  <si>
    <t>713191132</t>
  </si>
  <si>
    <t>Montáž tepelné izolace stavebních konstrukcí - doplňky a konstrukční součásti podlah, stropů vrchem nebo střech překrytím fólií separační z PE</t>
  </si>
  <si>
    <t>1542508980</t>
  </si>
  <si>
    <t>https://podminky.urs.cz/item/CS_URS_2023_02/713191132</t>
  </si>
  <si>
    <t>221</t>
  </si>
  <si>
    <t>28329042</t>
  </si>
  <si>
    <t>fólie PE separační či ochranná tl 0,2mm</t>
  </si>
  <si>
    <t>1035491066</t>
  </si>
  <si>
    <t>222</t>
  </si>
  <si>
    <t>998713101</t>
  </si>
  <si>
    <t>Přesun hmot pro izolace tepelné stanovený z hmotnosti přesunovaného materiálu vodorovná dopravní vzdálenost do 50 m v objektech výšky do 6 m</t>
  </si>
  <si>
    <t>865744667</t>
  </si>
  <si>
    <t>https://podminky.urs.cz/item/CS_URS_2023_02/998713101</t>
  </si>
  <si>
    <t>223</t>
  </si>
  <si>
    <t>998713181</t>
  </si>
  <si>
    <t>Přesun hmot pro izolace tepelné stanovený z hmotnosti přesunovaného materiálu Příplatek k cenám za přesun prováděný bez použití mechanizace pro jakoukoliv výšku objektu</t>
  </si>
  <si>
    <t>427734429</t>
  </si>
  <si>
    <t>https://podminky.urs.cz/item/CS_URS_2023_02/998713181</t>
  </si>
  <si>
    <t>762</t>
  </si>
  <si>
    <t>Konstrukce tesařské</t>
  </si>
  <si>
    <t>224</t>
  </si>
  <si>
    <t>762086113</t>
  </si>
  <si>
    <t>Montáž kovových doplňkových konstrukcí (materiál ve specifikaci) hmotnosti prvku přes 10 do 15 kg</t>
  </si>
  <si>
    <t>-1333285031</t>
  </si>
  <si>
    <t>https://podminky.urs.cz/item/CS_URS_2023_02/762086113</t>
  </si>
  <si>
    <t>"zavětrování" 2*14</t>
  </si>
  <si>
    <t>225</t>
  </si>
  <si>
    <t>3149R001</t>
  </si>
  <si>
    <t>Ztužující kříž z nerezových lan prům. min. 25 mm, délky lan 2x4,2 m, včetně kotevních a vypínacích prvků z nerezi, nerez leštěná pohledová</t>
  </si>
  <si>
    <t>-1174044836</t>
  </si>
  <si>
    <t>"zavětrování" 2</t>
  </si>
  <si>
    <t>226</t>
  </si>
  <si>
    <t>762112110</t>
  </si>
  <si>
    <t>Montáž konstrukce stěn a příček na hladko (bez zářezů) z hraněného a polohraněného řeziva průřezové plochy do 120 cm2</t>
  </si>
  <si>
    <t>1487298253</t>
  </si>
  <si>
    <t>https://podminky.urs.cz/item/CS_URS_2023_02/762112110</t>
  </si>
  <si>
    <t>"stěny sloupek 140/60 c24" (9*1,1+17*0,77+3,62 + 22*2,85+1,3+3*0,4+30*0,25+(8+10+3)*3,62+(10+12+11)*1,0+3*0,95+(20+23+21+25+21)*0,35+0)</t>
  </si>
  <si>
    <t>"stěny zápora 140/60 c24" (4*4,6 + 10*1,6)</t>
  </si>
  <si>
    <t>"stěny vzpěra 140/60 c24" (10*4*0,6)</t>
  </si>
  <si>
    <t>"příčky práh 60/100 c24" (2*2,0+1,6+3*4,6+2,1+2*4,0+1,6 + 0,3+1,1 + 0,3+1,6 + 0,9)</t>
  </si>
  <si>
    <t>"příčky ližina 60/100 c24" (2*2,0+1,6+3*4,6+2,1+2*4,0+1,6 + 0,3+1,1 + 0,3+1,6 + 0,9 -(2,0+1,6))</t>
  </si>
  <si>
    <t>"příčky sloupek 100/100 c24" ((16)*2,85)</t>
  </si>
  <si>
    <t>"příčky sloupek 60/100 c24" ((3+2+2+7+4+4+5 + 3+5+4+6+8 + 3)*2,85 + 2,85-1,42)</t>
  </si>
  <si>
    <t>"příčky překlad p7 100/100 c24" (2,0+1,6)</t>
  </si>
  <si>
    <t>"příčky paždík 60/100 c24" (4*0,8+1,1+1,0 + 2*0,6 + 2*0,82)</t>
  </si>
  <si>
    <t>"atiky sloupek 140/60 c24" ((31+21+11 + 5+21+25)*0,6 + 30*0,6 + 0)</t>
  </si>
  <si>
    <t>"předstěny práh 60/100 c24" (4,5+12,0)</t>
  </si>
  <si>
    <t>"předstěny ližina 60/100 c24" (4,5+12,0)</t>
  </si>
  <si>
    <t>"předstěny sloupek 100/100 c24" (9*2,85 + 0)</t>
  </si>
  <si>
    <t>"předstěny sloupek 60/100 c24" (11*2,85 + (9+1)*1,55 + 0)</t>
  </si>
  <si>
    <t>227</t>
  </si>
  <si>
    <t>762112130</t>
  </si>
  <si>
    <t>Montáž konstrukce stěn a příček na hladko (bez zářezů) z hraněného a polohraněného řeziva průřezové plochy přes 224 do 288 cm2</t>
  </si>
  <si>
    <t>1669190174</t>
  </si>
  <si>
    <t>https://podminky.urs.cz/item/CS_URS_2023_02/762112130</t>
  </si>
  <si>
    <t>"stěny práh 140/100 c24" (6,49+10,8+1,37+2,7+12,16+2*14,86+6,5 + 12,16+4,82 + 2*2,3*0  - 2*0,4-14,86)</t>
  </si>
  <si>
    <t>"stěny ližina 140/100 c24" (6,49+10,8+1,37+2,7+0+2*14,86+6,5 + 12,16+4,82+2,0+2,55+1,15 + 2*2,3*0 + 0)</t>
  </si>
  <si>
    <t>"stěny sloupek 140/160 c24" ((1+2 + 1)*3,62 + 0)</t>
  </si>
  <si>
    <t>"stěny sloupek 140/140 c24" (3,62 + 0)</t>
  </si>
  <si>
    <t>"stěny sloupek 140/120 c24" ((10+0)*3,62 + 0,45 + 0)</t>
  </si>
  <si>
    <t>"stěny sloupek 140/100 c24" (9*2,85+2*3,62 + 8*2,85 + 6*3,62+2,72 + 6*3,62 + 0)</t>
  </si>
  <si>
    <t>"stěny překlad p1 140/100 c24" (1,96 + 0)</t>
  </si>
  <si>
    <t>"stěny překlad p3 140/100 c24" (2,52 + 0)</t>
  </si>
  <si>
    <t>"stěny překlad p6 140/100 c24" (1,12 + 0)</t>
  </si>
  <si>
    <t>"atiky práh 140/100 c24" (18,66+2,7+12,16+12,13+6,5+14,86 + 4,82+12,16)</t>
  </si>
  <si>
    <t>"atiky ližina 140/100 c24" (18,66+2,7+12,16+12,13+6,5+14,86 + 4,82+12,16)</t>
  </si>
  <si>
    <t>"stěny překlad p5 140/220 c24" (12,3 + 0)</t>
  </si>
  <si>
    <t>228</t>
  </si>
  <si>
    <t>60512125</t>
  </si>
  <si>
    <t>hranol stavební řezivo průřezu do 120cm2 do dl 6m</t>
  </si>
  <si>
    <t>1357364928</t>
  </si>
  <si>
    <t>"stěny sloupek 140/60 c24" (9*1,1+17*0,77+3,62 + 22*2,85+1,3+3*0,4+30*0,25+(8+10+3)*3,62+(10+12+11)*1,0+3*0,95+(20+23+21+25+21)*0,35+0)*0,14*0,06</t>
  </si>
  <si>
    <t>"stěny zápora 140/60 c24" (4*4,6 + 10*1,6)*0,14*0,06</t>
  </si>
  <si>
    <t>"stěny vzpěra 140/60 c24" (10*4*0,6)*0,14*0,06</t>
  </si>
  <si>
    <t>"příčky práh 60/100 c24" (2*2,0+1,6+3*4,6+2,1+2*4,0+1,6 + 0,3+1,1 + 0,3+1,6 + 0,9)*0,1*0,06</t>
  </si>
  <si>
    <t>"příčky ližina 60/100 c24" (2*2,0+1,6+3*4,6+2,1+2*4,0+1,6 + 0,3+1,1 + 0,3+1,6 + 0,9 -(2,0+1,6))*0,1*0,06</t>
  </si>
  <si>
    <t>"příčky sloupek 100/100 c24" ((16)*2,85)*0,1*0,1</t>
  </si>
  <si>
    <t>"příčky sloupek 60/100 c24" ((3+2+2+7+4+4+5 + 3+5+4+6+8 + 3)*2,85 + 2,85-1,42)*0,1*0,06</t>
  </si>
  <si>
    <t>"příčky překlad p7 100/100 c24" (2,0+1,6)*0,1*0,1</t>
  </si>
  <si>
    <t>"příčky paždík 60/100 c24" (4*0,8+1,1+1,0 + 2*0,6 + 2*0,82)*0,1*0,06</t>
  </si>
  <si>
    <t>"atiky sloupek 140/60 c24" ((31+21+11 + 5+21+25)*0,6 + 30*0,6 + 0)*0,14*0,06</t>
  </si>
  <si>
    <t>"předstěny práh 60/100 c24" (4,5+12,0)*0,1*0,06</t>
  </si>
  <si>
    <t>"předstěny ližina 60/100 c24" (4,5+12,0)*0,1*0,06</t>
  </si>
  <si>
    <t>"předstěny sloupek 100/100 c24" (9*2,85 + 0)*0,1*0,1</t>
  </si>
  <si>
    <t>"předstěny sloupek 60/100 c24" (11*2,85 + (9+1)*1,55 + 0)*0,1*0,06</t>
  </si>
  <si>
    <t>5,959*1,1 'Přepočtené koeficientem množství</t>
  </si>
  <si>
    <t>229</t>
  </si>
  <si>
    <t>60512135</t>
  </si>
  <si>
    <t>hranol stavební řezivo průřezu do 288cm2 do dl 6m</t>
  </si>
  <si>
    <t>-1634165508</t>
  </si>
  <si>
    <t>"stěny práh 140/100 c24" (6,49+10,8+1,37+2,7+12,16+2*14,86+6,5 + 12,16+4,82 + 2*2,3*0  - 2*0,4-14,86)*0,14*0,1</t>
  </si>
  <si>
    <t>"stěny ližina 140/100 c24" (6,49+10,8+1,37+2,7+0+2*14,86+6,5 + 12,16+4,82+2,0+2,55+1,15 + 2*2,3*0 + 0)*0,14*0,1</t>
  </si>
  <si>
    <t>"stěny sloupek 140/160 c24" ((1+2 + 1)*3,62 + 0)*0,14*0,16</t>
  </si>
  <si>
    <t>"stěny sloupek 140/140 c24" (3,62 + 0)*0,14*0,14</t>
  </si>
  <si>
    <t>"stěny sloupek 140/120 c24" ((10+0)*3,62 + 0,45 + 0)*0,14*0,12</t>
  </si>
  <si>
    <t>"stěny sloupek 140/100 c24" (9*2,85+2*3,62 + 8*2,85 + 6*3,62+2,72 + 6*3,62 + 0)*0,14*0,1</t>
  </si>
  <si>
    <t>"stěny překlad p1 140/100 c24" (1,96 + 0)*0,14*0,1</t>
  </si>
  <si>
    <t>"stěny překlad p3 140/100 c24" (2,52 + 0)*0,14*0,1</t>
  </si>
  <si>
    <t>"stěny překlad p6 140/100 c24" (1,12 + 0)*0,14*0,1</t>
  </si>
  <si>
    <t>"atiky práh 140/100 c24" (18,66+2,7+12,16+12,13+6,5+14,86 + 4,82+12,16)*0,14*0,1</t>
  </si>
  <si>
    <t>"atiky ližina 140/100 c24" (18,66+2,7+12,16+12,13+6,5+14,86 + 4,82+12,16)*0,14*0,1</t>
  </si>
  <si>
    <t>6,986*1,1 'Přepočtené koeficientem množství</t>
  </si>
  <si>
    <t>230</t>
  </si>
  <si>
    <t>60512142</t>
  </si>
  <si>
    <t>hranol stavební řezivo průřezu do 450cm2 přes dl 8m</t>
  </si>
  <si>
    <t>1703445767</t>
  </si>
  <si>
    <t>"stěny překlad p5 140/220 c24" (12,3 + 0)*0,14*0,22</t>
  </si>
  <si>
    <t>0,379*1,1 'Přepočtené koeficientem množství</t>
  </si>
  <si>
    <t>231</t>
  </si>
  <si>
    <t>762115120</t>
  </si>
  <si>
    <t>Montáž konstrukce stěn a příček na hladko (bez zářezů) z lepených hranolů průřezové plochy přes 120 do 224 cm2</t>
  </si>
  <si>
    <t>-521041053</t>
  </si>
  <si>
    <t>https://podminky.urs.cz/item/CS_URS_2023_02/762115120</t>
  </si>
  <si>
    <t>"stěny sloupek 140/160 gl24h" ((0 + 1)*3,62 + 0)</t>
  </si>
  <si>
    <t>"stěny sloupek 140/140 gl24h" (2,85 + 0)</t>
  </si>
  <si>
    <t>"stěny sloupek 140/120 gl24h" ((11+6)*3,62 + 0)</t>
  </si>
  <si>
    <t>232</t>
  </si>
  <si>
    <t>762115130</t>
  </si>
  <si>
    <t>Montáž konstrukce stěn a příček na hladko (bez zářezů) z lepených hranolů průřezové plochy přes 224 do 288 cm2</t>
  </si>
  <si>
    <t>473628963</t>
  </si>
  <si>
    <t>https://podminky.urs.cz/item/CS_URS_2023_02/762115130</t>
  </si>
  <si>
    <t>"stěny překlad p2 140/240 gl24h" (6,2 + 0)</t>
  </si>
  <si>
    <t>"stěny překlad p7 140/240 gl24h" (2,7 + 0)</t>
  </si>
  <si>
    <t>233</t>
  </si>
  <si>
    <t>61223210</t>
  </si>
  <si>
    <t>hranol konstrukční BSH vrstvený lepený pohledový</t>
  </si>
  <si>
    <t>-1720970190</t>
  </si>
  <si>
    <t>"stěny sloupek 140/200 gl24h" (3,62 + 0)*0,14*0,2</t>
  </si>
  <si>
    <t>"stěny sloupek 140/160 gl24h" ((0 + 1)*3,62 + 0)*0,14*0,16</t>
  </si>
  <si>
    <t>"stěny sloupek 140/140 gl24h" (2,85 + 0)*0,14*0,14</t>
  </si>
  <si>
    <t>"stěny sloupek 140/120 gl24h" ((11+6)*3,62 + 0)*0,14*0,12</t>
  </si>
  <si>
    <t>1,272*1,1 'Přepočtené koeficientem množství</t>
  </si>
  <si>
    <t>234</t>
  </si>
  <si>
    <t>61223110</t>
  </si>
  <si>
    <t>hranol konstrukční BSH vrstvený lepený nepohledový</t>
  </si>
  <si>
    <t>-482153979</t>
  </si>
  <si>
    <t>"stěny překlad p2 140/240 gl24h" (6,2 + 0)*0,14*0,24</t>
  </si>
  <si>
    <t>"stěny překlad p7 140/240 gl24h" (2,7 + 0)*0,14*0,24</t>
  </si>
  <si>
    <t>0,299*1,1 'Přepočtené koeficientem množství</t>
  </si>
  <si>
    <t>235</t>
  </si>
  <si>
    <t>762195000</t>
  </si>
  <si>
    <t>Spojovací prostředky stěn a příček hřebíky, svory, fixační prkna</t>
  </si>
  <si>
    <t>1661687031</t>
  </si>
  <si>
    <t>https://podminky.urs.cz/item/CS_URS_2023_02/762195000</t>
  </si>
  <si>
    <t>236</t>
  </si>
  <si>
    <t>54879432</t>
  </si>
  <si>
    <t>šroub kotevní Pz pro chemickou kotvu M10x190mm</t>
  </si>
  <si>
    <t>1482995664</t>
  </si>
  <si>
    <t>"kotvy stěn m10" (10+2+8+7+4+0 + 3+7)</t>
  </si>
  <si>
    <t>"kotvy příček m10" (3*3+2+3+2+2+2 + 3+3+2+3)</t>
  </si>
  <si>
    <t>237</t>
  </si>
  <si>
    <t>54879002</t>
  </si>
  <si>
    <t>patrona chemická M10x90mm</t>
  </si>
  <si>
    <t>-1736326776</t>
  </si>
  <si>
    <t>238</t>
  </si>
  <si>
    <t>76219R001</t>
  </si>
  <si>
    <t>Příplatek na pohledový spoj stropnice x stropnice</t>
  </si>
  <si>
    <t>-2144254506</t>
  </si>
  <si>
    <t>"spoj stropnice stropnice" 2</t>
  </si>
  <si>
    <t>239</t>
  </si>
  <si>
    <t>76219R002</t>
  </si>
  <si>
    <t>Příplatek na pohledový spoj stropnice x krátče</t>
  </si>
  <si>
    <t>-455917998</t>
  </si>
  <si>
    <t>"spoj stropnice krátče" (11*2*4 + 19)</t>
  </si>
  <si>
    <t>240</t>
  </si>
  <si>
    <t>76219R003</t>
  </si>
  <si>
    <t>Příplatek na pohledový spoj překladu se sloupkem</t>
  </si>
  <si>
    <t>1317448045</t>
  </si>
  <si>
    <t>"spoj překladu se sloupkem" 2</t>
  </si>
  <si>
    <t>241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</si>
  <si>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</si>
  <si>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</si>
  <si>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-535634861</t>
  </si>
  <si>
    <t>https://podminky.urs.cz/item/CS_URS_2023_02/762332132</t>
  </si>
  <si>
    <t>"chodba vaznice 100/160 c24" (2*(0,25+2,5))</t>
  </si>
  <si>
    <t>"chodba krokev 100/160 c24" (3*2,0)</t>
  </si>
  <si>
    <t>242</t>
  </si>
  <si>
    <t>60512130</t>
  </si>
  <si>
    <t>hranol stavební řezivo průřezu do 224cm2 do dl 6m</t>
  </si>
  <si>
    <t>2009862480</t>
  </si>
  <si>
    <t>"chodba vaznice 100/160 c24" (2*(0,25+2,5))*0,1*0,16</t>
  </si>
  <si>
    <t>"chodba krokev 100/160 c24" (3*2,0)*0,1*0,16</t>
  </si>
  <si>
    <t>0,184*1,1 'Přepočtené koeficientem množství</t>
  </si>
  <si>
    <t>243</t>
  </si>
  <si>
    <t>762390R042</t>
  </si>
  <si>
    <t>D+M Podkladek pod trámek z tvrdého dřeva tl. 20 mm</t>
  </si>
  <si>
    <t>-1406898592</t>
  </si>
  <si>
    <t>244</t>
  </si>
  <si>
    <t>762390R043</t>
  </si>
  <si>
    <t>D+M Podkladek pod trámek z hydroizolačního pásu</t>
  </si>
  <si>
    <t>816618762</t>
  </si>
  <si>
    <t>245</t>
  </si>
  <si>
    <t>762395000</t>
  </si>
  <si>
    <t>Spojovací prostředky krovů, bednění a laťování, nadstřešních konstrukcí svory, prkna, hřebíky, pásová ocel, vruty</t>
  </si>
  <si>
    <t>-548417912</t>
  </si>
  <si>
    <t>https://podminky.urs.cz/item/CS_URS_2023_02/762395000</t>
  </si>
  <si>
    <t>246</t>
  </si>
  <si>
    <t>762431210</t>
  </si>
  <si>
    <t>Obložení stěn montáž deskami z dřevovláknitých hmot včetně tvarování a úpravy pro olištování spár tvrdými</t>
  </si>
  <si>
    <t>2013791666</t>
  </si>
  <si>
    <t>https://podminky.urs.cz/item/CS_URS_2023_02/762431210</t>
  </si>
  <si>
    <t>"nosná konstrukce" ((4,6+12,0)*3,65 + (2*14,6+2*18,4)*4,65 - 12*1,2*3,2-6*1,0*1,0*3,14/2 - 0)</t>
  </si>
  <si>
    <t>"nosná konstrukce" (0 - 6*1,2*3,2-3,48*3,2-5,87*1,3-1,0*1,3 - 2,1*2,2-2*0,95*2,2 - 0,9*1,1 - 0,63*2,2 - 0,63*1,1 - 1*1,15*2,2 - 0,95*2,2)</t>
  </si>
  <si>
    <t>247</t>
  </si>
  <si>
    <t>60726255</t>
  </si>
  <si>
    <t>deska dřevoštěpková OSB 4 P+D nebroušená tl 15mm</t>
  </si>
  <si>
    <t>1414792510</t>
  </si>
  <si>
    <t>252,394*1,1 'Přepočtené koeficientem množství</t>
  </si>
  <si>
    <t>248</t>
  </si>
  <si>
    <t>762439001</t>
  </si>
  <si>
    <t>Obložení stěn montáž roštu podkladového</t>
  </si>
  <si>
    <t>1717200836</t>
  </si>
  <si>
    <t>https://podminky.urs.cz/item/CS_URS_2023_02/762439001</t>
  </si>
  <si>
    <t>"m01" ((2*6,4+2*14,6 - 2,4)*3,72 - 12*1,2*3,2-6*1,0*1,0*3,14/2 - 1,06*2,2)/0,625*1,1</t>
  </si>
  <si>
    <t>"m03" ((2*12,3+2*2,5 - 2,5)*3,72 - 6*1,2*3,2-3,48*3,2-5,87*1,3-1,0*1,3 - 2,1*2,2-2*0,95*2,2)/0,625*1,1</t>
  </si>
  <si>
    <t>"m05" ((4,05)*2,6 - 0,9*1,1)/0,625*1,1</t>
  </si>
  <si>
    <t>"m06" ((1,2)*2,6 - 0,63*2,2)/0,625*1,1</t>
  </si>
  <si>
    <t>"m07" ((2,5+2,0)*2,6 - 0,95*2,2)/0,625*1,1</t>
  </si>
  <si>
    <t>"m08" ((0,9)*2,6 - 0)/0,625*1,1</t>
  </si>
  <si>
    <t>"m09" ((1,0+2,0)*2,6)/0,625*1,1</t>
  </si>
  <si>
    <t>"m10" ((2,7)*2,6 - 0,63*1,1 - 1,15*2,2)/0,625*1,1</t>
  </si>
  <si>
    <t>"m11" ((1,0)*2,6 - 0,95*2,2)/0,625*1,1</t>
  </si>
  <si>
    <t>249</t>
  </si>
  <si>
    <t>60514106R01</t>
  </si>
  <si>
    <t>řezivo jehličnaté lať hoblovaná pevnostní třída S10-13 průřez 40x60mm</t>
  </si>
  <si>
    <t>1917677014</t>
  </si>
  <si>
    <t>"m01" ((2*6,4+2*14,6 - 2,4)*3,72 - 12*1,2*3,2-6*1,0*1,0*3,14/2 - 1,06*2,2)/0,625*1,1*0,06*0,04</t>
  </si>
  <si>
    <t>"m03" ((2*12,3+2*2,5 - 2,5)*3,72 - 6*1,2*3,2-3,48*3,2-5,87*1,3-1,0*1,3 - 2,1*2,2-2*0,95*2,2)/0,625*1,1*0,06*0,04</t>
  </si>
  <si>
    <t>"m05" ((4,05)*2,6 - 0,9*1,1)/0,625*1,1*0,06*0,04</t>
  </si>
  <si>
    <t>"m06" ((1,2)*2,6 - 0,63*2,2)/0,625*1,1*0,06*0,04</t>
  </si>
  <si>
    <t>"m07" ((2,5+2,0)*2,6 - 0,95*2,2)/0,625*1,1*0,06*0,04</t>
  </si>
  <si>
    <t>"m08" ((0,9)*2,6 - 0)/0,625*1,1*0,06*0,04</t>
  </si>
  <si>
    <t>"m09" ((1,0+2,0)*2,6)/0,625*1,1*0,06*0,04</t>
  </si>
  <si>
    <t>"m10" ((2,7)*2,6 - 0,63*1,1 - 1,15*2,2)/0,625*1,1*0,06*0,04</t>
  </si>
  <si>
    <t>"m11" ((1,0)*2,6 - 0,95*2,2)/0,625*1,1*0,06*0,04</t>
  </si>
  <si>
    <t>0,734*1,1 'Přepočtené koeficientem množství</t>
  </si>
  <si>
    <t>250</t>
  </si>
  <si>
    <t>762495000</t>
  </si>
  <si>
    <t>Spojovací prostředky olištování spár, obložení stropů, střešních podhledů a stěn hřebíky, vruty</t>
  </si>
  <si>
    <t>1445629970</t>
  </si>
  <si>
    <t>https://podminky.urs.cz/item/CS_URS_2023_02/762495000</t>
  </si>
  <si>
    <t>"m01" ((2*6,4+2*14,6 - 2,4)*3,72 - 12*1,2*3,2-6*1,0*1,0*3,14/2 - 1,06*2,2)/0,625*1,1*0,06</t>
  </si>
  <si>
    <t>"m03" ((2*12,3+2*2,5 - 2,5)*3,72 - 6*1,2*3,2-3,48*3,2-5,87*1,3-1,0*1,3 - 2,1*2,2-2*0,95*2,2)/0,625*1,1*0,06</t>
  </si>
  <si>
    <t>"m05" ((4,05)*2,6 - 0,9*1,1-5,87*1,3)/0,625*1,1*0,06</t>
  </si>
  <si>
    <t>"m06" ((1,2)*2,6 - 0,63*2,2)/0,625*1,1*0,06</t>
  </si>
  <si>
    <t>"m07" ((2,5+2,0)*2,6 - 0,95*2,2)/0,625*1,1*0,06</t>
  </si>
  <si>
    <t>"m08" ((0,9)*2,6 - 0)/0,625*1,1*0,06</t>
  </si>
  <si>
    <t>"m09" ((1,0+2,0)*2,6)/0,625*1,1*0,06</t>
  </si>
  <si>
    <t>"m10" ((2,7)*2,6 - 0,63*1,1 - 1,15*2,2)/0,625*1,1*0,06</t>
  </si>
  <si>
    <t>"m11" ((1,0)*2,6 - 0,95*2,2)/0,625*1,1*0,06</t>
  </si>
  <si>
    <t>251</t>
  </si>
  <si>
    <t>762813115</t>
  </si>
  <si>
    <t>Záklop stropů montáž (materiál ve specifikaci) vrchního z desek dřevotřískových nebo dřevoštěpkových na pero a drážku</t>
  </si>
  <si>
    <t>174827500</t>
  </si>
  <si>
    <t>https://podminky.urs.cz/item/CS_URS_2023_02/762813115</t>
  </si>
  <si>
    <t>"záklop stropu výdejny" 4,82*12,3</t>
  </si>
  <si>
    <t>"záklop stropu jídelny" (18,66*14,86-12,13*12,16)</t>
  </si>
  <si>
    <t>252</t>
  </si>
  <si>
    <t>60621156R01</t>
  </si>
  <si>
    <t>biodeska třívrstvá smrk tl 27 mm</t>
  </si>
  <si>
    <t>1801900436</t>
  </si>
  <si>
    <t>129,787*1,1 'Přepočtené koeficientem množství</t>
  </si>
  <si>
    <t>253</t>
  </si>
  <si>
    <t>60726280</t>
  </si>
  <si>
    <t>deska dřevoštěpková OSB 3 P+D nebroušená tl 25mm</t>
  </si>
  <si>
    <t>-1900624774</t>
  </si>
  <si>
    <t>59,286*1,1 'Přepočtené koeficientem množství</t>
  </si>
  <si>
    <t>254</t>
  </si>
  <si>
    <t>762824110</t>
  </si>
  <si>
    <t>Montáž stropních trámů z lepených hranolů s trámovými výměnami, průřezové plochy do 144 cm2</t>
  </si>
  <si>
    <t>25619677</t>
  </si>
  <si>
    <t>https://podminky.urs.cz/item/CS_URS_2023_02/762824110</t>
  </si>
  <si>
    <t>"stropnice 60/220 gl24h" (2*4,82)</t>
  </si>
  <si>
    <t>"stropnice 60/220 c24" (6*4,82)</t>
  </si>
  <si>
    <t>255</t>
  </si>
  <si>
    <t>762824120</t>
  </si>
  <si>
    <t>Montáž stropních trámů z lepených hranolů s trámovými výměnami, průřezové plochy přes 144 do 288 cm2</t>
  </si>
  <si>
    <t>1258652962</t>
  </si>
  <si>
    <t>https://podminky.urs.cz/item/CS_URS_2023_02/762824120</t>
  </si>
  <si>
    <t>"stropnice 80/220 gl24h" (3*4,82)</t>
  </si>
  <si>
    <t>"stropnice 80/220 c24" (6*4,82)</t>
  </si>
  <si>
    <t>"stropnice 120/220 gl24h" (2*4,82)</t>
  </si>
  <si>
    <t>"krátče 80/320 gl24h" (10*4*1,08+2*4*1,37 + 9*1,08+1*1,43)</t>
  </si>
  <si>
    <t>256</t>
  </si>
  <si>
    <t>762824140</t>
  </si>
  <si>
    <t>Montáž stropních trámů z lepených hranolů s trámovými výměnami, průřezové plochy přes 450 do 540 cm2</t>
  </si>
  <si>
    <t>160811747</t>
  </si>
  <si>
    <t>https://podminky.urs.cz/item/CS_URS_2023_02/762824140</t>
  </si>
  <si>
    <t>"stropnice 120/320 gl24h" (11*6,5 + 10*2,7)</t>
  </si>
  <si>
    <t>257</t>
  </si>
  <si>
    <t>61223262</t>
  </si>
  <si>
    <t>hranol konstrukční KVH lepený průřezu 60x60-280mm nepohledový</t>
  </si>
  <si>
    <t>-6209029</t>
  </si>
  <si>
    <t>"stropnice 60/220 gl24h" (2*4,82)*0,06*0,22</t>
  </si>
  <si>
    <t>"stropnice 60/220 c24" (6*4,82)*0,06*0,22</t>
  </si>
  <si>
    <t>0,509*1,1 'Přepočtené koeficientem množství</t>
  </si>
  <si>
    <t>258</t>
  </si>
  <si>
    <t>61223263</t>
  </si>
  <si>
    <t>hranol konstrukční KVH lepený průřezu 80x80-280mm nepohledový</t>
  </si>
  <si>
    <t>1608374967</t>
  </si>
  <si>
    <t>"stropnice 80/220 gl24h" (3*4,82)*0,08*0,22</t>
  </si>
  <si>
    <t>"stropnice 80/220 c24" (6*4,82)*0,08*0,22</t>
  </si>
  <si>
    <t>0,763*1,1 'Přepočtené koeficientem množství</t>
  </si>
  <si>
    <t>259</t>
  </si>
  <si>
    <t>61223265</t>
  </si>
  <si>
    <t>hranol konstrukční KVH lepený průřezu 120x120-280mm nepohledový</t>
  </si>
  <si>
    <t>-2123349964</t>
  </si>
  <si>
    <t>"stropnice 120/220 gl24h" (2*4,82)*0,12*0,22</t>
  </si>
  <si>
    <t>0,254*1,1 'Přepočtené koeficientem množství</t>
  </si>
  <si>
    <t>260</t>
  </si>
  <si>
    <t>1522552131</t>
  </si>
  <si>
    <t>"stropnice 120/320 gl24h" (11*6,5 + 10*2,7)*0,12*0,32</t>
  </si>
  <si>
    <t>"krátče 80/320 gl24h" (10*4*1,08+2*4*1,37 + 9*1,08+1*1,43)*0,08*0,32</t>
  </si>
  <si>
    <t>5,454*1,1 'Přepočtené koeficientem množství</t>
  </si>
  <si>
    <t>261</t>
  </si>
  <si>
    <t>762895000</t>
  </si>
  <si>
    <t>Spojovací prostředky záklopu stropů, stropnic, podbíjení hřebíky, svory</t>
  </si>
  <si>
    <t>159825633</t>
  </si>
  <si>
    <t>https://podminky.urs.cz/item/CS_URS_2023_02/762895000</t>
  </si>
  <si>
    <t>"záklop stropu výdejny" 4,82*12,3*0,025</t>
  </si>
  <si>
    <t>"záklop stropu jídelny" (18,66*14,86-12,13*12,16)*0,027</t>
  </si>
  <si>
    <t>262</t>
  </si>
  <si>
    <t>762951017</t>
  </si>
  <si>
    <t>Montáž terasy podkladního roštu, z profilů dřevoplastových nebo hliníkových, osové vzdálenosti podpěr volně položených, osové vzdálenosti podpěr přes 300 do 500 mm</t>
  </si>
  <si>
    <t>-231914781</t>
  </si>
  <si>
    <t>https://podminky.urs.cz/item/CS_URS_2023_02/762951017</t>
  </si>
  <si>
    <t>"terasa" 6,0*4,0</t>
  </si>
  <si>
    <t>263</t>
  </si>
  <si>
    <t>60791138R01</t>
  </si>
  <si>
    <t>profil podkladový dřevoplastový pro terasová dřevoplastová prkna 40x50mm</t>
  </si>
  <si>
    <t>1237716229</t>
  </si>
  <si>
    <t>"terasa" 6,0*13</t>
  </si>
  <si>
    <t>78*1,1 'Přepočtené koeficientem množství</t>
  </si>
  <si>
    <t>264</t>
  </si>
  <si>
    <t>59245601</t>
  </si>
  <si>
    <t>dlažba desková betonová tl 50mm přírodní</t>
  </si>
  <si>
    <t>611852851</t>
  </si>
  <si>
    <t>"terasa dlaždice 50/50/5" 7*7*0,5*0,5</t>
  </si>
  <si>
    <t>265</t>
  </si>
  <si>
    <t>762952044</t>
  </si>
  <si>
    <t>Montáž terasy nášlapné vrstvy z prken z dřevoplastu spojovaných skrytými spojkami na podkladní rošt dřevoplastový, šířky do 140 mm</t>
  </si>
  <si>
    <t>-1715117493</t>
  </si>
  <si>
    <t>https://podminky.urs.cz/item/CS_URS_2023_02/762952044</t>
  </si>
  <si>
    <t>"terasa" 6,0*4,0/0,14</t>
  </si>
  <si>
    <t>266</t>
  </si>
  <si>
    <t>60791110R01</t>
  </si>
  <si>
    <t>prkno terasové dřevoplastové š 140 mm tl 25mm</t>
  </si>
  <si>
    <t>1742696624</t>
  </si>
  <si>
    <t>171,429*1,1 'Přepočtené koeficientem množství</t>
  </si>
  <si>
    <t>267</t>
  </si>
  <si>
    <t>998762101</t>
  </si>
  <si>
    <t>Přesun hmot pro konstrukce tesařské stanovený z hmotnosti přesunovaného materiálu vodorovná dopravní vzdálenost do 50 m v objektech výšky do 6 m</t>
  </si>
  <si>
    <t>1116956967</t>
  </si>
  <si>
    <t>https://podminky.urs.cz/item/CS_URS_2023_02/998762101</t>
  </si>
  <si>
    <t>268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</si>
  <si>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</si>
  <si>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</si>
  <si>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1666543687</t>
  </si>
  <si>
    <t>https://podminky.urs.cz/item/CS_URS_2023_02/998762181</t>
  </si>
  <si>
    <t>763</t>
  </si>
  <si>
    <t>Konstrukce suché výstavby</t>
  </si>
  <si>
    <t>269</t>
  </si>
  <si>
    <t>763221672</t>
  </si>
  <si>
    <t>Stěna předsazená ze sádrovláknitých desek montáž desek na nosnou konstrukci tl. 12,5 mm</t>
  </si>
  <si>
    <t>1016203435</t>
  </si>
  <si>
    <t>https://podminky.urs.cz/item/CS_URS_2023_02/763221672</t>
  </si>
  <si>
    <t>"m04" (2*2,8+2*3,9)*2,6 - 1,0*1,3 - 0,95*2,2-1,0*2,2-0,85*2,2</t>
  </si>
  <si>
    <t>"m05" (2*4,5+2*5,9+2*0,3)*2,6 - 0,9*1,1-5,87*1,3 - 1,1*2,2-1,15*2,2-0,85*2,2</t>
  </si>
  <si>
    <t>"m06" 0</t>
  </si>
  <si>
    <t>"m07" (2*2,5+2*2,0)*2,6 - 0,95*2,2-0,85*2,2</t>
  </si>
  <si>
    <t>"m08" (2*0,9+2*2,0)*2,6 - 3*0,85*2,2</t>
  </si>
  <si>
    <t>"m09" (2*1,0+2*2,0)*2,6 - 0,85*2,2</t>
  </si>
  <si>
    <t>"m10" 0</t>
  </si>
  <si>
    <t>"m11" (2*1,0+2*1,6)*2,6 - 0,95*2,2-0,85*2,2</t>
  </si>
  <si>
    <t>"ostění" ((2*(0,6+2*1,1)+(0,9+2*1,1) + (1,25+2*2,2)+(0,95+2*2,2))*0,25 + (1,0+2*2,2)*0,13)</t>
  </si>
  <si>
    <t>270</t>
  </si>
  <si>
    <t>59030914</t>
  </si>
  <si>
    <t>deska sádrovláknitá univerzální tl 12,5mm</t>
  </si>
  <si>
    <t>-2003703294</t>
  </si>
  <si>
    <t>125,406*1,1 'Přepočtené koeficientem množství</t>
  </si>
  <si>
    <t>271</t>
  </si>
  <si>
    <t>763231413</t>
  </si>
  <si>
    <t>Podhled ze sádrovláknitých desek montáž desek na nosnou konstrukci tl. 12,5 mm</t>
  </si>
  <si>
    <t>-1826319320</t>
  </si>
  <si>
    <t>https://podminky.urs.cz/item/CS_URS_2023_02/763231413</t>
  </si>
  <si>
    <t>nosná konstukce dřevěné lepené nosníky</t>
  </si>
  <si>
    <t>(10,22 + 24,87 + 2,55 + 4,49 + 1,71 + 1,71 + 4,31 + 1,72 + 3,85)</t>
  </si>
  <si>
    <t>272</t>
  </si>
  <si>
    <t>1627258746</t>
  </si>
  <si>
    <t>55,43*1,1 'Přepočtené koeficientem množství</t>
  </si>
  <si>
    <t>273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</si>
  <si>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</si>
  <si>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</si>
  <si>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-1600006470</t>
  </si>
  <si>
    <t>https://podminky.urs.cz/item/CS_URS_2023_02/998763301</t>
  </si>
  <si>
    <t>274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</si>
  <si>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</si>
  <si>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</si>
  <si>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-1790979773</t>
  </si>
  <si>
    <t>https://podminky.urs.cz/item/CS_URS_2023_02/998763381</t>
  </si>
  <si>
    <t>764</t>
  </si>
  <si>
    <t>Konstrukce klempířské</t>
  </si>
  <si>
    <t>275</t>
  </si>
  <si>
    <t>764215607</t>
  </si>
  <si>
    <t>Oplechování horních ploch zdí a nadezdívek (atik) z pozinkovaného plechu s povrchovou úpravou celoplošně lepené rš 670 mm</t>
  </si>
  <si>
    <t>-1892014250</t>
  </si>
  <si>
    <t>https://podminky.urs.cz/item/CS_URS_2023_02/764215607</t>
  </si>
  <si>
    <t>"4k rš560" 72,5</t>
  </si>
  <si>
    <t>"5k rš590" 12,2</t>
  </si>
  <si>
    <t>276</t>
  </si>
  <si>
    <t>60621154</t>
  </si>
  <si>
    <t>překližka vodovzdorná protiskl/hladká bříza tl 21mm</t>
  </si>
  <si>
    <t>-2103224111</t>
  </si>
  <si>
    <t>"4k rš560" 72,5*0,35</t>
  </si>
  <si>
    <t>"5k rš590" 12,2*0,38</t>
  </si>
  <si>
    <t>30,011*1,1 'Přepočtené koeficientem množství</t>
  </si>
  <si>
    <t>277</t>
  </si>
  <si>
    <t>13011043</t>
  </si>
  <si>
    <t>tyč ocelová plochá jakost S235JR (11 375) 60x4mm</t>
  </si>
  <si>
    <t>1984629623</t>
  </si>
  <si>
    <t>"4k rš560" 72,5/0,5*1,88/1000</t>
  </si>
  <si>
    <t>"5k rš590" 12,2/0,5*1,88/1000</t>
  </si>
  <si>
    <t>278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</si>
  <si>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</si>
  <si>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</si>
  <si>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1617382600</t>
  </si>
  <si>
    <t>https://podminky.urs.cz/item/CS_URS_2023_02/764215646</t>
  </si>
  <si>
    <t>6+1</t>
  </si>
  <si>
    <t>279</t>
  </si>
  <si>
    <t>764216603</t>
  </si>
  <si>
    <t>Oplechování parapetů z pozinkovaného plechu s povrchovou úpravou rovných mechanicky kotvené, bez rohů rš 250 mm</t>
  </si>
  <si>
    <t>70766931</t>
  </si>
  <si>
    <t>https://podminky.urs.cz/item/CS_URS_2023_02/764216603</t>
  </si>
  <si>
    <t>"8k rš 250" 18,1</t>
  </si>
  <si>
    <t>280</t>
  </si>
  <si>
    <t>764311616</t>
  </si>
  <si>
    <t>Lemování zdí z pozinkovaného plechu s povrchovou úpravou boční nebo horní rovné, střech s krytinou skládanou mimo prejzovou rš 500 mm</t>
  </si>
  <si>
    <t>1504220600</t>
  </si>
  <si>
    <t>https://podminky.urs.cz/item/CS_URS_2023_02/764311616</t>
  </si>
  <si>
    <t>"budova školy" (2,9+3,2)</t>
  </si>
  <si>
    <t>281</t>
  </si>
  <si>
    <t>764312616</t>
  </si>
  <si>
    <t>Lemování zdí z pozinkovaného plechu s povrchovou úpravou spodní s formováním do tvaru krytiny rovných, střech s krytinou skládanou mimo prejzovou rš 500 mm</t>
  </si>
  <si>
    <t>1101952271</t>
  </si>
  <si>
    <t>https://podminky.urs.cz/item/CS_URS_2023_02/764312616</t>
  </si>
  <si>
    <t>"budova školy" (2,4+2,2)</t>
  </si>
  <si>
    <t>"m12" (2,4)</t>
  </si>
  <si>
    <t>282</t>
  </si>
  <si>
    <t>764315633</t>
  </si>
  <si>
    <t>Lemování trub, konzol, držáků a ostatních kusových prvků z pozinkovaného plechu s povrchovou úpravou střech s krytinou prostupovou manžetou přes 100 do 150 mm</t>
  </si>
  <si>
    <t>1667061040</t>
  </si>
  <si>
    <t>https://podminky.urs.cz/item/CS_URS_2023_02/764315633</t>
  </si>
  <si>
    <t>"svod u vstupu" 1</t>
  </si>
  <si>
    <t>283</t>
  </si>
  <si>
    <t>764326441</t>
  </si>
  <si>
    <t>Ventilační turbína z hliníkového plechu s lemováním na střechách s krytinou skládanou mimo prejzovou nebo z plechu, průměru do 300 mm</t>
  </si>
  <si>
    <t>-1188993715</t>
  </si>
  <si>
    <t>https://podminky.urs.cz/item/CS_URS_2023_02/764326441</t>
  </si>
  <si>
    <t>"odvětrání radonu" 1</t>
  </si>
  <si>
    <t>284</t>
  </si>
  <si>
    <t>764511601</t>
  </si>
  <si>
    <t>Žlab podokapní z pozinkovaného plechu s povrchovou úpravou včetně háků a čel půlkruhový do rš 280 mm</t>
  </si>
  <si>
    <t>-1827618806</t>
  </si>
  <si>
    <t>https://podminky.urs.cz/item/CS_URS_2023_02/764511601</t>
  </si>
  <si>
    <t>"3k rš 250" 2,15</t>
  </si>
  <si>
    <t>285</t>
  </si>
  <si>
    <t>764511661R01</t>
  </si>
  <si>
    <t>Žlab podokapní z pozinkovaného plechu s povrchovou úpravou včetně háků a čel kotlík hranatý, rš žlabu/průměr svodu 250/70 mm</t>
  </si>
  <si>
    <t>-1081079234</t>
  </si>
  <si>
    <t>"2k d70" 1</t>
  </si>
  <si>
    <t>286</t>
  </si>
  <si>
    <t>764511662</t>
  </si>
  <si>
    <t>Žlab podokapní z pozinkovaného plechu s povrchovou úpravou včetně háků a čel kotlík hranatý, rš žlabu/průměr svodu 330/100 mm</t>
  </si>
  <si>
    <t>-1304013532</t>
  </si>
  <si>
    <t>https://podminky.urs.cz/item/CS_URS_2023_02/764511662</t>
  </si>
  <si>
    <t>"1k d100" 4</t>
  </si>
  <si>
    <t>287</t>
  </si>
  <si>
    <t>764518621</t>
  </si>
  <si>
    <t>Svod z pozinkovaného plechu s upraveným povrchem včetně objímek, kolen a odskoků kruhový, průměru do 90 mm</t>
  </si>
  <si>
    <t>-564597063</t>
  </si>
  <si>
    <t>https://podminky.urs.cz/item/CS_URS_2023_02/764518621</t>
  </si>
  <si>
    <t>"2k d70" 2,9</t>
  </si>
  <si>
    <t>288</t>
  </si>
  <si>
    <t>764518622</t>
  </si>
  <si>
    <t>Svod z pozinkovaného plechu s upraveným povrchem včetně objímek, kolen a odskoků kruhový, průměru 100 mm</t>
  </si>
  <si>
    <t>1361035656</t>
  </si>
  <si>
    <t>https://podminky.urs.cz/item/CS_URS_2023_02/764518622</t>
  </si>
  <si>
    <t>"1k d100" 5,5</t>
  </si>
  <si>
    <t>289</t>
  </si>
  <si>
    <t>998764101</t>
  </si>
  <si>
    <t>Přesun hmot pro konstrukce klempířské stanovený z hmotnosti přesunovaného materiálu vodorovná dopravní vzdálenost do 50 m v objektech výšky do 6 m</t>
  </si>
  <si>
    <t>-617023618</t>
  </si>
  <si>
    <t>https://podminky.urs.cz/item/CS_URS_2023_02/998764101</t>
  </si>
  <si>
    <t>290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</si>
  <si>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</si>
  <si>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</si>
  <si>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-1977355299</t>
  </si>
  <si>
    <t>https://podminky.urs.cz/item/CS_URS_2023_02/998764181</t>
  </si>
  <si>
    <t>766</t>
  </si>
  <si>
    <t>Konstrukce truhlářské</t>
  </si>
  <si>
    <t>291</t>
  </si>
  <si>
    <t>766416233</t>
  </si>
  <si>
    <t>Montáž obložení stěn panely obkladovými plochy přes 5 m2 dýhovanými, plochy přes 1,50 m2</t>
  </si>
  <si>
    <t>2097019136</t>
  </si>
  <si>
    <t>https://podminky.urs.cz/item/CS_URS_2023_02/766416233</t>
  </si>
  <si>
    <t>"m01" ((2*6,4+0)*3,72 - 0 - 1,06*2,2)</t>
  </si>
  <si>
    <t>"m01" ((0+2*14,6 - 2,4)*3,72 - 12*1,2*3,2-6*1,0*1,0*3,14/2 - 0 + 4*1,2*1,2)</t>
  </si>
  <si>
    <t>"m03" ((12,3+2*2,5 - 2,5)*3,72 - 6*1,2*3,2-3,48*3,2 - 2,1*2,2)</t>
  </si>
  <si>
    <t>"m06" ((2*2,0+2*1,5)*2,6 - 0,63*2,2 - 2*0,85*2,2)</t>
  </si>
  <si>
    <t>"m10" ((2*1,6+2*2,7)*2,6 - 0,63*1,1 - 2*1,15*2,2)</t>
  </si>
  <si>
    <t>"m12" (3,0)</t>
  </si>
  <si>
    <t>"ostění" ((12*1,2+2*3,2 + 6*1,2+3,48+2*3,2)*0,2 + (1,06+2*2,2)*0,3 + (0,63+2*2,2 + 2*0,85+4*2,2 + 0,63+2*1,1 + 2*1,15+4*2,2)*0,2)</t>
  </si>
  <si>
    <t>292</t>
  </si>
  <si>
    <t>766416243</t>
  </si>
  <si>
    <t>Montáž obložení stěn panely obkladovými plochy přes 5 m2 z aglomerovaných desek, plochy přes 1,50 m2</t>
  </si>
  <si>
    <t>-1583537188</t>
  </si>
  <si>
    <t>https://podminky.urs.cz/item/CS_URS_2023_02/766416243</t>
  </si>
  <si>
    <t>"m03" ((12,3+0)*3,72 - 5,87*1,3-1,0*1,3 - 2*0,95*2,2)</t>
  </si>
  <si>
    <t>"ostění" (5,87+2*1,3 + 1,0+2*1,3)*0,3</t>
  </si>
  <si>
    <t>293</t>
  </si>
  <si>
    <t>27245108R01</t>
  </si>
  <si>
    <t>deska hladká recyklovaná pryž tl 15mm pohledová</t>
  </si>
  <si>
    <t>-1124071316</t>
  </si>
  <si>
    <t>36,266*1,1 'Přepočtené koeficientem množství</t>
  </si>
  <si>
    <t>294</t>
  </si>
  <si>
    <t>61231347R01</t>
  </si>
  <si>
    <t>akustický vícevrstvý panel pohledový, profilovaný povrch, bříza, pro stěny tl 62 mm</t>
  </si>
  <si>
    <t>189736620</t>
  </si>
  <si>
    <t>45,284*1,1 'Přepočtené koeficientem množství</t>
  </si>
  <si>
    <t>295</t>
  </si>
  <si>
    <t>60621307R01</t>
  </si>
  <si>
    <t>biodeska třívrstvá smrk tl 13 mm</t>
  </si>
  <si>
    <t>-650594635</t>
  </si>
  <si>
    <t>114,003*1,1 'Přepočtené koeficientem množství</t>
  </si>
  <si>
    <t>296</t>
  </si>
  <si>
    <t>76649R001</t>
  </si>
  <si>
    <t>Obloukové dřevěné ostění pohledové pro kruhové okno světlého průměru 1000 mm a hloubky 200 mm</t>
  </si>
  <si>
    <t>650501809</t>
  </si>
  <si>
    <t>297</t>
  </si>
  <si>
    <t>76649R002</t>
  </si>
  <si>
    <t>Obloukové dřevěné ostění pohledové pro kruhovou niku světlého průměru 1000 mm a hloubky 170 mm</t>
  </si>
  <si>
    <t>403028910</t>
  </si>
  <si>
    <t>298</t>
  </si>
  <si>
    <t>766495000R01</t>
  </si>
  <si>
    <t>448953420</t>
  </si>
  <si>
    <t>"m01" ((0+2*14,6 - 2,4)*3,72 - 12*1,2*3,2-6*1,0*1,0*3,14/2 - 0)</t>
  </si>
  <si>
    <t>299</t>
  </si>
  <si>
    <t>766660171</t>
  </si>
  <si>
    <t>Montáž dveřních křídel dřevěných nebo plastových otevíravých do obložkové zárubně povrchově upravených jednokřídlových, šířky do 800 mm</t>
  </si>
  <si>
    <t>1048798554</t>
  </si>
  <si>
    <t>https://podminky.urs.cz/item/CS_URS_2023_02/766660171</t>
  </si>
  <si>
    <t>"d8" 2</t>
  </si>
  <si>
    <t>"d11" 5</t>
  </si>
  <si>
    <t>300</t>
  </si>
  <si>
    <t>766660172</t>
  </si>
  <si>
    <t>Montáž dveřních křídel dřevěných nebo plastových otevíravých do obložkové zárubně povrchově upravených jednokřídlových, šířky přes 800 mm</t>
  </si>
  <si>
    <t>758300112</t>
  </si>
  <si>
    <t>https://podminky.urs.cz/item/CS_URS_2023_02/766660172</t>
  </si>
  <si>
    <t>"d9" 1</t>
  </si>
  <si>
    <t>"d10" 1</t>
  </si>
  <si>
    <t>301</t>
  </si>
  <si>
    <t>6116R008</t>
  </si>
  <si>
    <t>dveře dřevěné vnitřní hladké dýhované s kruhovým zasklením 1-křídlé, světlé rozměry křídla 800 x 2100 mm, otevírání: o, reverzní, včetně obložkové zárubně, ozn. d8</t>
  </si>
  <si>
    <t>1601924511</t>
  </si>
  <si>
    <t>Poznámka k položce:_x000D_
barva přírodní - upřesní architekt</t>
  </si>
  <si>
    <t>302</t>
  </si>
  <si>
    <t>6116R009</t>
  </si>
  <si>
    <t>dveře dřevěné vnitřní hladké plné 1-křídlé, světlé rozměry křídla 900 x 1970 mm, otevírání: o, ozn. d9</t>
  </si>
  <si>
    <t>2028500940</t>
  </si>
  <si>
    <t>Poznámka k položce:_x000D_
barva bílá - upřesní architekt</t>
  </si>
  <si>
    <t>303</t>
  </si>
  <si>
    <t>6116R010</t>
  </si>
  <si>
    <t>dveře dřevěné vnitřní hladké plné 1-křídlé, světlé rozměry křídla 1000 x 2100 mm, otevírání: o, ozn. d10</t>
  </si>
  <si>
    <t>-1030764132</t>
  </si>
  <si>
    <t>304</t>
  </si>
  <si>
    <t>6116R011</t>
  </si>
  <si>
    <t>dveře dřevěné vnitřní hladké plné 1-křídlé, světlé rozměry křídla 700 x 2100 mm, otevírání: o, ozn. d11</t>
  </si>
  <si>
    <t>-260494394</t>
  </si>
  <si>
    <t>305</t>
  </si>
  <si>
    <t>766660182</t>
  </si>
  <si>
    <t>Montáž dveřních křídel dřevěných nebo plastových otevíravých do obložkové zárubně protipožárních jednokřídlových, šířky přes 800 mm</t>
  </si>
  <si>
    <t>1986692881</t>
  </si>
  <si>
    <t>https://podminky.urs.cz/item/CS_URS_2023_02/766660182</t>
  </si>
  <si>
    <t>"dp5" 1</t>
  </si>
  <si>
    <t>306</t>
  </si>
  <si>
    <t>5534R005</t>
  </si>
  <si>
    <t>dveře dřevěné požární 1060 x 2200 mm 1-křídlé, světlé rozměry křídla 900 x 2100 mm,  výplň dřevěný sendvič, otevírání: o, reverzní, po:  EW30DP3-C, Uw=0,9W/m2K, profil vícevrstvý lepený eurohranol, ozn. dp5</t>
  </si>
  <si>
    <t>1045310974</t>
  </si>
  <si>
    <t>Poznámka k položce:_x000D_
paniková klika a zámek, barva přírodní - upřesní architekt</t>
  </si>
  <si>
    <t>307</t>
  </si>
  <si>
    <t>766660720</t>
  </si>
  <si>
    <t>Montáž dveřních doplňků větrací mřížky s vyříznutím otvoru</t>
  </si>
  <si>
    <t>-967926054</t>
  </si>
  <si>
    <t>https://podminky.urs.cz/item/CS_URS_2023_02/766660720</t>
  </si>
  <si>
    <t>308</t>
  </si>
  <si>
    <t>42972197</t>
  </si>
  <si>
    <t>mřížka větrací do dveří PVC oboustranná hnědá, manuálně ovladatelná, 124x450mm</t>
  </si>
  <si>
    <t>-1996472946</t>
  </si>
  <si>
    <t>309</t>
  </si>
  <si>
    <t>766660728</t>
  </si>
  <si>
    <t>Montáž dveřních doplňků dveřního kování interiérového zámku</t>
  </si>
  <si>
    <t>-918384281</t>
  </si>
  <si>
    <t>https://podminky.urs.cz/item/CS_URS_2023_02/766660728</t>
  </si>
  <si>
    <t>310</t>
  </si>
  <si>
    <t>766660729</t>
  </si>
  <si>
    <t>Montáž dveřních doplňků dveřního kování interiérového štítku s klikou</t>
  </si>
  <si>
    <t>1253917044</t>
  </si>
  <si>
    <t>https://podminky.urs.cz/item/CS_URS_2023_02/766660729</t>
  </si>
  <si>
    <t>"d11" 5-1</t>
  </si>
  <si>
    <t>311</t>
  </si>
  <si>
    <t>766660730</t>
  </si>
  <si>
    <t>Montáž dveřních doplňků dveřního kování interiérového WC kliky se zámkem</t>
  </si>
  <si>
    <t>-639265144</t>
  </si>
  <si>
    <t>https://podminky.urs.cz/item/CS_URS_2023_02/766660730</t>
  </si>
  <si>
    <t>"d11" 1</t>
  </si>
  <si>
    <t>312</t>
  </si>
  <si>
    <t>54924013</t>
  </si>
  <si>
    <t>zámek zadlabací vložkový pravolevý rozteč 72x60mm</t>
  </si>
  <si>
    <t>-1046649306</t>
  </si>
  <si>
    <t>313</t>
  </si>
  <si>
    <t>54924015</t>
  </si>
  <si>
    <t>zámek zadlabací mezipokojový pravolevý rozteč 72x40mm</t>
  </si>
  <si>
    <t>885097821</t>
  </si>
  <si>
    <t>314</t>
  </si>
  <si>
    <t>54924005</t>
  </si>
  <si>
    <t>zámek zadlabací mezipokojový levý pro WC kování rozteč 72x55mm</t>
  </si>
  <si>
    <t>283328879</t>
  </si>
  <si>
    <t>315</t>
  </si>
  <si>
    <t>54964100</t>
  </si>
  <si>
    <t>vložka cylindrická 29+29</t>
  </si>
  <si>
    <t>1989494597</t>
  </si>
  <si>
    <t>316</t>
  </si>
  <si>
    <t>54914123</t>
  </si>
  <si>
    <t>kování rozetové klika/klika</t>
  </si>
  <si>
    <t>480689513</t>
  </si>
  <si>
    <t>317</t>
  </si>
  <si>
    <t>54914128</t>
  </si>
  <si>
    <t>kování rozetové spodní pro WC</t>
  </si>
  <si>
    <t>5743787</t>
  </si>
  <si>
    <t>318</t>
  </si>
  <si>
    <t>766682111</t>
  </si>
  <si>
    <t>Montáž zárubní dřevěných, plastových nebo z lamina obložkových, pro dveře jednokřídlové, tloušťky stěny do 170 mm</t>
  </si>
  <si>
    <t>-979437086</t>
  </si>
  <si>
    <t>https://podminky.urs.cz/item/CS_URS_2023_02/766682111</t>
  </si>
  <si>
    <t>319</t>
  </si>
  <si>
    <t>61182307</t>
  </si>
  <si>
    <t>zárubeň jednokřídlá obložková s laminátovým povrchem tl stěny 60-150mm rozměru 600-1100/1970, 2100mm</t>
  </si>
  <si>
    <t>1096896590</t>
  </si>
  <si>
    <t>320</t>
  </si>
  <si>
    <t>766682112</t>
  </si>
  <si>
    <t>Montáž zárubní dřevěných, plastových nebo z lamina obložkových, pro dveře jednokřídlové, tloušťky stěny přes 170 do 350 mm</t>
  </si>
  <si>
    <t>-1009655776</t>
  </si>
  <si>
    <t>https://podminky.urs.cz/item/CS_URS_2023_02/766682112</t>
  </si>
  <si>
    <t>321</t>
  </si>
  <si>
    <t>766682211</t>
  </si>
  <si>
    <t>Montáž zárubní dřevěných, plastových nebo z lamina obložkových protipožárních, pro dveře jednokřídlové, tloušťky stěny do 170 mm</t>
  </si>
  <si>
    <t>912529512</t>
  </si>
  <si>
    <t>https://podminky.urs.cz/item/CS_URS_2023_02/766682211</t>
  </si>
  <si>
    <t>322</t>
  </si>
  <si>
    <t>766694116</t>
  </si>
  <si>
    <t>Montáž ostatních truhlářských konstrukcí parapetních desek dřevěných nebo plastových šířky do 300 mm</t>
  </si>
  <si>
    <t>1296208440</t>
  </si>
  <si>
    <t>https://podminky.urs.cz/item/CS_URS_2023_02/766694116</t>
  </si>
  <si>
    <t>"op5" 3*0,63</t>
  </si>
  <si>
    <t>"op6" 0,9</t>
  </si>
  <si>
    <t>323</t>
  </si>
  <si>
    <t>60794102</t>
  </si>
  <si>
    <t>parapet dřevotřískový vnitřní povrch laminátový š 260mm</t>
  </si>
  <si>
    <t>1806313981</t>
  </si>
  <si>
    <t>2,79*1,1 'Přepočtené koeficientem množství</t>
  </si>
  <si>
    <t>324</t>
  </si>
  <si>
    <t>60794121</t>
  </si>
  <si>
    <t>koncovka PVC k parapetním dřevotřískovým deskám 600mm</t>
  </si>
  <si>
    <t>529965338</t>
  </si>
  <si>
    <t>"op5" 3</t>
  </si>
  <si>
    <t>"op6" 1</t>
  </si>
  <si>
    <t>325</t>
  </si>
  <si>
    <t>998766101</t>
  </si>
  <si>
    <t>Přesun hmot pro konstrukce truhlářské stanovený z hmotnosti přesunovaného materiálu vodorovná dopravní vzdálenost do 50 m v objektech výšky do 6 m</t>
  </si>
  <si>
    <t>-411702249</t>
  </si>
  <si>
    <t>https://podminky.urs.cz/item/CS_URS_2023_02/998766101</t>
  </si>
  <si>
    <t>326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</si>
  <si>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</si>
  <si>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</si>
  <si>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-1586564526</t>
  </si>
  <si>
    <t>https://podminky.urs.cz/item/CS_URS_2023_02/998766181</t>
  </si>
  <si>
    <t>767</t>
  </si>
  <si>
    <t>Konstrukce zámečnické</t>
  </si>
  <si>
    <t>327</t>
  </si>
  <si>
    <t>767114241</t>
  </si>
  <si>
    <t>Montáž stěn a příček rámových zasklených z hliníkových nebo ocelových profilů vnějších do zdiva s požární odolností, plochy do 6 m2</t>
  </si>
  <si>
    <t>-840967626</t>
  </si>
  <si>
    <t>https://podminky.urs.cz/item/CS_URS_2023_02/767114241</t>
  </si>
  <si>
    <t>"op7" 1*(2,15*2,75)</t>
  </si>
  <si>
    <t>"op8" 1*(2,15*2,15 - 1*(1*2,2))</t>
  </si>
  <si>
    <t>328</t>
  </si>
  <si>
    <t>5534R018</t>
  </si>
  <si>
    <t>prosklená stěna 2150 x 2750 mm, otevírání: p, po:  EW30DP3-C, Uw=0,9W/m2K, ozn. op7</t>
  </si>
  <si>
    <t>1020676890</t>
  </si>
  <si>
    <t>Poznámka k položce:_x000D_
požární a bezpečnostní trojsklo, barva antracit - upřesní architekt</t>
  </si>
  <si>
    <t>329</t>
  </si>
  <si>
    <t>5534R019</t>
  </si>
  <si>
    <t>prosklená stěna 2150 x 2150 mm, otevírání: p, po:  EW30DP3-C, Uw=0,9W/m2K, ozn. op8</t>
  </si>
  <si>
    <t>-2043003371</t>
  </si>
  <si>
    <t>330</t>
  </si>
  <si>
    <t>767131111</t>
  </si>
  <si>
    <t>Montáž stěn a příček z plechu spojených šroubováním</t>
  </si>
  <si>
    <t>2012492889</t>
  </si>
  <si>
    <t>https://podminky.urs.cz/item/CS_URS_2023_02/767131111</t>
  </si>
  <si>
    <t>"stěna krčku" 0,5*3,3</t>
  </si>
  <si>
    <t>331</t>
  </si>
  <si>
    <t>55324702</t>
  </si>
  <si>
    <t>panel sendvičový stěnový i střešní, izolace PIR, viditelné kotvení, U 0,15W/m2K, modulová/celková š 1100/1120mm tl 120mm</t>
  </si>
  <si>
    <t>-427716253</t>
  </si>
  <si>
    <t>1,65*1,1 'Přepočtené koeficientem množství</t>
  </si>
  <si>
    <t>332</t>
  </si>
  <si>
    <t>767135712</t>
  </si>
  <si>
    <t>Montáž stěn a příček z plechu stěn doplňujících částí ukončení oplechování stěn a příček do zdiva, rš přes 330 do 600 mm</t>
  </si>
  <si>
    <t>1715284599</t>
  </si>
  <si>
    <t>https://podminky.urs.cz/item/CS_URS_2023_02/767135712</t>
  </si>
  <si>
    <t>"stěna krčku" 2*3,3</t>
  </si>
  <si>
    <t>333</t>
  </si>
  <si>
    <t>55350263</t>
  </si>
  <si>
    <t>tabule plechová tvrdá tl 0,6mm s povrchovou úpravou</t>
  </si>
  <si>
    <t>-408560523</t>
  </si>
  <si>
    <t>"stěna krčku" 2*3,3*0,5</t>
  </si>
  <si>
    <t>3,3*1,1 'Přepočtené koeficientem množství</t>
  </si>
  <si>
    <t>334</t>
  </si>
  <si>
    <t>23152003</t>
  </si>
  <si>
    <t>tmel silikonový neutrální</t>
  </si>
  <si>
    <t>243726671</t>
  </si>
  <si>
    <t>335</t>
  </si>
  <si>
    <t>767190116</t>
  </si>
  <si>
    <t>Montáž oplechování a lemování ocelových konstrukcí stěn a střech z ocelových plechů, rš přes 330 do 400 mm</t>
  </si>
  <si>
    <t>-617545554</t>
  </si>
  <si>
    <t>https://podminky.urs.cz/item/CS_URS_2023_02/767190116</t>
  </si>
  <si>
    <t>"6k rš 360" 15,0</t>
  </si>
  <si>
    <t>336</t>
  </si>
  <si>
    <t>767190120</t>
  </si>
  <si>
    <t>Montáž oplechování a lemování ocelových konstrukcí stěn a střech z ocelových plechů, rš přes 700 do 800 mm</t>
  </si>
  <si>
    <t>-1403226396</t>
  </si>
  <si>
    <t>https://podminky.urs.cz/item/CS_URS_2023_02/767190120</t>
  </si>
  <si>
    <t>"6k rš 750" 15,0</t>
  </si>
  <si>
    <t>337</t>
  </si>
  <si>
    <t>55324001R01</t>
  </si>
  <si>
    <t>hliníková sendvičová deska, Al struktura o tloušťce 4 mm a rozměru 1500 x 3050 mm, složená ze dvou hliníkových plátů o tloušťce 0,7/0,5 mm a 100% hliníkového mřížovaného středu ve tvaru lepenky (třída reakce na oheň A2), kompozitní panel je opatřen polyvinylidenfluoridovým (PVDF) nástřikem v barvě černá</t>
  </si>
  <si>
    <t>1217649613</t>
  </si>
  <si>
    <t>"6k rš 360" 15,0*0,4</t>
  </si>
  <si>
    <t>"6k rš 750" 15,0*0,8</t>
  </si>
  <si>
    <t>18*1,1 'Přepočtené koeficientem množství</t>
  </si>
  <si>
    <t>338</t>
  </si>
  <si>
    <t>767415112</t>
  </si>
  <si>
    <t>Montáž vnějšího obkladu skládaného pláště plechem tvarovaným výšky budovy do 6 m, uchyceným šroubováním</t>
  </si>
  <si>
    <t>-695544151</t>
  </si>
  <si>
    <t>https://podminky.urs.cz/item/CS_URS_2023_02/767415112</t>
  </si>
  <si>
    <t>339</t>
  </si>
  <si>
    <t>15485148R01</t>
  </si>
  <si>
    <t>trapézový plech z lakovaného pozinkovaného plechu, výška vlny 18 mm, krycí šíře 1090 mm, délka 4 m, povrchová úprava polyester, barva černá</t>
  </si>
  <si>
    <t>661865773</t>
  </si>
  <si>
    <t>340</t>
  </si>
  <si>
    <t>767415190</t>
  </si>
  <si>
    <t>Montáž vnějšího obkladu skládaného pláště Příplatek k cenám za vyřezání otvoru v plechu plochy do 0,10 m2</t>
  </si>
  <si>
    <t>-1671214634</t>
  </si>
  <si>
    <t>https://podminky.urs.cz/item/CS_URS_2023_02/767415190</t>
  </si>
  <si>
    <t>"odvodnění" 7+4</t>
  </si>
  <si>
    <t>"žebřík" 5*2</t>
  </si>
  <si>
    <t>341</t>
  </si>
  <si>
    <t>767416121</t>
  </si>
  <si>
    <t>Montáž lehkých obvodových plášťů rastrová (roštová) konstrukce tvořená lehkou nosnou rámovou konstrukcí sestavenou na místě ze stavebních prvků s neprůhlednými výplňovými panely, předem sestavenými výšky budovy do 6 m</t>
  </si>
  <si>
    <t>-311994645</t>
  </si>
  <si>
    <t>https://podminky.urs.cz/item/CS_URS_2023_02/767416121</t>
  </si>
  <si>
    <t>342</t>
  </si>
  <si>
    <t>55324139</t>
  </si>
  <si>
    <t>rošt fasádní systémový ocelový dvousměrný vertikální pro zateplené fasády</t>
  </si>
  <si>
    <t>-1488161721</t>
  </si>
  <si>
    <t>343</t>
  </si>
  <si>
    <t>63140001</t>
  </si>
  <si>
    <t>šroub upevňovací odstupový nerezový do skládaných kazetových stěn 5x63mm</t>
  </si>
  <si>
    <t>100 kus</t>
  </si>
  <si>
    <t>-1246555284</t>
  </si>
  <si>
    <t>200,0*6/100</t>
  </si>
  <si>
    <t>344</t>
  </si>
  <si>
    <t>767426201</t>
  </si>
  <si>
    <t>Montáž kovových fasádních slunolamů horizontálních</t>
  </si>
  <si>
    <t>1745491921</t>
  </si>
  <si>
    <t>https://podminky.urs.cz/item/CS_URS_2023_02/767426201</t>
  </si>
  <si>
    <t>"slunolam" (14,82*1,3)</t>
  </si>
  <si>
    <t>345</t>
  </si>
  <si>
    <t>19413714R01</t>
  </si>
  <si>
    <t>profil hliníkový ukončovací slunolamu lakovaný 150/50 mm</t>
  </si>
  <si>
    <t>977296545</t>
  </si>
  <si>
    <t>"slunolam" (14,82 + 8*1,3)*2,1</t>
  </si>
  <si>
    <t>52,962*1,1 'Přepočtené koeficientem množství</t>
  </si>
  <si>
    <t>346</t>
  </si>
  <si>
    <t>19413714R02</t>
  </si>
  <si>
    <t>lamela slunolamu lakovaná 150/40 mm</t>
  </si>
  <si>
    <t>779253064</t>
  </si>
  <si>
    <t>"slunolam" (1,15*3*12)*1,6</t>
  </si>
  <si>
    <t>66,24*1,1 'Přepočtené koeficientem množství</t>
  </si>
  <si>
    <t>347</t>
  </si>
  <si>
    <t>767426R021</t>
  </si>
  <si>
    <t>Ukončovací a spojovací prvky, kotevní materiál pro slunolam</t>
  </si>
  <si>
    <t>1925355266</t>
  </si>
  <si>
    <t>348</t>
  </si>
  <si>
    <t>767428101</t>
  </si>
  <si>
    <t>Montáž lemovacích prvků kovových fasádních obkladů otvorů</t>
  </si>
  <si>
    <t>-1574209003</t>
  </si>
  <si>
    <t>https://podminky.urs.cz/item/CS_URS_2023_02/767428101</t>
  </si>
  <si>
    <t>"7k rš250" 73,3</t>
  </si>
  <si>
    <t>"fasáda plášť otvory" (0 + ((10,68+14,4)+2*3,0 + 1,06+2*2,0 + 7,05+2*1,2 + 2,25+2*3,0 - 2,14+2*2,0 - 2*0,55+4*2,0 - 0,82+2*1,1))</t>
  </si>
  <si>
    <t>349</t>
  </si>
  <si>
    <t>767428102</t>
  </si>
  <si>
    <t>Montáž lemovacích prvků kovových fasádních obkladů spodního ukončení</t>
  </si>
  <si>
    <t>1180349284</t>
  </si>
  <si>
    <t>https://podminky.urs.cz/item/CS_URS_2023_02/767428102</t>
  </si>
  <si>
    <t>"9k rš330" 6,7</t>
  </si>
  <si>
    <t>"fasáda plášť plech" ((19,03+15,2+6,9+7,45+3,15) + (12,13+4,2) + (12,13+4,2))</t>
  </si>
  <si>
    <t>"fasáda plášť otvory" (0 - ((10,68+14,4)+0 + 1,06+0 + 7,05+0 + 2,25+0 - 2,14+0 - 2*0,55+0 - 0,82+0))</t>
  </si>
  <si>
    <t>350</t>
  </si>
  <si>
    <t>767428103</t>
  </si>
  <si>
    <t>Montáž lemovacích prvků kovových fasádních obkladů horního ukončení</t>
  </si>
  <si>
    <t>-1780307830</t>
  </si>
  <si>
    <t>https://podminky.urs.cz/item/CS_URS_2023_02/767428103</t>
  </si>
  <si>
    <t>351</t>
  </si>
  <si>
    <t>767428104</t>
  </si>
  <si>
    <t>Montáž lemovacích prvků kovových fasádních obkladů svislého ukončení rohového</t>
  </si>
  <si>
    <t>242317502</t>
  </si>
  <si>
    <t>https://podminky.urs.cz/item/CS_URS_2023_02/767428104</t>
  </si>
  <si>
    <t>"fasáda svislé rohy" (5*4,2)</t>
  </si>
  <si>
    <t>352</t>
  </si>
  <si>
    <t>767428105</t>
  </si>
  <si>
    <t>Montáž lemovacích prvků kovových fasádních obkladů svislého ukončení koutového</t>
  </si>
  <si>
    <t>-913558247</t>
  </si>
  <si>
    <t>https://podminky.urs.cz/item/CS_URS_2023_02/767428105</t>
  </si>
  <si>
    <t>"fasáda svislé kouty" (1*4,2)</t>
  </si>
  <si>
    <t>353</t>
  </si>
  <si>
    <t>55351102</t>
  </si>
  <si>
    <t>mříž ochranná proti ptákům Al s barevným povrchem š 125mm</t>
  </si>
  <si>
    <t>-1885041482</t>
  </si>
  <si>
    <t>201,38*1,1 'Přepočtené koeficientem množství</t>
  </si>
  <si>
    <t>354</t>
  </si>
  <si>
    <t>1154151933</t>
  </si>
  <si>
    <t>"7k rš250" 73,3*0,25</t>
  </si>
  <si>
    <t>"9k rš330" 6,7*0,33</t>
  </si>
  <si>
    <t>"fasáda svislé rohy" (5*4,2)*0,5</t>
  </si>
  <si>
    <t>"fasáda svislé kouty" (1*4,2)*0,5</t>
  </si>
  <si>
    <t>33,136*1,1 'Přepočtené koeficientem množství</t>
  </si>
  <si>
    <t>355</t>
  </si>
  <si>
    <t>767531121</t>
  </si>
  <si>
    <t>Montáž vstupních čisticích zón z rohoží osazení rámu mosazného nebo hliníkového zapuštěného z L profilů</t>
  </si>
  <si>
    <t>-1044816326</t>
  </si>
  <si>
    <t>https://podminky.urs.cz/item/CS_URS_2023_02/767531121</t>
  </si>
  <si>
    <t>"kovová venkovní čistící zóna s rámem z polymerbetonu" (2*0,75+2*0,5)</t>
  </si>
  <si>
    <t>356</t>
  </si>
  <si>
    <t>69752035</t>
  </si>
  <si>
    <t>rohož vstupní samonosná kovová - škrabák</t>
  </si>
  <si>
    <t>1037748975</t>
  </si>
  <si>
    <t>"kovová venkovní čistící zóna s rámem z polymerbetonu" 0,75*0,5</t>
  </si>
  <si>
    <t>357</t>
  </si>
  <si>
    <t>767620212</t>
  </si>
  <si>
    <t>Montáž oken s izolačními skly z hliníkových nebo ocelových profilů na polyuretanovou pěnu s dvojskly pevných do celostěnových panelů nebo ocelové konstrukce, plochy přes 0,6 do 1,5 m2</t>
  </si>
  <si>
    <t>2130951978</t>
  </si>
  <si>
    <t>https://podminky.urs.cz/item/CS_URS_2023_02/767620212</t>
  </si>
  <si>
    <t>"o3" 3</t>
  </si>
  <si>
    <t>"op4" 3</t>
  </si>
  <si>
    <t>358</t>
  </si>
  <si>
    <t>767620214</t>
  </si>
  <si>
    <t>Montáž oken s izolačními skly z hliníkových nebo ocelových profilů na polyuretanovou pěnu s dvojskly pevných do celostěnových panelů nebo ocelové konstrukce, plochy přes 2,5 do 6 m2</t>
  </si>
  <si>
    <t>-453981526</t>
  </si>
  <si>
    <t>https://podminky.urs.cz/item/CS_URS_2023_02/767620214</t>
  </si>
  <si>
    <t>"op1" 2</t>
  </si>
  <si>
    <t>"o2" 16</t>
  </si>
  <si>
    <t>359</t>
  </si>
  <si>
    <t>5534R012</t>
  </si>
  <si>
    <t>okno hliníkové bezrámové 1200 x 3200 mm 1-křídlé, otevírání: p, po:  EW30DP3, Uw=0,9W/m2K, ozn. op1</t>
  </si>
  <si>
    <t>1272200508</t>
  </si>
  <si>
    <t>Poznámka k položce:_x000D_
požární a bezpečnostní trojsklo, spára mezi okny kryta přítlačnou lištou, barva černá - upřesní architekt</t>
  </si>
  <si>
    <t>360</t>
  </si>
  <si>
    <t>5534R013</t>
  </si>
  <si>
    <t>okno hliníkové bezrámové 1200 x 3200 mm 1-křídlé, otevírání: p, Uw=0,9W/m2K, ozn. o2</t>
  </si>
  <si>
    <t>1277159000</t>
  </si>
  <si>
    <t>Poznámka k položce:_x000D_
bezpečnostní trojsklo, spára mezi okny silikon, barva černá - upřesní architekt</t>
  </si>
  <si>
    <t>361</t>
  </si>
  <si>
    <t>5534R014</t>
  </si>
  <si>
    <t>okno hliníkové bezrámové 1200 x 1200 mm 1-křídlé, otevírání: p, Uw=0,9W/m2K, ozn. o3</t>
  </si>
  <si>
    <t>86767873</t>
  </si>
  <si>
    <t>Poznámka k položce:_x000D_
izolační trojsklo, spára mezi okny silikon, barva černá - upřesní architekt</t>
  </si>
  <si>
    <t>362</t>
  </si>
  <si>
    <t>5534R015</t>
  </si>
  <si>
    <t>okno hliníkové bezrámové 1200 x 1200 mm 1-křídlé, otevírání: p, po:  EW30DP3-C, Uw=0,9W/m2K, ozn. op4</t>
  </si>
  <si>
    <t>284851022</t>
  </si>
  <si>
    <t>Poznámka k položce:_x000D_
požární trojsklo, spára mezi okny kryta přítlačnou lištou, barva černá - upřesní architekt</t>
  </si>
  <si>
    <t>363</t>
  </si>
  <si>
    <t>5534R016</t>
  </si>
  <si>
    <t>okno dřevohliníkové 630 x 2200 mm 1-křídlé, otevírání: p, po:  EW30DP3-C, ozn. Uw=0,9W/m2K, op5</t>
  </si>
  <si>
    <t>1531767423</t>
  </si>
  <si>
    <t>Poznámka k položce:_x000D_
požární a bezpečnostní trojsklo, barva černá, v interiéru přírodní - upřesní architekt</t>
  </si>
  <si>
    <t>364</t>
  </si>
  <si>
    <t>5534R017</t>
  </si>
  <si>
    <t>okno dřevohliníkové 900 x 1100 mm 1-křídlé, otevírání: p, po:  EW30DP3-C, Uw=0,9W/m2K, ozn. op6</t>
  </si>
  <si>
    <t>978344233</t>
  </si>
  <si>
    <t>Poznámka k položce:_x000D_
požární trojsklo, barva černá, v interiéru přírodní - upřesní architekt</t>
  </si>
  <si>
    <t>365</t>
  </si>
  <si>
    <t>767626101</t>
  </si>
  <si>
    <t>Ostatní práce a doplňky při montáži oken a stěn těsnění oken lepením</t>
  </si>
  <si>
    <t>-1169515340</t>
  </si>
  <si>
    <t>https://podminky.urs.cz/item/CS_URS_2023_02/767626101</t>
  </si>
  <si>
    <t>spojení průběžné mezi okny</t>
  </si>
  <si>
    <t>"o2" 15*(3,2)</t>
  </si>
  <si>
    <t>"o3" 2*(1,2)</t>
  </si>
  <si>
    <t>366</t>
  </si>
  <si>
    <t>59071001</t>
  </si>
  <si>
    <t>silikon pro okna a spáry transparentní</t>
  </si>
  <si>
    <t>1306487216</t>
  </si>
  <si>
    <t>367</t>
  </si>
  <si>
    <t>767626102</t>
  </si>
  <si>
    <t>Ostatní práce a doplňky při montáži oken a stěn těsnění oken šroubováním</t>
  </si>
  <si>
    <t>1026270980</t>
  </si>
  <si>
    <t>https://podminky.urs.cz/item/CS_URS_2023_02/767626102</t>
  </si>
  <si>
    <t>"op1" 2*(3,2)</t>
  </si>
  <si>
    <t>"op4" 3*(1,2)</t>
  </si>
  <si>
    <t>368</t>
  </si>
  <si>
    <t>59071041R01</t>
  </si>
  <si>
    <t>lišta okenní elox. hliník  integrované PUR pásky exteriér 35 mm</t>
  </si>
  <si>
    <t>-1728374407</t>
  </si>
  <si>
    <t>10*1,1 'Přepočtené koeficientem množství</t>
  </si>
  <si>
    <t>369</t>
  </si>
  <si>
    <t>767627306</t>
  </si>
  <si>
    <t>Ostatní práce a doplňky při montáži oken a stěn připojovací spára oken a stěn mezi ostěním a rámem vnitřní parotěsná páska</t>
  </si>
  <si>
    <t>-395325843</t>
  </si>
  <si>
    <t>https://podminky.urs.cz/item/CS_URS_2023_02/767627306</t>
  </si>
  <si>
    <t>"dp1" 1*(1,25+2*2,2)*0</t>
  </si>
  <si>
    <t>"dp2" 1*(1+2*2,2)</t>
  </si>
  <si>
    <t>"dp3" 1*(1,13+2*2,2)</t>
  </si>
  <si>
    <t>"dp4" 1*(0,93+2*2,2)</t>
  </si>
  <si>
    <t>"dp5" 1*(1,06+2*2,2)</t>
  </si>
  <si>
    <t>"d6" 1*(1,06+2*2,2)</t>
  </si>
  <si>
    <t>"d7" 1*(3,48+2*3,2)</t>
  </si>
  <si>
    <t>"d8" 2*(0,95+2*2,2)</t>
  </si>
  <si>
    <t>"d9" 1*(1,5+2*1,8)</t>
  </si>
  <si>
    <t>"d10" 1*(1+2*1,8)</t>
  </si>
  <si>
    <t>"d11" 5*(3+2*1,8)</t>
  </si>
  <si>
    <t>"op1" (2*2*1,2+2*3,2)</t>
  </si>
  <si>
    <t>"o2" (16*2*1,2+2*3,2)</t>
  </si>
  <si>
    <t>"o3" (3*2*1,2+2*1,2)</t>
  </si>
  <si>
    <t>"op4" (3*2*1,2+2*1,2)</t>
  </si>
  <si>
    <t>"op5" 3*(2*0,63+2*2,2)</t>
  </si>
  <si>
    <t>"op6" 1*(2*0,9+2*1,1)</t>
  </si>
  <si>
    <t>"op7" 1*(2*2,15+2*2,75)</t>
  </si>
  <si>
    <t>"op8" 1*(2*2,15+2*2,15)</t>
  </si>
  <si>
    <t>370</t>
  </si>
  <si>
    <t>767627310</t>
  </si>
  <si>
    <t>Ostatní práce a doplňky při montáži oken a stěn připojovací spára oken a stěn mezi ostěním a rámem kompletní impregnovaná komprimační páska</t>
  </si>
  <si>
    <t>-2031822075</t>
  </si>
  <si>
    <t>https://podminky.urs.cz/item/CS_URS_2023_02/767627310</t>
  </si>
  <si>
    <t>"dp1" 1*(1,25+2*2,2)</t>
  </si>
  <si>
    <t>371</t>
  </si>
  <si>
    <t>767630123</t>
  </si>
  <si>
    <t>Montáž posuvných dveří z hliníkových profilů s utěsněním připojovací spáry impregnovanou komprimační páskou zdvižně posuvných výšky přes 2200 do 3000 mm celkové šířky přes 3500 mm do 5000 mm</t>
  </si>
  <si>
    <t>-819431822</t>
  </si>
  <si>
    <t>https://podminky.urs.cz/item/CS_URS_2023_02/767630123</t>
  </si>
  <si>
    <t>"d7" 1*(3,48*3,2)</t>
  </si>
  <si>
    <t>372</t>
  </si>
  <si>
    <t>5534R007</t>
  </si>
  <si>
    <t>dveře hliníkové zdvižně posuvné 3480 x 3200 mm 1-křídlé, světlé rozměry křídla 1700 x 3200 mm, otevírání: zp, ozn. d7</t>
  </si>
  <si>
    <t>2097094460</t>
  </si>
  <si>
    <t>Poznámka k položce:_x000D_
bezpečnostní izolační trojsklo, paniková klika a zámek, barva černá - upřesní architekt</t>
  </si>
  <si>
    <t>373</t>
  </si>
  <si>
    <t>767640111</t>
  </si>
  <si>
    <t>Montáž dveří ocelových nebo hliníkových vchodových jednokřídlových bez nadsvětlíku</t>
  </si>
  <si>
    <t>756715173</t>
  </si>
  <si>
    <t>https://podminky.urs.cz/item/CS_URS_2023_02/767640111</t>
  </si>
  <si>
    <t>"dp2" 1</t>
  </si>
  <si>
    <t>"dp3" 1</t>
  </si>
  <si>
    <t>"dp4" 1</t>
  </si>
  <si>
    <t>"d6" 1</t>
  </si>
  <si>
    <t>374</t>
  </si>
  <si>
    <t>5534R002</t>
  </si>
  <si>
    <t>dveře hliníkové požární 1000 x 2200 mm 1-křídlé, světlé rozměry křídla 900 x 2100 mm,  celoprosklené, otevírání: o, po:  EW30DP3-C, Uw=0,9W/m2K, profil s přerušeným tepelným mostem, ozn. dp2</t>
  </si>
  <si>
    <t>-1570355465</t>
  </si>
  <si>
    <t>Poznámka k položce:_x000D_
paniková klika a zámek, barva antracit - upřesní architekt</t>
  </si>
  <si>
    <t>375</t>
  </si>
  <si>
    <t>5534R003</t>
  </si>
  <si>
    <t>dveře hliníkové požární 1130 x 2200 mm 1-křídlé, světlé rozměry křídla 1000 x 2100 mm,  výplň Al sendvič, otevírání: o, po:  EW30DP3-C, Uw=0,9W/m2K, profil s přerušeným tepelným mostem, ozn. dp3</t>
  </si>
  <si>
    <t>-1857317652</t>
  </si>
  <si>
    <t>Poznámka k položce:_x000D_
paniková klika a zámek, barva černá - upřesní architekt</t>
  </si>
  <si>
    <t>376</t>
  </si>
  <si>
    <t>5534R004</t>
  </si>
  <si>
    <t>dveře hliníkové požární 930 x 2200 mm 1-křídlé, světlé rozměry křídla 800 x 2100 mm,  výplň Al sendvič, otevírání: o, po:  EW30DP3-C, Uw=0,9W/m2K, profil s přerušeným tepelným mostem, ozn. dp4</t>
  </si>
  <si>
    <t>540766623</t>
  </si>
  <si>
    <t>Poznámka k položce:_x000D_
bezpečnostní zámek, barva černá - upřesní architekt</t>
  </si>
  <si>
    <t>377</t>
  </si>
  <si>
    <t>5534R006</t>
  </si>
  <si>
    <t>dveře hliníkové 1060 x 2200 mm 1-křídlé, světlé rozměry křídla 900 x 2100 mm,  výplň Al sendvič, otevírání: o, reverzní, Uw=0,9W/m2K, profil s přerušeným tepelným mostem, ozn. d6</t>
  </si>
  <si>
    <t>-809045157</t>
  </si>
  <si>
    <t>Poznámka k položce:_x000D_
nezavíratelné, barva černá - upřesní architekt</t>
  </si>
  <si>
    <t>378</t>
  </si>
  <si>
    <t>767640311</t>
  </si>
  <si>
    <t>Montáž dveří ocelových nebo hliníkových vnitřních jednokřídlových</t>
  </si>
  <si>
    <t>561230647</t>
  </si>
  <si>
    <t>https://podminky.urs.cz/item/CS_URS_2023_02/767640311</t>
  </si>
  <si>
    <t>379</t>
  </si>
  <si>
    <t>55331463</t>
  </si>
  <si>
    <t>zárubeň jednokřídlá ocelová obložková šroubovací tl stěny 110-150mm rozměru 900/1970, 2100mm</t>
  </si>
  <si>
    <t>-491041344</t>
  </si>
  <si>
    <t>380</t>
  </si>
  <si>
    <t>767646510</t>
  </si>
  <si>
    <t>Montáž dveří ocelových nebo hliníkových protipožárních uzávěrů jednokřídlových</t>
  </si>
  <si>
    <t>456171407</t>
  </si>
  <si>
    <t>https://podminky.urs.cz/item/CS_URS_2023_02/767646510</t>
  </si>
  <si>
    <t>"dp1" 1</t>
  </si>
  <si>
    <t>381</t>
  </si>
  <si>
    <t>5534R001</t>
  </si>
  <si>
    <t>dveře hliníkové požární 1250 x 2200 mm 1-křídlé, světlé rozměry křídla 1000 x 2100 mm,  celoprosklené, otevírání: o, po:  EW30DP1-C, Uw=0,9W/m2K, profil s přerušeným tepelným mostem, ozn. dp1</t>
  </si>
  <si>
    <t>769865961</t>
  </si>
  <si>
    <t>382</t>
  </si>
  <si>
    <t>767648351</t>
  </si>
  <si>
    <t>Montáž dveří ocelových nebo hliníkových spojení dveří a stěn průběžné</t>
  </si>
  <si>
    <t>445692791</t>
  </si>
  <si>
    <t>https://podminky.urs.cz/item/CS_URS_2023_02/767648351</t>
  </si>
  <si>
    <t>spojení průběžné mezi dveřmi</t>
  </si>
  <si>
    <t>"mezidveřní výplň" 2,2</t>
  </si>
  <si>
    <t>383</t>
  </si>
  <si>
    <t>55324610</t>
  </si>
  <si>
    <t>panel sendvičový stěnový oboustranně profilovaný izolace PUR tl 40mm</t>
  </si>
  <si>
    <t>2080347779</t>
  </si>
  <si>
    <t>Poznámka k položce:_x000D_
barva dle dveří/zárubní</t>
  </si>
  <si>
    <t>"mezidveřní výplň" 0,3*2,2</t>
  </si>
  <si>
    <t>0,66*1,1 'Přepočtené koeficientem množství</t>
  </si>
  <si>
    <t>384</t>
  </si>
  <si>
    <t>-323784169</t>
  </si>
  <si>
    <t>385</t>
  </si>
  <si>
    <t>767832132</t>
  </si>
  <si>
    <t>Montáž venkovních požárních žebříků do sendvičového panelu bez suchovodu</t>
  </si>
  <si>
    <t>-663882098</t>
  </si>
  <si>
    <t>https://podminky.urs.cz/item/CS_URS_2023_02/767832132</t>
  </si>
  <si>
    <t>"požární žebřík" 4,3</t>
  </si>
  <si>
    <t>386</t>
  </si>
  <si>
    <t>44983046</t>
  </si>
  <si>
    <t>žebřík venkovní s přímým výstupem a ochranným košem bez suchovodu z pozinkované oceli celkem do dl 6m</t>
  </si>
  <si>
    <t>1873816529</t>
  </si>
  <si>
    <t>387</t>
  </si>
  <si>
    <t>767995114</t>
  </si>
  <si>
    <t>Montáž ostatních atypických zámečnických konstrukcí hmotnosti přes 20 do 50 kg</t>
  </si>
  <si>
    <t>-1778842102</t>
  </si>
  <si>
    <t>https://podminky.urs.cz/item/CS_URS_2023_02/767995114</t>
  </si>
  <si>
    <t>"4z l100/10"  (0 + ((10,68+14,4*0)+0 + 1,06+0 + 7,05+0 + 2,25+0 - 2,14+0 - 2*0,55+0 - 0,82+0))*15,04</t>
  </si>
  <si>
    <t>388</t>
  </si>
  <si>
    <t>767995115</t>
  </si>
  <si>
    <t>Montáž ostatních atypických zámečnických konstrukcí hmotnosti přes 50 do 100 kg</t>
  </si>
  <si>
    <t>229448737</t>
  </si>
  <si>
    <t>https://podminky.urs.cz/item/CS_URS_2023_02/767995115</t>
  </si>
  <si>
    <t>"stěny překlad p4 ipe200" (3,8-2*0,16 + 0)*23,0</t>
  </si>
  <si>
    <t>"konzola stěny upe240" 13*1,35*31,0</t>
  </si>
  <si>
    <t>"konzola stěny l80/8" (10*1,2+2*1,45)*9,63</t>
  </si>
  <si>
    <t>"konzola stěny l50/6" (10*1,2+2*1,45)*4,47</t>
  </si>
  <si>
    <t>"konzola stěny  p8" 13*2*0,1*0,18*8*8,0</t>
  </si>
  <si>
    <t>"konzola stěny p6" (13*0,24*0,12 + 12*0,96*0,5)*6*8,0</t>
  </si>
  <si>
    <t>"slunolam ipe100" 7*1,2*8,1</t>
  </si>
  <si>
    <t>"slunolam heb100" 7*0,3*20,9</t>
  </si>
  <si>
    <t>"slunolam p10" 7*0,16*0,32*10*8,0</t>
  </si>
  <si>
    <t>"slunolam p8" 7*2*0,12*0,32*8*8,0</t>
  </si>
  <si>
    <t>"slunolam p6" 7*2*2*0,09*0,045*6*8,0</t>
  </si>
  <si>
    <t>389</t>
  </si>
  <si>
    <t>767995116</t>
  </si>
  <si>
    <t>Montáž ostatních atypických zámečnických konstrukcí hmotnosti přes 100 do 250 kg</t>
  </si>
  <si>
    <t>-2097391657</t>
  </si>
  <si>
    <t>https://podminky.urs.cz/item/CS_URS_2023_02/767995116</t>
  </si>
  <si>
    <t>"rám vzt1 u100" (3*0,82)*10,6</t>
  </si>
  <si>
    <t>"rám vzt1 ipe100" (2*2,81+2*0,52)*8,1</t>
  </si>
  <si>
    <t>"rám vzt1 j50/4" 6*0,65*5,54</t>
  </si>
  <si>
    <t>"rám vzt2 u100" 4*1,06*10,6</t>
  </si>
  <si>
    <t>"rám vzt2 ipe120" (2*5,68+3*0,76)*10,6</t>
  </si>
  <si>
    <t>"rám vzt2 j60/4" 8*0,63*7,03</t>
  </si>
  <si>
    <t>390</t>
  </si>
  <si>
    <t>13010752</t>
  </si>
  <si>
    <t>ocel profilová jakost S235JR (11 375) průřez IPE 200</t>
  </si>
  <si>
    <t>-323357616</t>
  </si>
  <si>
    <t>"stěny překlad p4 ipe200" (3,8-2*0,16 + 0)*23,0/1000</t>
  </si>
  <si>
    <t>391</t>
  </si>
  <si>
    <t>13010942</t>
  </si>
  <si>
    <t>ocel profilová jakost S235JR (11 375) průřez UPE 240</t>
  </si>
  <si>
    <t>-1771207058</t>
  </si>
  <si>
    <t>"konzola stěny upe240" 13*1,35*31,0/1000</t>
  </si>
  <si>
    <t>392</t>
  </si>
  <si>
    <t>13010742</t>
  </si>
  <si>
    <t>ocel profilová jakost S235JR (11 375) průřez IPE 100</t>
  </si>
  <si>
    <t>-1037830159</t>
  </si>
  <si>
    <t>"slunolam ipe100" 7*1,2*8,1/1000</t>
  </si>
  <si>
    <t>"rám vzt1 ipe100" (2*2,81+2*0,52)*8,1/1000</t>
  </si>
  <si>
    <t>393</t>
  </si>
  <si>
    <t>13010970</t>
  </si>
  <si>
    <t>ocel profilová jakost S235JR (11 375) průřez HEB 100</t>
  </si>
  <si>
    <t>-1262765273</t>
  </si>
  <si>
    <t>"slunolam heb100" 7*0,3*20,9/1000</t>
  </si>
  <si>
    <t>394</t>
  </si>
  <si>
    <t>13010816</t>
  </si>
  <si>
    <t>ocel profilová jakost S235JR (11 375) průřez U (UPN) 100</t>
  </si>
  <si>
    <t>1767286722</t>
  </si>
  <si>
    <t>"rám vzt1 u100" (3*0,82)*10,6/1000</t>
  </si>
  <si>
    <t>"rám vzt2 u100" 4*1,06*10,6/1000</t>
  </si>
  <si>
    <t>395</t>
  </si>
  <si>
    <t>13010744</t>
  </si>
  <si>
    <t>ocel profilová jakost S235JR (11 375) průřez IPE 120</t>
  </si>
  <si>
    <t>1367454821</t>
  </si>
  <si>
    <t>"rám vzt2 ipe120" (2*5,68+3*0,76)*10,6/1000</t>
  </si>
  <si>
    <t>396</t>
  </si>
  <si>
    <t>13010442</t>
  </si>
  <si>
    <t>úhelník ocelový rovnostranný jakost S235JR (11 375) 100x100x10mm</t>
  </si>
  <si>
    <t>-428156279</t>
  </si>
  <si>
    <t>"4z l100/10"  (0 + ((10,68+14,4*0)+0 + 1,06+0 + 7,05+0 + 2,25+0 - 2,14+0 - 2*0,55+0 - 0,82+0))*15,04/1000</t>
  </si>
  <si>
    <t>397</t>
  </si>
  <si>
    <t>13010434</t>
  </si>
  <si>
    <t>úhelník ocelový rovnostranný jakost S235JR (11 375) 80x80x8mm</t>
  </si>
  <si>
    <t>-776838305</t>
  </si>
  <si>
    <t>"konzola stěny l80/8" (10*1,2+2*1,45)*9,63/1000</t>
  </si>
  <si>
    <t>398</t>
  </si>
  <si>
    <t>13010422</t>
  </si>
  <si>
    <t>úhelník ocelový rovnostranný jakost S235JR (11 375) 50x50x6mm</t>
  </si>
  <si>
    <t>-1781169</t>
  </si>
  <si>
    <t>"konzola stěny l50/6" (10*1,2+2*1,45)*4,47/1000</t>
  </si>
  <si>
    <t>399</t>
  </si>
  <si>
    <t>14550256</t>
  </si>
  <si>
    <t>profil ocelový svařovaný jakost S235 průřez čtvercový 60x60x4mm</t>
  </si>
  <si>
    <t>-160375889</t>
  </si>
  <si>
    <t>"rám vzt2 j60/4" 8*0,63*7,03/1000</t>
  </si>
  <si>
    <t>400</t>
  </si>
  <si>
    <t>14550248</t>
  </si>
  <si>
    <t>profil ocelový svařovaný jakost S235 průřez čtvercový 50x50x4mm</t>
  </si>
  <si>
    <t>-928697198</t>
  </si>
  <si>
    <t>"rám vzt1 j50/4" 6*0,65*5,54/1000</t>
  </si>
  <si>
    <t>401</t>
  </si>
  <si>
    <t>13611228</t>
  </si>
  <si>
    <t>plech ocelový hladký jakost S235JR tl 10mm tabule</t>
  </si>
  <si>
    <t>200851734</t>
  </si>
  <si>
    <t>"slunolam p10" 7*0,16*0,32*10*8,0/1000</t>
  </si>
  <si>
    <t>402</t>
  </si>
  <si>
    <t>13611228R01</t>
  </si>
  <si>
    <t>plech ocelový hladký jakost S235JR tl 8mm tabule</t>
  </si>
  <si>
    <t>1927391836</t>
  </si>
  <si>
    <t>"konzola stěny  p8" 13*2*0,1*0,18*8*8,0/1000</t>
  </si>
  <si>
    <t>"slunolam p8" 7*2*0,12*0,32*8*8,0/1000</t>
  </si>
  <si>
    <t>403</t>
  </si>
  <si>
    <t>13611220</t>
  </si>
  <si>
    <t>plech ocelový hladký jakost S235JR tl 6mm tabule</t>
  </si>
  <si>
    <t>-1900062337</t>
  </si>
  <si>
    <t>"konzola stěny p6" (13*0,24*0,12 + 12*0,96*0,5)*6*8,0/1000</t>
  </si>
  <si>
    <t>"slunolam p6" 7*2*2*0,09*0,045*6*8,0/1000</t>
  </si>
  <si>
    <t>404</t>
  </si>
  <si>
    <t>76799R001</t>
  </si>
  <si>
    <t>Příplatek na povrchovou úpravu - očištění, odmaštění, žárově zinkováno máčením</t>
  </si>
  <si>
    <t>-385740592</t>
  </si>
  <si>
    <t>"4k rš560" 72,5/0,5*1,88</t>
  </si>
  <si>
    <t>"5k rš590" 12,2/0,5*1,88</t>
  </si>
  <si>
    <t>405</t>
  </si>
  <si>
    <t>76799R005</t>
  </si>
  <si>
    <t>Příplatek na spojovací a kotevní materiál - šrouby, vruty, podložky, matice, atd.</t>
  </si>
  <si>
    <t>-2122323993</t>
  </si>
  <si>
    <t>406</t>
  </si>
  <si>
    <t>-1250844001</t>
  </si>
  <si>
    <t>"konzola stěny kotvy m10" 13*3</t>
  </si>
  <si>
    <t>407</t>
  </si>
  <si>
    <t>103445119</t>
  </si>
  <si>
    <t>408</t>
  </si>
  <si>
    <t>767996802</t>
  </si>
  <si>
    <t>Demontáž ostatních zámečnických konstrukcí rozebráním o hmotnosti jednotlivých dílů přes 50 do 100 kg</t>
  </si>
  <si>
    <t>-562716397</t>
  </si>
  <si>
    <t>https://podminky.urs.cz/item/CS_URS_2023_02/767996802</t>
  </si>
  <si>
    <t>"stávající plotová výplň - kovářský výrobek, k uskladnění" 90,0</t>
  </si>
  <si>
    <t>409</t>
  </si>
  <si>
    <t>767996803</t>
  </si>
  <si>
    <t>Demontáž ostatních zámečnických konstrukcí rozebráním o hmotnosti jednotlivých dílů přes 100 do 250 kg</t>
  </si>
  <si>
    <t>2082384098</t>
  </si>
  <si>
    <t>https://podminky.urs.cz/item/CS_URS_2023_02/767996803</t>
  </si>
  <si>
    <t>"demontáž přístřešku" 120,0</t>
  </si>
  <si>
    <t>410</t>
  </si>
  <si>
    <t>76799R011</t>
  </si>
  <si>
    <t>D+M Parapet výdejového okénka z nerezového plechu, omyvatelný povrch, rozměr 5850 x 310 mm, uprostřed otvor pro sloupek</t>
  </si>
  <si>
    <t>245129679</t>
  </si>
  <si>
    <t>411</t>
  </si>
  <si>
    <t>76799R012</t>
  </si>
  <si>
    <t>D+M Parapet odkládacího okénka z nerezového plechu, omyvatelný povrch, rozměr 1000 x 310 mm, uprostřed otvor pro sloupek</t>
  </si>
  <si>
    <t>826811429</t>
  </si>
  <si>
    <t>412</t>
  </si>
  <si>
    <t>76799R015</t>
  </si>
  <si>
    <t>D+M Truhlík z nerezového plechu 750 x 150 x 400 mm pro zabudovaný květináč, truhlík nesmí propouštět vlhkost</t>
  </si>
  <si>
    <t>959382190</t>
  </si>
  <si>
    <t>413</t>
  </si>
  <si>
    <t>76799R031</t>
  </si>
  <si>
    <t>D+M Plotové ozdobné výplně odpovídající původní - kovářský výrobek, plocha cca 4,4 m2, hmotnost cca 250 kg</t>
  </si>
  <si>
    <t>1098616585</t>
  </si>
  <si>
    <t>414</t>
  </si>
  <si>
    <t>76799R032</t>
  </si>
  <si>
    <t>D+M Vstupní vrátka odpovídající původní ozdobné plotové výplni - kovářský výrobek, včetně sloupků, kování a zámku, plocha cca 3,0 m2, hmotnost cca 200 kg</t>
  </si>
  <si>
    <t>932754680</t>
  </si>
  <si>
    <t>415</t>
  </si>
  <si>
    <t>76799R054</t>
  </si>
  <si>
    <t>D+M Projekční plocha o rozměrech 4000 x 2500 mm, zvláštní požadavky na rovinnost plochy bez zkraslení promítaného obrazu</t>
  </si>
  <si>
    <t>1142638095</t>
  </si>
  <si>
    <t>416</t>
  </si>
  <si>
    <t>998767101</t>
  </si>
  <si>
    <t>Přesun hmot pro zámečnické konstrukce stanovený z hmotnosti přesunovaného materiálu vodorovná dopravní vzdálenost do 50 m v objektech výšky do 6 m</t>
  </si>
  <si>
    <t>768843701</t>
  </si>
  <si>
    <t>https://podminky.urs.cz/item/CS_URS_2023_02/998767101</t>
  </si>
  <si>
    <t>417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</si>
  <si>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</si>
  <si>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</si>
  <si>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857334810</t>
  </si>
  <si>
    <t>https://podminky.urs.cz/item/CS_URS_2023_02/998767181</t>
  </si>
  <si>
    <t>776</t>
  </si>
  <si>
    <t>Podlahy povlakové</t>
  </si>
  <si>
    <t>418</t>
  </si>
  <si>
    <t>776111311</t>
  </si>
  <si>
    <t>Příprava podkladu vysátí podlah</t>
  </si>
  <si>
    <t>-246633400</t>
  </si>
  <si>
    <t>https://podminky.urs.cz/item/CS_URS_2023_02/776111311</t>
  </si>
  <si>
    <t>419</t>
  </si>
  <si>
    <t>776141122</t>
  </si>
  <si>
    <t>Příprava podkladu vyrovnání samonivelační stěrkou podlah min.pevnosti 30 MPa, tloušťky přes 3 do 5 mm</t>
  </si>
  <si>
    <t>569344358</t>
  </si>
  <si>
    <t>https://podminky.urs.cz/item/CS_URS_2023_02/776141122</t>
  </si>
  <si>
    <t>420</t>
  </si>
  <si>
    <t>776251311</t>
  </si>
  <si>
    <t>Montáž podlahovin z přírodního linolea (marmolea) lepením 2-složkovým lepidlem z pásů</t>
  </si>
  <si>
    <t>1470362226</t>
  </si>
  <si>
    <t>https://podminky.urs.cz/item/CS_URS_2023_02/776251311</t>
  </si>
  <si>
    <t>421</t>
  </si>
  <si>
    <t>60756112</t>
  </si>
  <si>
    <t>linoleum přírodní tl 3,2mm, hořlavost Cfl-s1, smykové tření µ ≥0,3, třída zátěže 34/43</t>
  </si>
  <si>
    <t>1797082735</t>
  </si>
  <si>
    <t>Poznámka k položce:_x000D_
barevné schéma dle návrhu interiéru</t>
  </si>
  <si>
    <t>126,11*1,1 'Přepočtené koeficientem množství</t>
  </si>
  <si>
    <t>422</t>
  </si>
  <si>
    <t>776991221</t>
  </si>
  <si>
    <t>Ostatní práce údržba nových podlahovin po pokládce čištění včetně ošetření polymerním nátěrem jednosložkovým jednovrstvým</t>
  </si>
  <si>
    <t>1321375161</t>
  </si>
  <si>
    <t>https://podminky.urs.cz/item/CS_URS_2023_02/776991221</t>
  </si>
  <si>
    <t>423</t>
  </si>
  <si>
    <t>998776101</t>
  </si>
  <si>
    <t>Přesun hmot pro podlahy povlakové stanovený z hmotnosti přesunovaného materiálu vodorovná dopravní vzdálenost do 50 m v objektech výšky do 6 m</t>
  </si>
  <si>
    <t>605780064</t>
  </si>
  <si>
    <t>https://podminky.urs.cz/item/CS_URS_2023_02/998776101</t>
  </si>
  <si>
    <t>424</t>
  </si>
  <si>
    <t>998776181</t>
  </si>
  <si>
    <t>Přesun hmot pro podlahy povlakové stanovený z hmotnosti přesunovaného materiálu Příplatek k cenám za přesun prováděný bez použití mechanizace pro jakoukoliv výšku objektu</t>
  </si>
  <si>
    <t>885095026</t>
  </si>
  <si>
    <t>https://podminky.urs.cz/item/CS_URS_2023_02/998776181</t>
  </si>
  <si>
    <t>777</t>
  </si>
  <si>
    <t>Podlahy lité</t>
  </si>
  <si>
    <t>425</t>
  </si>
  <si>
    <t>771151022R01</t>
  </si>
  <si>
    <t>Příprava podkladu před provedením litých podlah samonivelační stěrka min.pevnosti 30 MPa, tloušťky přes 3 do 5 mm</t>
  </si>
  <si>
    <t>-8294345</t>
  </si>
  <si>
    <t>426</t>
  </si>
  <si>
    <t>777111111</t>
  </si>
  <si>
    <t>Příprava podkladu před provedením litých podlah vysátí</t>
  </si>
  <si>
    <t>-916786846</t>
  </si>
  <si>
    <t>https://podminky.urs.cz/item/CS_URS_2023_02/777111111</t>
  </si>
  <si>
    <t>427</t>
  </si>
  <si>
    <t>777511105</t>
  </si>
  <si>
    <t>Krycí stěrka dekorativní epoxidová, tloušťky přes 2 do 3 mm</t>
  </si>
  <si>
    <t>1395734324</t>
  </si>
  <si>
    <t>https://podminky.urs.cz/item/CS_URS_2023_02/777511105</t>
  </si>
  <si>
    <t>soklík 10 cm</t>
  </si>
  <si>
    <t>"m04" ((2*2,8+2*3,9) - 0 - 0,95-1,0-0,85)*0,1</t>
  </si>
  <si>
    <t>"m05" ((2*4,5+2*5,9+2*0,3) - 0 - 1,1-1,15-0,85)*0,1</t>
  </si>
  <si>
    <t>"m06" ((2*2,0+2*1,5) - 0,63 - 2*0,85)*0,1</t>
  </si>
  <si>
    <t>"m07" ((2*2,5+2*2,0) - 0,95-0,85)*0,1</t>
  </si>
  <si>
    <t>"m08" ((2*0,9+2*2,0) - 3*0,85)*0,1</t>
  </si>
  <si>
    <t>"m09" ((2*1,0+2*2,0) - 0,85)*0,1</t>
  </si>
  <si>
    <t>"m10" ((2*1,6+2*2,7) - 0,63 - 2*1,15)*0,1</t>
  </si>
  <si>
    <t>"m11" ((2*1,0+2*1,6) - 0,95-0,85)*0,1</t>
  </si>
  <si>
    <t>428</t>
  </si>
  <si>
    <t>777511181</t>
  </si>
  <si>
    <t>Krycí stěrka Příplatek k cenám za zvýšenou pracnost provádění soklíků na svislé ploše podlahových</t>
  </si>
  <si>
    <t>-154754485</t>
  </si>
  <si>
    <t>https://podminky.urs.cz/item/CS_URS_2023_02/777511181</t>
  </si>
  <si>
    <t>429</t>
  </si>
  <si>
    <t>777612101</t>
  </si>
  <si>
    <t>Uzavírací nátěr podlahy epoxidový barevný</t>
  </si>
  <si>
    <t>-1020751935</t>
  </si>
  <si>
    <t>https://podminky.urs.cz/item/CS_URS_2023_02/777612101</t>
  </si>
  <si>
    <t>430</t>
  </si>
  <si>
    <t>777911111</t>
  </si>
  <si>
    <t>Napojení na stěnu nebo sokl fabionem z epoxidové stěrky plněné pískem tuhé</t>
  </si>
  <si>
    <t>-665593210</t>
  </si>
  <si>
    <t>https://podminky.urs.cz/item/CS_URS_2023_02/777911111</t>
  </si>
  <si>
    <t>"m04" ((2*2,8+2*3,9) - 0 - 0,95-1,0-0,85)</t>
  </si>
  <si>
    <t>"m05" ((2*4,5+2*5,9+2*0,3) - 0 - 1,1-1,15-0,85)</t>
  </si>
  <si>
    <t>"m06" ((2*2,0+2*1,5) - 0,63 - 2*0,85)</t>
  </si>
  <si>
    <t>"m07" ((2*2,5+2*2,0) - 0,95-0,85)</t>
  </si>
  <si>
    <t>"m08" ((2*0,9+2*2,0) - 3*0,85)</t>
  </si>
  <si>
    <t>"m09" ((2*1,0+2*2,0) - 0,85)</t>
  </si>
  <si>
    <t>"m10" ((2*1,6+2*2,7) - 0,63 - 2*1,15)</t>
  </si>
  <si>
    <t>"m11" ((2*1,0+2*1,6) - 0,95-0,85)</t>
  </si>
  <si>
    <t>431</t>
  </si>
  <si>
    <t>998777101</t>
  </si>
  <si>
    <t>Přesun hmot pro podlahy lité stanovený z hmotnosti přesunovaného materiálu vodorovná dopravní vzdálenost do 50 m v objektech výšky do 6 m</t>
  </si>
  <si>
    <t>-31181278</t>
  </si>
  <si>
    <t>https://podminky.urs.cz/item/CS_URS_2023_02/998777101</t>
  </si>
  <si>
    <t>432</t>
  </si>
  <si>
    <t>998777181</t>
  </si>
  <si>
    <t>Přesun hmot pro podlahy lité stanovený z hmotnosti přesunovaného materiálu Příplatek k cenám za přesun prováděný bez použití mechanizace pro jakoukoliv výšku objektu</t>
  </si>
  <si>
    <t>37451972</t>
  </si>
  <si>
    <t>https://podminky.urs.cz/item/CS_URS_2023_02/998777181</t>
  </si>
  <si>
    <t>781</t>
  </si>
  <si>
    <t>Dokončovací práce - obklady</t>
  </si>
  <si>
    <t>433</t>
  </si>
  <si>
    <t>781121011</t>
  </si>
  <si>
    <t>Příprava podkladu před provedením obkladu nátěr penetrační na stěnu</t>
  </si>
  <si>
    <t>1537844464</t>
  </si>
  <si>
    <t>https://podminky.urs.cz/item/CS_URS_2023_02/781121011</t>
  </si>
  <si>
    <t>"m04" ((2*2,8+2*3,9)*2,3 - 1,0*1,3-5,87*1,3 - 0,95*2,2-1,0*2,2-0,85*2,2)</t>
  </si>
  <si>
    <t>"m05" ((2*4,5+2*5,9+2*0,3)*2,3 - 0,9*1,1 - 1,1*2,2-1,15*2,2-0,85*2,2)</t>
  </si>
  <si>
    <t>"m07" ((2*2,5+2*2,0)*2,3 - 0,95*2,2-0,85*2,2)</t>
  </si>
  <si>
    <t>"m08" ((2*0,9+2*2,0)*2,3 - 3*0,85*2,2)</t>
  </si>
  <si>
    <t>"m09" ((2*1,0+2*2,0)*2,3 - 0,85*2,2)</t>
  </si>
  <si>
    <t>"m11" ((2*1,0+2*1,6)*2,3 - 0,95*2,2-0,85*2,2)</t>
  </si>
  <si>
    <t>434</t>
  </si>
  <si>
    <t>781474115</t>
  </si>
  <si>
    <t>Montáž obkladů vnitřních stěn z dlaždic keramických lepených flexibilním lepidlem maloformátových hladkých přes 22 do 25 ks/m2</t>
  </si>
  <si>
    <t>-584243137</t>
  </si>
  <si>
    <t>https://podminky.urs.cz/item/CS_URS_2023_02/781474115</t>
  </si>
  <si>
    <t>435</t>
  </si>
  <si>
    <t>59761039</t>
  </si>
  <si>
    <t>obklad keramický hladký přes 22 do 25ks/m2</t>
  </si>
  <si>
    <t>-600699984</t>
  </si>
  <si>
    <t>101,539*1,1 'Přepočtené koeficientem množství</t>
  </si>
  <si>
    <t>436</t>
  </si>
  <si>
    <t>781492211</t>
  </si>
  <si>
    <t>Obklad - dokončující práce montáž profilu lepeného flexibilním cementovým lepidlem rohového</t>
  </si>
  <si>
    <t>-1594326836</t>
  </si>
  <si>
    <t>https://podminky.urs.cz/item/CS_URS_2023_02/781492211</t>
  </si>
  <si>
    <t>"m05" (4*2,3)</t>
  </si>
  <si>
    <t>"m11" (2,3)</t>
  </si>
  <si>
    <t>437</t>
  </si>
  <si>
    <t>781492251</t>
  </si>
  <si>
    <t>Obklad - dokončující práce montáž profilu lepeného flexibilním cementovým lepidlem ukončovacího</t>
  </si>
  <si>
    <t>-243700204</t>
  </si>
  <si>
    <t>https://podminky.urs.cz/item/CS_URS_2023_02/781492251</t>
  </si>
  <si>
    <t>"m04" ((2*2,8+2*3,9) + 2*1,0+2*1,3+2*5,87+2*1,3 + 0,95+2*2,2+1,0+2*2,2+0,85+2*2,2)</t>
  </si>
  <si>
    <t>"m05" ((2*4,5+2*5,9+2*0,3) + 2*0,9+2*1,1 + 1,1+2*2,2+1,15+2*2,2+0,85+2*2,2)</t>
  </si>
  <si>
    <t>"m07" ((2*2,5+2*2,0) + 0,95+2*2,2+0,85+2*2,2)</t>
  </si>
  <si>
    <t>"m08" ((2*0,9+2*2,0) + 3*0,85+3*2*2,2)</t>
  </si>
  <si>
    <t>"m09" ((2*1,0+2*2,0) + 0,85+2*2,2)</t>
  </si>
  <si>
    <t>"m11" ((2*1,0+2*1,6) + 0,95+2*2,2+0,85+2*2,2)</t>
  </si>
  <si>
    <t>438</t>
  </si>
  <si>
    <t>28342003</t>
  </si>
  <si>
    <t>lišta ukončovací z PVC 10mm</t>
  </si>
  <si>
    <t>-436370256</t>
  </si>
  <si>
    <t>169,74*1,2 'Přepočtené koeficientem množství</t>
  </si>
  <si>
    <t>439</t>
  </si>
  <si>
    <t>998781101</t>
  </si>
  <si>
    <t>Přesun hmot pro obklady keramické stanovený z hmotnosti přesunovaného materiálu vodorovná dopravní vzdálenost do 50 m v objektech výšky do 6 m</t>
  </si>
  <si>
    <t>1991290998</t>
  </si>
  <si>
    <t>https://podminky.urs.cz/item/CS_URS_2023_02/998781101</t>
  </si>
  <si>
    <t>440</t>
  </si>
  <si>
    <t>998781181</t>
  </si>
  <si>
    <t>Přesun hmot pro obklady keramické stanovený z hmotnosti přesunovaného materiálu Příplatek k cenám za přesun prováděný bez použití mechanizace pro jakoukoliv výšku objektu</t>
  </si>
  <si>
    <t>228194062</t>
  </si>
  <si>
    <t>https://podminky.urs.cz/item/CS_URS_2023_02/998781181</t>
  </si>
  <si>
    <t>783</t>
  </si>
  <si>
    <t>Dokončovací práce - nátěry</t>
  </si>
  <si>
    <t>441</t>
  </si>
  <si>
    <t>783218111</t>
  </si>
  <si>
    <t>Lazurovací nátěr tesařských konstrukcí dvojnásobný syntetický</t>
  </si>
  <si>
    <t>-2027381192</t>
  </si>
  <si>
    <t>https://podminky.urs.cz/item/CS_URS_2023_02/783218111</t>
  </si>
  <si>
    <t>pohledové sloupky</t>
  </si>
  <si>
    <t>"stěny sloupek 140/200 gl24h" (3,62 + 0)*(2*0,14+2*0,2)</t>
  </si>
  <si>
    <t>"stěny sloupek 140/160 gl24h" ((0 + 1)*3,62 + 0)*(2*0,14+2*0,16)</t>
  </si>
  <si>
    <t>"stěny sloupek 140/140 gl24h" (2,85 + 0)*(2*0,14+2*0,14)</t>
  </si>
  <si>
    <t>"stěny sloupek 140/120 gl24h" ((11+6)*3,62 + 0)*(2*0,14+2*0,12)</t>
  </si>
  <si>
    <t>záklop</t>
  </si>
  <si>
    <t>"stropnice 120/320 gl24h" (11*6,5 + 10*2,7)*(0,12+2*0,32)</t>
  </si>
  <si>
    <t>"krátče 80/320 gl24h" (10*4*1,08+2*4*1,37 + 9*1,08+1*1,43)*(0,08+2*0,32)</t>
  </si>
  <si>
    <t>akustický obklad</t>
  </si>
  <si>
    <t>obklad biodeskou</t>
  </si>
  <si>
    <t>"ostění kruhových oken" 10*3,2*0,3</t>
  </si>
  <si>
    <t>442</t>
  </si>
  <si>
    <t>783826311</t>
  </si>
  <si>
    <t>Nátěr omítek se schopností překlenutí trhlin mikroarmovací akrylátový</t>
  </si>
  <si>
    <t>899982193</t>
  </si>
  <si>
    <t>https://podminky.urs.cz/item/CS_URS_2023_02/783826311</t>
  </si>
  <si>
    <t>"barevný nátěr soklové omítky - barva černá"</t>
  </si>
  <si>
    <t>443</t>
  </si>
  <si>
    <t>783896309</t>
  </si>
  <si>
    <t>Nátěr omítek se schopností překlenutí trhlin Příplatek k cenám za provedení barevného nátěru v odstínu náročném</t>
  </si>
  <si>
    <t>1634053205</t>
  </si>
  <si>
    <t>https://podminky.urs.cz/item/CS_URS_2023_02/783896309</t>
  </si>
  <si>
    <t>784</t>
  </si>
  <si>
    <t>Dokončovací práce - malby a tapety</t>
  </si>
  <si>
    <t>444</t>
  </si>
  <si>
    <t>784211121</t>
  </si>
  <si>
    <t>Malby z malířských směsí oděruvzdorných za mokra dvojnásobné, bílé za mokra oděruvzdorné středně v místnostech výšky do 3,80 m</t>
  </si>
  <si>
    <t>-1197737392</t>
  </si>
  <si>
    <t>https://podminky.urs.cz/item/CS_URS_2023_02/784211121</t>
  </si>
  <si>
    <t>"m04" ((2*2,8+2*3,9)*2,3 - 1,0*1,3-5,87*1,3 - 0,95*2,2-1,0*2,2-0,85*2,2)*(-1)</t>
  </si>
  <si>
    <t>"m05" ((2*4,5+2*5,9+2*0,3)*2,3 - 0,9*1,1 - 1,1*2,2-1,15*2,2-0,85*2,2)*(-1)</t>
  </si>
  <si>
    <t>"m07" ((2*2,5+2*2,0)*2,3 - 0,95*2,2-0,85*2,2)*(-1)</t>
  </si>
  <si>
    <t>"m08" ((2*0,9+2*2,0)*2,3 - 3*0,85*2,2)*(-1)</t>
  </si>
  <si>
    <t>"m09" ((2*1,0+2*2,0)*2,3 - 0,85*2,2)*(-1)</t>
  </si>
  <si>
    <t>"m11" ((2*1,0+2*1,6)*2,3 - 0,95*2,2-0,85*2,2)*(-1)</t>
  </si>
  <si>
    <t>445</t>
  </si>
  <si>
    <t>784211141</t>
  </si>
  <si>
    <t>Malby z malířských směsí oděruvzdorných za mokra Příplatek k cenám dvojnásobných maleb za zvýšenou pracnost při provádění malého rozsahu plochy do 5 m2</t>
  </si>
  <si>
    <t>145334288</t>
  </si>
  <si>
    <t>https://podminky.urs.cz/item/CS_URS_2023_02/784211141</t>
  </si>
  <si>
    <t>(0 + 0 + 2,55 + 4,49 + 1,71 + 1,71 + 4,31 + 1,72 + 3,85)</t>
  </si>
  <si>
    <t>"m04" 0</t>
  </si>
  <si>
    <t>"m05" 0</t>
  </si>
  <si>
    <t>"m04" ((2*2,8+2*3,9)*2,3 - 1,0*1,3-5,87*1,3 - 0,95*2,2-1,0*2,2-0,85*2,2)*(-1)*0</t>
  </si>
  <si>
    <t>"m05" ((2*4,5+2*5,9+2*0,3)*2,3 - 0,9*1,1 - 1,1*2,2-1,15*2,2-0,85*2,2)*(-1)*0</t>
  </si>
  <si>
    <t>786</t>
  </si>
  <si>
    <t>Dokončovací práce - čalounické úpravy</t>
  </si>
  <si>
    <t>446</t>
  </si>
  <si>
    <t>786614001R02</t>
  </si>
  <si>
    <t>Montáž interiérových rolet upevněných na rám okenního nebo dveřního otvoru nebo na ostění, ovládaných motorem, včetně horního boxu a vodících profilů, plochy do 4 m2</t>
  </si>
  <si>
    <t>-1881727615</t>
  </si>
  <si>
    <t>447</t>
  </si>
  <si>
    <t>63128004R01</t>
  </si>
  <si>
    <t>roleta látková interiérová box š 100mm bez ovládaná včetně příslušenství plochy do 4,0m2, barva černá</t>
  </si>
  <si>
    <t>592718308</t>
  </si>
  <si>
    <t>"o2" 12*(1,2*3,2)</t>
  </si>
  <si>
    <t>448</t>
  </si>
  <si>
    <t>63128004R02</t>
  </si>
  <si>
    <t>ovládaná rolet základním motorem včetně příslušenství plochy do 4,0m2</t>
  </si>
  <si>
    <t>1451163287</t>
  </si>
  <si>
    <t>449</t>
  </si>
  <si>
    <t>786614001R03</t>
  </si>
  <si>
    <t>Montáž rolet upevněných na rám okenního nebo dveřního otvoru nebo na ostění, plochy do 4 m2</t>
  </si>
  <si>
    <t>-674414408</t>
  </si>
  <si>
    <t>450</t>
  </si>
  <si>
    <t>63128023R01</t>
  </si>
  <si>
    <t>roleta hliníková, uzamykatelná, včetně vodících lišt a zámku</t>
  </si>
  <si>
    <t>1834298031</t>
  </si>
  <si>
    <t>(2*2,83*1,3 + 1,0*1,3)</t>
  </si>
  <si>
    <t>451</t>
  </si>
  <si>
    <t>8999R991</t>
  </si>
  <si>
    <t>Nastavení řídící jednotky čerpadla závlahového systému podle nového schématu zahrady, zkušební provoz</t>
  </si>
  <si>
    <t>-1752796358</t>
  </si>
  <si>
    <t>452</t>
  </si>
  <si>
    <t>722X0405030</t>
  </si>
  <si>
    <t>Zaškolení obsluhy</t>
  </si>
  <si>
    <t>hod</t>
  </si>
  <si>
    <t>-719139314</t>
  </si>
  <si>
    <t>453</t>
  </si>
  <si>
    <t>722X0405040</t>
  </si>
  <si>
    <t>Dokumentace skutečného provedení</t>
  </si>
  <si>
    <t>1154331087</t>
  </si>
  <si>
    <t>0104 - D.4 Zdravotní instalace</t>
  </si>
  <si>
    <t>45332000-3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</si>
  <si>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</si>
  <si>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</si>
  <si>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</si>
  <si>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</si>
  <si>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</si>
  <si>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132154203</t>
  </si>
  <si>
    <t>Hloubení zapažených rýh šířky přes 800 do 2 000 mm strojně s urovnáním dna do předepsaného profilu a spádu v hornině třídy těžitelnosti I skupiny 1 a 2 přes 50 do 100 m3</t>
  </si>
  <si>
    <t>557219442</t>
  </si>
  <si>
    <t>https://podminky.urs.cz/item/CS_URS_2023_02/132154203</t>
  </si>
  <si>
    <t>"Splašková kanalizace"</t>
  </si>
  <si>
    <t>"1"(6,25*((1,09+2,56)/2)*0,90)</t>
  </si>
  <si>
    <t>"10"(4,55*((0,9+1,95)/2)*0,9)</t>
  </si>
  <si>
    <t>"12,11"</t>
  </si>
  <si>
    <t>(1,85*((1,5+2,047)/2)*0,9)+(0,8*((1,6+1,73)/2)*0,9)</t>
  </si>
  <si>
    <t>"dešťová kanalizace D8,7"</t>
  </si>
  <si>
    <t>(7,5*((2,75+2,3)/2)*0,9)+(0,45*2,69*0,9)</t>
  </si>
  <si>
    <t>132251253</t>
  </si>
  <si>
    <t>Hloubení nezapažených rýh šířky přes 800 do 2 000 mm strojně s urovnáním dna do předepsaného profilu a spádu v hornině třídy těžitelnosti I skupiny 3 přes 50 do 100 m3</t>
  </si>
  <si>
    <t>1340239540</t>
  </si>
  <si>
    <t>https://podminky.urs.cz/item/CS_URS_2023_02/132251253</t>
  </si>
  <si>
    <t>"1"(6,2*((0,85+1,09)/2)*0,9)</t>
  </si>
  <si>
    <t>"2,13"</t>
  </si>
  <si>
    <t>(2,6*((0,85+0,91)/2)*0,90)+(2,05*((0,843+0,884)/2)*0,9)</t>
  </si>
  <si>
    <t>"3,4"</t>
  </si>
  <si>
    <t>(0,90*((0,85+0,94)/2)*0,9)+(0,8*((0,85+0,98)/2)*0,9)</t>
  </si>
  <si>
    <t>"5,6"</t>
  </si>
  <si>
    <t>(1,5*((0,85+0,99)/2)*0,9)+(2,75*((1,023+1,078)/2)*0,9)</t>
  </si>
  <si>
    <t>"7,8"</t>
  </si>
  <si>
    <t>(0,5*((0,9+1,065)/2)*0,9)+(1,85*((0,85+1,09)/2)*0,9)</t>
  </si>
  <si>
    <t>"9,10"(0,4*((0,9+0,98)/2)*0,9)</t>
  </si>
  <si>
    <t>"Dešťová kanalizace"</t>
  </si>
  <si>
    <t>"D1,2"</t>
  </si>
  <si>
    <t>(11,5*((0,86+0,982)/2)*0,9)+(7,3*((0,8+0,873)/2)*0,9)</t>
  </si>
  <si>
    <t>"D3,4"</t>
  </si>
  <si>
    <t>(0,75*((0,8+0,845)/2)*0,9)+(2,2*((0,845+0,869)/2)*0,9)</t>
  </si>
  <si>
    <t>"D5,6"</t>
  </si>
  <si>
    <t>(0,95*((0,91+0,92)/2)*0,9)</t>
  </si>
  <si>
    <t>(1,9*((0,85+0,982+0,95)/3)*0,9)</t>
  </si>
  <si>
    <t>"vodovod"3,40*1,10*0,80</t>
  </si>
  <si>
    <t>151101102</t>
  </si>
  <si>
    <t>Zřízení pažení a rozepření stěn rýh pro podzemní vedení příložné pro jakoukoliv mezerovitost, hloubky přes 2 do 4 m</t>
  </si>
  <si>
    <t>-816455436</t>
  </si>
  <si>
    <t>https://podminky.urs.cz/item/CS_URS_2023_02/151101102</t>
  </si>
  <si>
    <t>(7,50*2,65*2)+(1,85*1,7*2)+(0,8*1,63*2)</t>
  </si>
  <si>
    <t>151101112</t>
  </si>
  <si>
    <t>Odstranění pažení a rozepření stěn rýh pro podzemní vedení s uložením materiálu na vzdálenost do 3 m od kraje výkopu příložné, hloubky přes 2 do 4 m</t>
  </si>
  <si>
    <t>-854722577</t>
  </si>
  <si>
    <t>https://podminky.urs.cz/item/CS_URS_2023_02/151101112</t>
  </si>
  <si>
    <t>-2133186747</t>
  </si>
  <si>
    <t>"Vytlačená zemina-odpočty"</t>
  </si>
  <si>
    <t>"lože" (33,0+32,55+3,4)*0,10*0,90</t>
  </si>
  <si>
    <t>"obsyp"(33,0+32,55+3,4)*0,250*0,9</t>
  </si>
  <si>
    <t>"šachtaDN 400"(PI*0,20*0,20*2,45)</t>
  </si>
  <si>
    <t>"vod. chránička 150" (PI*0,075*0,075*3,40)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</si>
  <si>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</si>
  <si>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</si>
  <si>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327795200</t>
  </si>
  <si>
    <t>https://podminky.urs.cz/item/CS_URS_2023_02/162751119</t>
  </si>
  <si>
    <t>22,088*10</t>
  </si>
  <si>
    <t>1247201451</t>
  </si>
  <si>
    <t>-2087464373</t>
  </si>
  <si>
    <t>22,088*1,7</t>
  </si>
  <si>
    <t>171251201</t>
  </si>
  <si>
    <t>Uložení sypaniny na skládky nebo meziskládky bez hutnění s upravením uložené sypaniny do předepsaného tvaru</t>
  </si>
  <si>
    <t>-582923777</t>
  </si>
  <si>
    <t>https://podminky.urs.cz/item/CS_URS_2023_02/171251201</t>
  </si>
  <si>
    <t>1721521011R</t>
  </si>
  <si>
    <t>Zřízení těsnící vrstvy tepelné izolace potrubí bez dodání sypaniny</t>
  </si>
  <si>
    <t>175846364</t>
  </si>
  <si>
    <t>Poznámka k položce:_x000D_
tepelná izol.dešťové kanal.+vodovodu</t>
  </si>
  <si>
    <t>"vodovod"2,70*0,80*0,20</t>
  </si>
  <si>
    <t>"dešť.kanal."(8,7+2,2+0,95+1,9)*0,9*0,20</t>
  </si>
  <si>
    <t>58761502</t>
  </si>
  <si>
    <t>kamenivo keramické lehké frakce 4/8</t>
  </si>
  <si>
    <t>393414113</t>
  </si>
  <si>
    <t>1409305998</t>
  </si>
  <si>
    <t>77,712-22,088</t>
  </si>
  <si>
    <t>492003345</t>
  </si>
  <si>
    <t>58337303</t>
  </si>
  <si>
    <t>štěrkopísek frakce 0/8</t>
  </si>
  <si>
    <t>-914502689</t>
  </si>
  <si>
    <t>15,514*2 'Přepočtené koeficientem množství</t>
  </si>
  <si>
    <t>451573111</t>
  </si>
  <si>
    <t>Lože pod potrubí, stoky a drobné objekty v otevřeném výkopu z písku a štěrkopísku do 63 mm</t>
  </si>
  <si>
    <t>-221015098</t>
  </si>
  <si>
    <t>https://podminky.urs.cz/item/CS_URS_2023_02/451573111</t>
  </si>
  <si>
    <t>894811237</t>
  </si>
  <si>
    <t>Revizní šachta z tvrdého PVC v otevřeném výkopu typ pravý/přímý/levý (DN šachty/DN trubního vedení) DN 400/160, odolnost vnějšímu tlaku 12,5 t, hloubka od 2360 do 2730 mm</t>
  </si>
  <si>
    <t>-1843233427</t>
  </si>
  <si>
    <t>https://podminky.urs.cz/item/CS_URS_2023_02/894811237</t>
  </si>
  <si>
    <t>721</t>
  </si>
  <si>
    <t>Zdravotechnika - vnitřní kanalizace</t>
  </si>
  <si>
    <t>721110806</t>
  </si>
  <si>
    <t>Demontáž potrubí z kameninových trub normálních nebo kyselinovzdorných přes 100 do DN 200</t>
  </si>
  <si>
    <t>754432607</t>
  </si>
  <si>
    <t>https://podminky.urs.cz/item/CS_URS_2023_02/721110806</t>
  </si>
  <si>
    <t>721110963</t>
  </si>
  <si>
    <t>Opravy odpadního potrubí kameninového propojení dosavadního potrubí DN 150</t>
  </si>
  <si>
    <t>1819980095</t>
  </si>
  <si>
    <t>https://podminky.urs.cz/item/CS_URS_2023_02/721110963</t>
  </si>
  <si>
    <t>721140802</t>
  </si>
  <si>
    <t>Demontáž potrubí z litinových trub odpadních nebo dešťových do DN 100</t>
  </si>
  <si>
    <t>-1504659120</t>
  </si>
  <si>
    <t>https://podminky.urs.cz/item/CS_URS_2023_02/721140802</t>
  </si>
  <si>
    <t>721140915</t>
  </si>
  <si>
    <t>Opravy odpadního potrubí litinového propojení dosavadního potrubí DN 100</t>
  </si>
  <si>
    <t>-1043904343</t>
  </si>
  <si>
    <t>https://podminky.urs.cz/item/CS_URS_2023_02/721140915</t>
  </si>
  <si>
    <t>721140916</t>
  </si>
  <si>
    <t>Opravy odpadního potrubí litinového propojení dosavadního potrubí DN 125</t>
  </si>
  <si>
    <t>-463346089</t>
  </si>
  <si>
    <t>https://podminky.urs.cz/item/CS_URS_2023_02/721140916</t>
  </si>
  <si>
    <t>721140917</t>
  </si>
  <si>
    <t>Opravy odpadního potrubí litinového propojení dosavadního potrubí DN 150</t>
  </si>
  <si>
    <t>-478043671</t>
  </si>
  <si>
    <t>https://podminky.urs.cz/item/CS_URS_2023_02/721140917</t>
  </si>
  <si>
    <t>721173401</t>
  </si>
  <si>
    <t>Potrubí z trub PVC SN4 svodné (ležaté) DN 110</t>
  </si>
  <si>
    <t>-1900750701</t>
  </si>
  <si>
    <t>https://podminky.urs.cz/item/CS_URS_2023_02/721173401</t>
  </si>
  <si>
    <t>0,75+2,6+0,75+0,75+2,05+0,9+0,75+0,80</t>
  </si>
  <si>
    <t>0,75+1,5+0,75+2,75+0,5+0,5+0,8+1,85</t>
  </si>
  <si>
    <t>0,3+0,4+0,8+4,55+0,8+3,8+0,8+1,5+3,3</t>
  </si>
  <si>
    <t>721173402</t>
  </si>
  <si>
    <t>Potrubí z trub PVC SN4 svodné (ležaté) DN 125</t>
  </si>
  <si>
    <t>428646181</t>
  </si>
  <si>
    <t>https://podminky.urs.cz/item/CS_URS_2023_02/721173402</t>
  </si>
  <si>
    <t>12,45+1,85+0,5+1,4</t>
  </si>
  <si>
    <t>3,8+0,45+1,8+7,3+0,7+0,75+0,7+2,2</t>
  </si>
  <si>
    <t>0,95+0,81+3,34</t>
  </si>
  <si>
    <t>721173403</t>
  </si>
  <si>
    <t>Potrubí z trub PVC SN4 svodné (ležaté) DN 160</t>
  </si>
  <si>
    <t>-455758525</t>
  </si>
  <si>
    <t>https://podminky.urs.cz/item/CS_URS_2023_02/721173403</t>
  </si>
  <si>
    <t>3,0+0,77+8,7+1,9+1,63</t>
  </si>
  <si>
    <t>721174024</t>
  </si>
  <si>
    <t>Potrubí z trub polypropylenových odpadní (svislé) DN 75</t>
  </si>
  <si>
    <t>1163545853</t>
  </si>
  <si>
    <t>https://podminky.urs.cz/item/CS_URS_2023_02/721174024</t>
  </si>
  <si>
    <t>2,6+1,6+2,6+2,3+1,7+0,65+1,55</t>
  </si>
  <si>
    <t>721174025</t>
  </si>
  <si>
    <t>Potrubí z trub polypropylenových odpadní (svislé) DN 110</t>
  </si>
  <si>
    <t>-557228311</t>
  </si>
  <si>
    <t>https://podminky.urs.cz/item/CS_URS_2023_02/721174025</t>
  </si>
  <si>
    <t>2,9+0,5+1,8+2,7+3,15+3,15+1,8</t>
  </si>
  <si>
    <t>721174042</t>
  </si>
  <si>
    <t>Potrubí z trub polypropylenových připojovací DN 40</t>
  </si>
  <si>
    <t>217398805</t>
  </si>
  <si>
    <t>https://podminky.urs.cz/item/CS_URS_2023_02/721174042</t>
  </si>
  <si>
    <t>2,2+3,6+1,5+1,6+2,8+3,4+3,8+2,1</t>
  </si>
  <si>
    <t>721174043</t>
  </si>
  <si>
    <t>Potrubí z trub polypropylenových připojovací DN 50</t>
  </si>
  <si>
    <t>-425811280</t>
  </si>
  <si>
    <t>https://podminky.urs.cz/item/CS_URS_2023_02/721174043</t>
  </si>
  <si>
    <t>0,5+0,3+0,35+0,25+0,45+0,3+0,5+0,3</t>
  </si>
  <si>
    <t>0,3+0,85+1,1+0,5+0,5+0,9+1,4</t>
  </si>
  <si>
    <t>721194104</t>
  </si>
  <si>
    <t>Vyměření přípojek na potrubí vyvedení a upevnění odpadních výpustek DN 40</t>
  </si>
  <si>
    <t>-1263418499</t>
  </si>
  <si>
    <t>https://podminky.urs.cz/item/CS_URS_2023_02/721194104</t>
  </si>
  <si>
    <t>721194105</t>
  </si>
  <si>
    <t>Vyměření přípojek na potrubí vyvedení a upevnění odpadních výpustek DN 50</t>
  </si>
  <si>
    <t>-1653999984</t>
  </si>
  <si>
    <t>https://podminky.urs.cz/item/CS_URS_2023_02/721194105</t>
  </si>
  <si>
    <t>721194109</t>
  </si>
  <si>
    <t>Vyměření přípojek na potrubí vyvedení a upevnění odpadních výpustek DN 110</t>
  </si>
  <si>
    <t>274224553</t>
  </si>
  <si>
    <t>https://podminky.urs.cz/item/CS_URS_2023_02/721194109</t>
  </si>
  <si>
    <t>721211913</t>
  </si>
  <si>
    <t>Podlahové vpusti montáž podlahových vpustí ostatních typů DN 110</t>
  </si>
  <si>
    <t>1620953801</t>
  </si>
  <si>
    <t>https://podminky.urs.cz/item/CS_URS_2023_02/721211913</t>
  </si>
  <si>
    <t>55161750</t>
  </si>
  <si>
    <t>uzávěrka zápachová podlahová svislý odtok DN 50/75/110 mřížka nerez 115x115mm</t>
  </si>
  <si>
    <t>-735715591</t>
  </si>
  <si>
    <t>721229111</t>
  </si>
  <si>
    <t>Zápachové uzávěrky montáž zápachových uzávěrek ostatních typů do DN 50</t>
  </si>
  <si>
    <t>62961476</t>
  </si>
  <si>
    <t>https://podminky.urs.cz/item/CS_URS_2023_02/721229111</t>
  </si>
  <si>
    <t>55161833</t>
  </si>
  <si>
    <t>uzávěrka zápachová pro pračku a myčku podomítková z PE DN 40/50</t>
  </si>
  <si>
    <t>-997545773</t>
  </si>
  <si>
    <t>531618334R</t>
  </si>
  <si>
    <t>Vodní ZU pro odvod kondenzátu DN32,  bez transparentntích trubic a bez dopouštění</t>
  </si>
  <si>
    <t>-1368467459</t>
  </si>
  <si>
    <t>Poznámka k položce:_x000D_
HL136.2</t>
  </si>
  <si>
    <t>721239114</t>
  </si>
  <si>
    <t>Střešní vtoky (vpusti) montáž střešních vtoků ostatních typů se svislým odtokem do DN 160</t>
  </si>
  <si>
    <t>1596240352</t>
  </si>
  <si>
    <t>https://podminky.urs.cz/item/CS_URS_2023_02/721239114</t>
  </si>
  <si>
    <t>RMAT0002</t>
  </si>
  <si>
    <t>vyhřívaný vtok DN 100 svislý dvoustupňový</t>
  </si>
  <si>
    <t>-426343227</t>
  </si>
  <si>
    <t>721239221</t>
  </si>
  <si>
    <t>Střešní vtoky (vpusti) montáž střešních vtoků ostatních typů s vodorovným odtokem DN 75/110</t>
  </si>
  <si>
    <t>-1360187048</t>
  </si>
  <si>
    <t>https://podminky.urs.cz/item/CS_URS_2023_02/721239221</t>
  </si>
  <si>
    <t>RMAT0003</t>
  </si>
  <si>
    <t>výhřívaný vtok DN 100 vodorovný</t>
  </si>
  <si>
    <t>-2003163105</t>
  </si>
  <si>
    <t>721242115</t>
  </si>
  <si>
    <t>Lapače střešních splavenin polypropylenové (PP) s kulovým kloubem na odtoku DN 110</t>
  </si>
  <si>
    <t>399859566</t>
  </si>
  <si>
    <t>https://podminky.urs.cz/item/CS_URS_2023_02/721242115</t>
  </si>
  <si>
    <t>721242803</t>
  </si>
  <si>
    <t>Demontáž lapačů střešních splavenin DN 110</t>
  </si>
  <si>
    <t>1846243184</t>
  </si>
  <si>
    <t>https://podminky.urs.cz/item/CS_URS_2023_02/721242803</t>
  </si>
  <si>
    <t>721274103</t>
  </si>
  <si>
    <t>Ventily přivzdušňovací odpadních potrubí venkovní DN 110</t>
  </si>
  <si>
    <t>-770915822</t>
  </si>
  <si>
    <t>https://podminky.urs.cz/item/CS_URS_2023_02/721274103</t>
  </si>
  <si>
    <t>721279152</t>
  </si>
  <si>
    <t>Ventilační hlavice montáž ventilační hlavice z polypropylenu (PP) ostatních typů DN 75</t>
  </si>
  <si>
    <t>-892969662</t>
  </si>
  <si>
    <t>https://podminky.urs.cz/item/CS_URS_2023_02/721279152</t>
  </si>
  <si>
    <t>RMAT0001</t>
  </si>
  <si>
    <t>hlavice ventilační DN 70</t>
  </si>
  <si>
    <t>-651303811</t>
  </si>
  <si>
    <t>721910922</t>
  </si>
  <si>
    <t>Pročištění ležatých svodů do DN 300</t>
  </si>
  <si>
    <t>1617926665</t>
  </si>
  <si>
    <t>https://podminky.urs.cz/item/CS_URS_2023_02/721910922</t>
  </si>
  <si>
    <t>2,2+7,5+16,5</t>
  </si>
  <si>
    <t>721910942</t>
  </si>
  <si>
    <t>Pročištění lapačů střešních splavenin</t>
  </si>
  <si>
    <t>1908756048</t>
  </si>
  <si>
    <t>https://podminky.urs.cz/item/CS_URS_2023_02/721910942</t>
  </si>
  <si>
    <t>998721201</t>
  </si>
  <si>
    <t>Přesun hmot pro vnitřní kanalizace stanovený procentní sazbou (%) z ceny vodorovná dopravní vzdálenost do 50 m v objektech výšky do 6 m</t>
  </si>
  <si>
    <t>%</t>
  </si>
  <si>
    <t>-881585085</t>
  </si>
  <si>
    <t>https://podminky.urs.cz/item/CS_URS_2023_02/998721201</t>
  </si>
  <si>
    <t>722</t>
  </si>
  <si>
    <t>Zdravotechnika - vnitřní vodovod</t>
  </si>
  <si>
    <t>722140121</t>
  </si>
  <si>
    <t>Potrubí z ocelových trubek z ušlechtilé oceli (nerez) spojované lisováním Ø 88,9/2(chránička pro kondenz.potrubí v jídelně(VZT3,VZT4)</t>
  </si>
  <si>
    <t>-1871957839</t>
  </si>
  <si>
    <t>https://podminky.urs.cz/item/CS_URS_2023_02/722140121</t>
  </si>
  <si>
    <t>7221709580R</t>
  </si>
  <si>
    <t>propojení na stávající potrubí d 25</t>
  </si>
  <si>
    <t>184268495</t>
  </si>
  <si>
    <t>7221709581R</t>
  </si>
  <si>
    <t>propojení na stávající potrubí d 32</t>
  </si>
  <si>
    <t>-408229950</t>
  </si>
  <si>
    <t>7221709582R</t>
  </si>
  <si>
    <t>Propojení na stávající potrubí d 40</t>
  </si>
  <si>
    <t>-1449213222</t>
  </si>
  <si>
    <t>722174002</t>
  </si>
  <si>
    <t>Potrubí z plastových trubek z polypropylenu PPR svařovaných polyfúzně PN 16 (SDR 7,4) D 20 x 2,8</t>
  </si>
  <si>
    <t>1052036145</t>
  </si>
  <si>
    <t>https://podminky.urs.cz/item/CS_URS_2023_02/722174002</t>
  </si>
  <si>
    <t>3,10+2,0+2,15+1,8+1,35+0,9+1,45+1,78+1,2+2,27</t>
  </si>
  <si>
    <t>722174003</t>
  </si>
  <si>
    <t>Potrubí z plastových trubek z polypropylenu PPR svařovaných polyfúzně PN 16 (SDR 7,4) D 25 x 3,5</t>
  </si>
  <si>
    <t>-394500652</t>
  </si>
  <si>
    <t>https://podminky.urs.cz/item/CS_URS_2023_02/722174003</t>
  </si>
  <si>
    <t>3,0+3,3+3,15+2,2+4,55+1,45+2,35</t>
  </si>
  <si>
    <t>722174004</t>
  </si>
  <si>
    <t>Potrubí z plastových trubek z polypropylenu PPR svařovaných polyfúzně PN 16 (SDR 7,4) D 32 x 4,4</t>
  </si>
  <si>
    <t>-873207260</t>
  </si>
  <si>
    <t>https://podminky.urs.cz/item/CS_URS_2023_02/722174004</t>
  </si>
  <si>
    <t>4,70+0,80</t>
  </si>
  <si>
    <t>722174005</t>
  </si>
  <si>
    <t>Potrubí z plastových trubek z polypropylenu PPR svařovaných polyfúzně PN 16 (SDR 7,4) D 40 x 5,5</t>
  </si>
  <si>
    <t>-1492997066</t>
  </si>
  <si>
    <t>https://podminky.urs.cz/item/CS_URS_2023_02/722174005</t>
  </si>
  <si>
    <t>14,50+5,65+6,1+4,7+4,75+2,0+4,3</t>
  </si>
  <si>
    <t>722174022</t>
  </si>
  <si>
    <t>Potrubí z plastových trubek z polypropylenu PPR svařovaných polyfúzně PN 20 (SDR 6) D 20 x 3,4</t>
  </si>
  <si>
    <t>-2114913650</t>
  </si>
  <si>
    <t>https://podminky.urs.cz/item/CS_URS_2023_02/722174022</t>
  </si>
  <si>
    <t>"t.v."2,8+1,6+1,8+1,5+1,4+1,8+1,85+1,5+1,75</t>
  </si>
  <si>
    <t>"c"2,6+3,2+4,0+3,4+1,8</t>
  </si>
  <si>
    <t>722174023</t>
  </si>
  <si>
    <t>Potrubí z plastových trubek z polypropylenu PPR svařovaných polyfúzně PN 20 (SDR 6) D 25 x 4,2</t>
  </si>
  <si>
    <t>1700657292</t>
  </si>
  <si>
    <t>https://podminky.urs.cz/item/CS_URS_2023_02/722174023</t>
  </si>
  <si>
    <t>"s.v."3,0+4,1+3,7+2,6+1,60</t>
  </si>
  <si>
    <t>"c."7,40+6,3+4,7+2,6</t>
  </si>
  <si>
    <t>722174024</t>
  </si>
  <si>
    <t>Potrubí z plastových trubek z polypropylenu PPR svařovaných polyfúzně PN 20 (SDR 6) D 32 x 5,4</t>
  </si>
  <si>
    <t>-127121927</t>
  </si>
  <si>
    <t>https://podminky.urs.cz/item/CS_URS_2023_02/722174024</t>
  </si>
  <si>
    <t>"t.v."6,6+4,8+7,10+2,0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</si>
  <si>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</si>
  <si>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</si>
  <si>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92420331</t>
  </si>
  <si>
    <t>https://podminky.urs.cz/item/CS_URS_2023_02/722181231</t>
  </si>
  <si>
    <t>18,0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</si>
  <si>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</si>
  <si>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</si>
  <si>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-2007220099</t>
  </si>
  <si>
    <t>https://podminky.urs.cz/item/CS_URS_2023_02/722181232</t>
  </si>
  <si>
    <t>20,0+5,5+42,0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</si>
  <si>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</si>
  <si>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</si>
  <si>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-1234546441</t>
  </si>
  <si>
    <t>https://podminky.urs.cz/item/CS_URS_2023_02/722181241</t>
  </si>
  <si>
    <t>16,0+15,0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</si>
  <si>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</si>
  <si>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</si>
  <si>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264822585</t>
  </si>
  <si>
    <t>https://podminky.urs.cz/item/CS_URS_2023_02/722181252</t>
  </si>
  <si>
    <t>15,0+21,0+20,5</t>
  </si>
  <si>
    <t>722182018</t>
  </si>
  <si>
    <t>závěsy+žlaby nebo rošty pro sdruženou ležatou trasu potrubí SV+TV+CTV(š.350-400mm)</t>
  </si>
  <si>
    <t>-1690051029</t>
  </si>
  <si>
    <t>722190401</t>
  </si>
  <si>
    <t>Zřízení přípojek na potrubí vyvedení a upevnění výpustek do DN 25</t>
  </si>
  <si>
    <t>-1584225279</t>
  </si>
  <si>
    <t>https://podminky.urs.cz/item/CS_URS_2023_02/722190401</t>
  </si>
  <si>
    <t>15+6</t>
  </si>
  <si>
    <t>722190901</t>
  </si>
  <si>
    <t>Opravy ostatní uzavření nebo otevření vodovodního potrubí při opravách včetně vypuštění a napuštění</t>
  </si>
  <si>
    <t>-1753112209</t>
  </si>
  <si>
    <t>https://podminky.urs.cz/item/CS_URS_2023_02/722190901</t>
  </si>
  <si>
    <t>722220152</t>
  </si>
  <si>
    <t>Armatury s jedním závitem plastové (PPR) PN 20 (SDR 6) DN 20 x G 1/2"</t>
  </si>
  <si>
    <t>532457296</t>
  </si>
  <si>
    <t>https://podminky.urs.cz/item/CS_URS_2023_02/722220152</t>
  </si>
  <si>
    <t>722220153</t>
  </si>
  <si>
    <t>Armatury s jedním závitem plastové (PPR) PN 20 (SDR 6) DN 25 x G 3/4"</t>
  </si>
  <si>
    <t>1255652299</t>
  </si>
  <si>
    <t>https://podminky.urs.cz/item/CS_URS_2023_02/722220153</t>
  </si>
  <si>
    <t>722224152</t>
  </si>
  <si>
    <t>Armatury s jedním závitem ventily kulové zahradní uzávěry PN 15 do 120° C G 1/2" - 3/4"</t>
  </si>
  <si>
    <t>-1055816596</t>
  </si>
  <si>
    <t>https://podminky.urs.cz/item/CS_URS_2023_02/722224152</t>
  </si>
  <si>
    <t>722232044</t>
  </si>
  <si>
    <t>Armatury se dvěma závity kulové kohouty PN 42 do 185 °C přímé vnitřní závit G 3/4"</t>
  </si>
  <si>
    <t>-1276665768</t>
  </si>
  <si>
    <t>https://podminky.urs.cz/item/CS_URS_2023_02/722232044</t>
  </si>
  <si>
    <t>722232045</t>
  </si>
  <si>
    <t>Armatury se dvěma závity kulové kohouty PN 42 do 185 °C přímé vnitřní závit G 1"</t>
  </si>
  <si>
    <t>-1097979485</t>
  </si>
  <si>
    <t>https://podminky.urs.cz/item/CS_URS_2023_02/722232045</t>
  </si>
  <si>
    <t>722232046</t>
  </si>
  <si>
    <t>Armatury se dvěma závity kulové kohouty PN 42 do 185 °C přímé vnitřní závit G 5/4"</t>
  </si>
  <si>
    <t>922182000</t>
  </si>
  <si>
    <t>https://podminky.urs.cz/item/CS_URS_2023_02/722232046</t>
  </si>
  <si>
    <t>722232062</t>
  </si>
  <si>
    <t>Armatury se dvěma závity kulové kohouty PN 42 do 185 °C přímé vnitřní závit s vypouštěním G 3/4"</t>
  </si>
  <si>
    <t>-802946696</t>
  </si>
  <si>
    <t>https://podminky.urs.cz/item/CS_URS_2023_02/722232062</t>
  </si>
  <si>
    <t>722232063</t>
  </si>
  <si>
    <t>Armatury se dvěma závity kulové kohouty PN 42 do 185 °C přímé vnitřní závit s vypouštěním G 1"</t>
  </si>
  <si>
    <t>-1346161600</t>
  </si>
  <si>
    <t>https://podminky.urs.cz/item/CS_URS_2023_02/722232063</t>
  </si>
  <si>
    <t>722232064</t>
  </si>
  <si>
    <t>Armatury se dvěma závity kulové kohouty PN 42 do 185 °C přímé vnitřní závit s vypouštěním G 5/4"</t>
  </si>
  <si>
    <t>-485148519</t>
  </si>
  <si>
    <t>https://podminky.urs.cz/item/CS_URS_2023_02/722232064</t>
  </si>
  <si>
    <t>998722201</t>
  </si>
  <si>
    <t>Přesun hmot pro vnitřní vodovod stanovený procentní sazbou (%) z ceny vodorovná dopravní vzdálenost do 50 m v objektech výšky do 6 m</t>
  </si>
  <si>
    <t>-1375659234</t>
  </si>
  <si>
    <t>https://podminky.urs.cz/item/CS_URS_2023_02/998722201</t>
  </si>
  <si>
    <t>724</t>
  </si>
  <si>
    <t>Zdravotechnika - strojní vybavení</t>
  </si>
  <si>
    <t>724249026R</t>
  </si>
  <si>
    <t>Změkčovač vody automatický Pluton 65 včetně montáže</t>
  </si>
  <si>
    <t>414065842</t>
  </si>
  <si>
    <t>Poznámka k položce:_x000D_
Pluton 65</t>
  </si>
  <si>
    <t>998724201</t>
  </si>
  <si>
    <t>Přesun hmot pro strojní vybavení stanovený procentní sazbou (%) z ceny vodorovná dopravní vzdálenost do 50 m v objektech výšky do 6 m</t>
  </si>
  <si>
    <t>720359483</t>
  </si>
  <si>
    <t>https://podminky.urs.cz/item/CS_URS_2023_02/998724201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</si>
  <si>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</si>
  <si>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</si>
  <si>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</si>
  <si>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</si>
  <si>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soubor</t>
  </si>
  <si>
    <t>1367720833</t>
  </si>
  <si>
    <t>https://podminky.urs.cz/item/CS_URS_2023_02/725112022</t>
  </si>
  <si>
    <t>Poznámka k položce:_x000D_
včetně sedátka</t>
  </si>
  <si>
    <t>725219102</t>
  </si>
  <si>
    <t>Umyvadla montáž umyvadel ostatních typů na šrouby</t>
  </si>
  <si>
    <t>-335504999</t>
  </si>
  <si>
    <t>https://podminky.urs.cz/item/CS_URS_2023_02/725219102</t>
  </si>
  <si>
    <t>6000034630R</t>
  </si>
  <si>
    <t>Umyvadlo  50x41 cm s otvorem pro baterii</t>
  </si>
  <si>
    <t>-1252848183</t>
  </si>
  <si>
    <t>RMAT0006</t>
  </si>
  <si>
    <t>Umývátko nerez nástěnné  400x310x190 s otvorem pro baterii</t>
  </si>
  <si>
    <t>621315186</t>
  </si>
  <si>
    <t>725319111</t>
  </si>
  <si>
    <t>Dřezy bez výtokových armatur montáž dřezů ostatních typů(dřezy jsou dodávkou Gastro)</t>
  </si>
  <si>
    <t>-217917902</t>
  </si>
  <si>
    <t>https://podminky.urs.cz/item/CS_URS_2023_02/725319111</t>
  </si>
  <si>
    <t>Poznámka k položce:_x000D_
 Dřezy jsou dodávkou Gastro</t>
  </si>
  <si>
    <t>725813111</t>
  </si>
  <si>
    <t>Ventily rohové bez připojovací trubičky nebo flexi hadičky G 1/2"</t>
  </si>
  <si>
    <t>-1293317698</t>
  </si>
  <si>
    <t>https://podminky.urs.cz/item/CS_URS_2023_02/725813111</t>
  </si>
  <si>
    <t>725813112</t>
  </si>
  <si>
    <t>Ventily rohové bez připojovací trubičky nebo flexi hadičky pračkové G 3/4"</t>
  </si>
  <si>
    <t>401685632</t>
  </si>
  <si>
    <t>https://podminky.urs.cz/item/CS_URS_2023_02/725813112</t>
  </si>
  <si>
    <t>725829111</t>
  </si>
  <si>
    <t>Baterie dřezové montáž ostatních typů stojánkových G 1/2"</t>
  </si>
  <si>
    <t>-1567398582</t>
  </si>
  <si>
    <t>https://podminky.urs.cz/item/CS_URS_2023_02/725829111</t>
  </si>
  <si>
    <t>RMAT0004</t>
  </si>
  <si>
    <t>baterie dřezová stojánková s předoplachovou sprchou (dodávka Gastro)</t>
  </si>
  <si>
    <t>702100176</t>
  </si>
  <si>
    <t>Poznámka k položce:_x000D_
Dodávka Gastro 6500,-</t>
  </si>
  <si>
    <t>55143974</t>
  </si>
  <si>
    <t>baterie dřezová páková stojánková s otáčivým ústím dl ramínka 220mm</t>
  </si>
  <si>
    <t>-297617826</t>
  </si>
  <si>
    <t>Poznámka k položce:_x000D_
dodávka stavba</t>
  </si>
  <si>
    <t>725829131</t>
  </si>
  <si>
    <t>Baterie umyvadlové montáž ostatních typů stojánkových G 1/2"</t>
  </si>
  <si>
    <t>-830278481</t>
  </si>
  <si>
    <t>https://podminky.urs.cz/item/CS_URS_2023_02/725829131</t>
  </si>
  <si>
    <t>RMAT0005</t>
  </si>
  <si>
    <t>Samouzavírací stoj. tlačná umyvadlová baterie se směšováním bez výpusti</t>
  </si>
  <si>
    <t>-1306263679</t>
  </si>
  <si>
    <t>Poznámka k položce:_x000D_
umyvadlo ve vstupní chodbě</t>
  </si>
  <si>
    <t>55145686</t>
  </si>
  <si>
    <t>baterie umyvadlová stojánková páková bez výpusti</t>
  </si>
  <si>
    <t>334803243</t>
  </si>
  <si>
    <t>Poznámka k položce:_x000D_
Umyvadlo v soc.zař.+nerez umývátko ve výdejně</t>
  </si>
  <si>
    <t>725980122</t>
  </si>
  <si>
    <t>Dvířka 15/20</t>
  </si>
  <si>
    <t>-329023173</t>
  </si>
  <si>
    <t>https://podminky.urs.cz/item/CS_URS_2023_02/725980122</t>
  </si>
  <si>
    <t>72599122R</t>
  </si>
  <si>
    <t>Zednické výpomoce</t>
  </si>
  <si>
    <t>kpl.</t>
  </si>
  <si>
    <t>441672813</t>
  </si>
  <si>
    <t>998725201</t>
  </si>
  <si>
    <t>Přesun hmot pro zařizovací předměty stanovený procentní sazbou (%) z ceny vodorovná dopravní vzdálenost do 50 m v objektech výšky do 6 m</t>
  </si>
  <si>
    <t>1318155944</t>
  </si>
  <si>
    <t>https://podminky.urs.cz/item/CS_URS_2023_02/998725201</t>
  </si>
  <si>
    <t>726</t>
  </si>
  <si>
    <t>Zdravotechnika - předstěnové instalace</t>
  </si>
  <si>
    <t>726131042</t>
  </si>
  <si>
    <t>Předstěnové instalační systémy do lehkých stěn s kovovou konstrukcí pro závěsné klozety ovládání zepředu, stavební výšky 1120 mm s připojením na odsávání zápachu</t>
  </si>
  <si>
    <t>-151365382</t>
  </si>
  <si>
    <t>https://podminky.urs.cz/item/CS_URS_2023_02/726131042</t>
  </si>
  <si>
    <t>998726211</t>
  </si>
  <si>
    <t>Přesun hmot pro instalační prefabrikáty stanovený procentní sazbou (%) z ceny vodorovná dopravní vzdálenost do 50 m v objektech výšky do 6 m</t>
  </si>
  <si>
    <t>2128082633</t>
  </si>
  <si>
    <t>https://podminky.urs.cz/item/CS_URS_2023_02/998726211</t>
  </si>
  <si>
    <t>721290111</t>
  </si>
  <si>
    <t>Zkouška těsnosti kanalizace v objektech vodou do DN 125</t>
  </si>
  <si>
    <t>321796179</t>
  </si>
  <si>
    <t>https://podminky.urs.cz/item/CS_URS_2023_02/721290111</t>
  </si>
  <si>
    <t>35+39+16+13+16+21+8,5</t>
  </si>
  <si>
    <t>722290234</t>
  </si>
  <si>
    <t>Zkoušky, proplach a desinfekce vodovodního potrubí proplach a desinfekce vodovodního potrubí do DN 80</t>
  </si>
  <si>
    <t>-1504242181</t>
  </si>
  <si>
    <t>https://podminky.urs.cz/item/CS_URS_2023_02/722290234</t>
  </si>
  <si>
    <t>722290246</t>
  </si>
  <si>
    <t>Zkoušky, proplach a desinfekce vodovodního potrubí zkoušky těsnosti vodovodního potrubí plastového do DN 40</t>
  </si>
  <si>
    <t>1927641366</t>
  </si>
  <si>
    <t>https://podminky.urs.cz/item/CS_URS_2023_02/722290246</t>
  </si>
  <si>
    <t>42+5,5+20+18+20,5+15+16+21+15</t>
  </si>
  <si>
    <t>265878349</t>
  </si>
  <si>
    <t>1578791585</t>
  </si>
  <si>
    <t>0105 - D.5 Elektroinstalace</t>
  </si>
  <si>
    <t>45310000-3</t>
  </si>
  <si>
    <t xml:space="preserve">    741 - Elektroinstalace - silnoproud</t>
  </si>
  <si>
    <t>M - Práce a dodávky M</t>
  </si>
  <si>
    <t xml:space="preserve">    46-M - Zemní práce při extr.mont.pracích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</si>
  <si>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</si>
  <si>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</si>
  <si>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</si>
  <si>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</si>
  <si>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778600278</t>
  </si>
  <si>
    <t>https://podminky.urs.cz/item/CS_URS_2023_02/741112001</t>
  </si>
  <si>
    <t>34571R001</t>
  </si>
  <si>
    <t>krabice přístrojová dvouplášťová do hořlavých materiálů</t>
  </si>
  <si>
    <t>-1577669543</t>
  </si>
  <si>
    <t>34571R002</t>
  </si>
  <si>
    <t>krabice odbočná dvouplášťová do hořlavých materiálů</t>
  </si>
  <si>
    <t>-1359660301</t>
  </si>
  <si>
    <t>34571R003</t>
  </si>
  <si>
    <t>krabice rozvodná dvouplášťová do hořlavých materiálů</t>
  </si>
  <si>
    <t>-662032915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</si>
  <si>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</si>
  <si>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</si>
  <si>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-1847441092</t>
  </si>
  <si>
    <t>https://podminky.urs.cz/item/CS_URS_2023_02/741120201</t>
  </si>
  <si>
    <t>"CY 4 žz" 30</t>
  </si>
  <si>
    <t>"CY 10 žz" 10</t>
  </si>
  <si>
    <t>"CY 16 žz" 5</t>
  </si>
  <si>
    <t>34141043</t>
  </si>
  <si>
    <t>vodič propojovací jádro Cu plné dvojitá izolace PVC 450/750V (CYY) 1x4mm2</t>
  </si>
  <si>
    <t>-1006646478</t>
  </si>
  <si>
    <t>30*1,2 'Přepočtené koeficientem množství</t>
  </si>
  <si>
    <t>34141045</t>
  </si>
  <si>
    <t>vodič propojovací jádro Cu plné dvojitá izolace PVC 450/750V (CYY) 1x10mm2</t>
  </si>
  <si>
    <t>2110059131</t>
  </si>
  <si>
    <t>10*1,2 'Přepočtené koeficientem množství</t>
  </si>
  <si>
    <t>34141045R01</t>
  </si>
  <si>
    <t>vodič propojovací jádro Cu plné dvojitá izolace PVC 450/750V (CYY) 1x16mm2</t>
  </si>
  <si>
    <t>-1844139750</t>
  </si>
  <si>
    <t>5*1,2 'Přepočtené koeficientem množství</t>
  </si>
  <si>
    <t>741122211</t>
  </si>
  <si>
    <t>Montáž kabelů měděných bez ukončení uložených volně nebo v liště plných kulatých (např. CYKY) počtu a průřezu žil 3x1,5 až 6 mm2</t>
  </si>
  <si>
    <t>-1188753370</t>
  </si>
  <si>
    <t>https://podminky.urs.cz/item/CS_URS_2023_02/741122211</t>
  </si>
  <si>
    <t>"CYKY-O 3x1,5" 25,0</t>
  </si>
  <si>
    <t>"CYKY-J 3x1,5" 380,0</t>
  </si>
  <si>
    <t>"CYKY-J 3x2,5" 280</t>
  </si>
  <si>
    <t>34111030</t>
  </si>
  <si>
    <t>kabel instalační jádro Cu plné izolace PVC plášť PVC 450/750V (CYKY) 3x1,5mm2</t>
  </si>
  <si>
    <t>1109646590</t>
  </si>
  <si>
    <t>405*1,2 'Přepočtené koeficientem množství</t>
  </si>
  <si>
    <t>34111036</t>
  </si>
  <si>
    <t>kabel instalační jádro Cu plné izolace PVC plášť PVC 450/750V (CYKY) 3x2,5mm2</t>
  </si>
  <si>
    <t>1694655812</t>
  </si>
  <si>
    <t>280*1,2 'Přepočtené koeficientem množství</t>
  </si>
  <si>
    <t>741122219</t>
  </si>
  <si>
    <t>Montáž kabelů měděných bez ukončení uložených volně nebo v liště plných kulatých (např. CYKY) počtu a průřezu žil 4x1,5 až 2,5 mm2</t>
  </si>
  <si>
    <t>-928443795</t>
  </si>
  <si>
    <t>https://podminky.urs.cz/item/CS_URS_2023_02/741122219</t>
  </si>
  <si>
    <t>34111060</t>
  </si>
  <si>
    <t>kabel instalační jádro Cu plné izolace PVC plášť PVC 450/750V (CYKY) 4x1,5mm2</t>
  </si>
  <si>
    <t>1641245962</t>
  </si>
  <si>
    <t>20*1,2 'Přepočtené koeficientem množství</t>
  </si>
  <si>
    <t>741122231</t>
  </si>
  <si>
    <t>Montáž kabelů měděných bez ukončení uložených volně nebo v liště plných kulatých (např. CYKY) počtu a průřezu žil 5x1,5 až 2,5 mm2</t>
  </si>
  <si>
    <t>-1152472431</t>
  </si>
  <si>
    <t>https://podminky.urs.cz/item/CS_URS_2023_02/741122231</t>
  </si>
  <si>
    <t>"CYKY-J 5xl,5" 50</t>
  </si>
  <si>
    <t>"CYKY-J 5x2,5" 40</t>
  </si>
  <si>
    <t>34111090</t>
  </si>
  <si>
    <t>kabel instalační jádro Cu plné izolace PVC plášť PVC 450/750V (CYKY) 5x1,5mm2</t>
  </si>
  <si>
    <t>573684331</t>
  </si>
  <si>
    <t>50*1,2 'Přepočtené koeficientem množství</t>
  </si>
  <si>
    <t>34111094</t>
  </si>
  <si>
    <t>kabel instalační jádro Cu plné izolace PVC plášť PVC 450/750V (CYKY) 5x2,5mm2</t>
  </si>
  <si>
    <t>220381420</t>
  </si>
  <si>
    <t>40*1,2 'Přepočtené koeficientem množství</t>
  </si>
  <si>
    <t>741122232</t>
  </si>
  <si>
    <t>Montáž kabelů měděných bez ukončení uložených volně nebo v liště plných kulatých (např. CYKY) počtu a průřezu žil 5x4 až 6 mm2</t>
  </si>
  <si>
    <t>-1279847560</t>
  </si>
  <si>
    <t>https://podminky.urs.cz/item/CS_URS_2023_02/741122232</t>
  </si>
  <si>
    <t>"CYKY-J 5x4" 50</t>
  </si>
  <si>
    <t>"CYKY-J 5x6" 8</t>
  </si>
  <si>
    <t>34111098</t>
  </si>
  <si>
    <t>kabel instalační jádro Cu plné izolace PVC plášť PVC 450/750V (CYKY) 5x4mm2</t>
  </si>
  <si>
    <t>1789502518</t>
  </si>
  <si>
    <t>34111100</t>
  </si>
  <si>
    <t>kabel instalační jádro Cu plné izolace PVC plášť PVC 450/750V (CYKY) 5x6mm2</t>
  </si>
  <si>
    <t>2088211049</t>
  </si>
  <si>
    <t>8*1,2 'Přepočtené koeficientem množství</t>
  </si>
  <si>
    <t>741122233</t>
  </si>
  <si>
    <t>Montáž kabelů měděných bez ukončení uložených volně nebo v liště plných kulatých (např. CYKY) počtu a průřezu žil 5x10 mm2</t>
  </si>
  <si>
    <t>-1389627712</t>
  </si>
  <si>
    <t>https://podminky.urs.cz/item/CS_URS_2023_02/741122233</t>
  </si>
  <si>
    <t>34113034</t>
  </si>
  <si>
    <t>kabel instalační jádro Cu plné izolace PVC plášť PVC 450/750V (CYKY) 5x10mm2</t>
  </si>
  <si>
    <t>-588720574</t>
  </si>
  <si>
    <t>Poznámka k položce:_x000D_
nutno odměřit na místě</t>
  </si>
  <si>
    <t>60*1,2 'Přepočtené koeficientem množství</t>
  </si>
  <si>
    <t>741122632</t>
  </si>
  <si>
    <t>Montáž kabelů měděných bez ukončení uložených pevně plných kulatých nebo bezhalogenových (např. CYKY) počtu a průřezu žil 3x50+35 až 95+50 mm2</t>
  </si>
  <si>
    <t>-1813580127</t>
  </si>
  <si>
    <t>https://podminky.urs.cz/item/CS_URS_2023_02/741122632</t>
  </si>
  <si>
    <t>34111637</t>
  </si>
  <si>
    <t>kabel silový jádro Cu izolace PVC plášť PVC 0,6/1kV (1-CYKY) 3x50+35mm2</t>
  </si>
  <si>
    <t>1598904774</t>
  </si>
  <si>
    <t>80*1,2 'Přepočtené koeficientem množství</t>
  </si>
  <si>
    <t>741210001</t>
  </si>
  <si>
    <t>Montáž rozvodnic oceloplechových nebo plastových bez zapojení vodičů běžných, hmotnosti do 20 kg</t>
  </si>
  <si>
    <t>1768759566</t>
  </si>
  <si>
    <t>https://podminky.urs.cz/item/CS_URS_2023_02/741210001</t>
  </si>
  <si>
    <t>35713R005</t>
  </si>
  <si>
    <t>rozvaděč RH pod omítku, materiál ocel, IP 30, 6 řad, 144 modulů, rozměr 1070 x 588 x 136 mm</t>
  </si>
  <si>
    <t>-217759748</t>
  </si>
  <si>
    <t>35421R021</t>
  </si>
  <si>
    <t>propojovací lišta L1, L2, L3</t>
  </si>
  <si>
    <t>-2086404343</t>
  </si>
  <si>
    <t>35421R022</t>
  </si>
  <si>
    <t>propojovací lišta N1, N2</t>
  </si>
  <si>
    <t>-9549676</t>
  </si>
  <si>
    <t>35421R023</t>
  </si>
  <si>
    <t>ochranná lisšta PE</t>
  </si>
  <si>
    <t>-540937746</t>
  </si>
  <si>
    <t>74121R057</t>
  </si>
  <si>
    <t>Vyvázání, úprava uložení a označení kabelů v rozvaděči</t>
  </si>
  <si>
    <t>16667535</t>
  </si>
  <si>
    <t>1+3+1+2+7 + 3+10 + 3+7+3+4 + 10</t>
  </si>
  <si>
    <t>741231001</t>
  </si>
  <si>
    <t>Montáž svorkovnic do rozváděčů s popisnými štítky se zapojením vodičů na jedné straně řadových, průřezové plochy vodičů do 2,5 mm2</t>
  </si>
  <si>
    <t>1261637045</t>
  </si>
  <si>
    <t>https://podminky.urs.cz/item/CS_URS_2023_02/741231001</t>
  </si>
  <si>
    <t>"CYKY-J 3x1,5" (7+1+2)*3</t>
  </si>
  <si>
    <t>"CYKY-J 3x2,5" (3+8+4)*3</t>
  </si>
  <si>
    <t>"CYKY-J 5x2,5" (1+1)*5</t>
  </si>
  <si>
    <t>34562147</t>
  </si>
  <si>
    <t>svorka řadová šroubovací RSA nízkého napětí a průřezem vodiče 2,5mm2</t>
  </si>
  <si>
    <t>730424605</t>
  </si>
  <si>
    <t>741231002</t>
  </si>
  <si>
    <t>Montáž svorkovnic do rozváděčů s popisnými štítky se zapojením vodičů na jedné straně řadových, průřezové plochy vodičů do 6 mm2</t>
  </si>
  <si>
    <t>683542568</t>
  </si>
  <si>
    <t>https://podminky.urs.cz/item/CS_URS_2023_02/741231002</t>
  </si>
  <si>
    <t>"CYKY-J 5x4" (2+1)*5</t>
  </si>
  <si>
    <t>"CYKY-J 5x6" (1)*5</t>
  </si>
  <si>
    <t>34562148</t>
  </si>
  <si>
    <t>svorka řadová šroubovací RSA nízkého napětí a průřezem vodiče 4mm2</t>
  </si>
  <si>
    <t>1538962887</t>
  </si>
  <si>
    <t>34562174</t>
  </si>
  <si>
    <t>svorka řadová šroubovací RSA nízkého napětí a průřezem vodiče 6mm2</t>
  </si>
  <si>
    <t>797255929</t>
  </si>
  <si>
    <t>741231004</t>
  </si>
  <si>
    <t>Montáž svorkovnic do rozváděčů s popisnými štítky se zapojením vodičů na jedné straně řadových, průřezové plochy vodičů do 16 mm2</t>
  </si>
  <si>
    <t>-2059087920</t>
  </si>
  <si>
    <t>https://podminky.urs.cz/item/CS_URS_2023_02/741231004</t>
  </si>
  <si>
    <t>"CYKY-J 5x16" (1)*5</t>
  </si>
  <si>
    <t>"CY 16 žz" 1</t>
  </si>
  <si>
    <t>34562230</t>
  </si>
  <si>
    <t>svorka řadová šroubovací RSA nízkého napětí a průřezem vodiče 16mm2</t>
  </si>
  <si>
    <t>517856094</t>
  </si>
  <si>
    <t>741231006</t>
  </si>
  <si>
    <t>Montáž svorkovnic do rozváděčů s popisnými štítky se zapojením vodičů na jedné straně řadových, průřezové plochy vodičů do 50 mm2</t>
  </si>
  <si>
    <t>-2026557861</t>
  </si>
  <si>
    <t>https://podminky.urs.cz/item/CS_URS_2023_02/741231006</t>
  </si>
  <si>
    <t>"CYKY-J 3x50+35" 4</t>
  </si>
  <si>
    <t>34561667</t>
  </si>
  <si>
    <t>svorka řadová šroubovací RSA s nosnou lištou a průřezem vodiče 35mm2</t>
  </si>
  <si>
    <t>-122048788</t>
  </si>
  <si>
    <t>"CYKY-J 3x50+35" 1</t>
  </si>
  <si>
    <t>34561668</t>
  </si>
  <si>
    <t>svorka řadová šroubovací RSA s nosnou lištou a průřezem vodiče 70mm2</t>
  </si>
  <si>
    <t>1266081705</t>
  </si>
  <si>
    <t>"CYKY-J 3x50+35" 3</t>
  </si>
  <si>
    <t>741231013</t>
  </si>
  <si>
    <t>Montáž svorkovnic do rozváděčů s popisnými štítky se zapojením vodičů na jedné straně jistících</t>
  </si>
  <si>
    <t>-700014510</t>
  </si>
  <si>
    <t>https://podminky.urs.cz/item/CS_URS_2023_02/741231013</t>
  </si>
  <si>
    <t>35822646R01</t>
  </si>
  <si>
    <t>svorkovnice na vyrovnání potenciálu</t>
  </si>
  <si>
    <t>1192286385</t>
  </si>
  <si>
    <t>741231027</t>
  </si>
  <si>
    <t>Montáž svorkovnic do rozváděčů s popisnými štítky se zapojením vodičů na jedné straně zkušebních</t>
  </si>
  <si>
    <t>1753432146</t>
  </si>
  <si>
    <t>https://podminky.urs.cz/item/CS_URS_2023_02/741231027</t>
  </si>
  <si>
    <t>35441925</t>
  </si>
  <si>
    <t>svorka zkušební pro lano D 6-12mm, FeZn</t>
  </si>
  <si>
    <t>450688045</t>
  </si>
  <si>
    <t>741310001</t>
  </si>
  <si>
    <t>Montáž spínačů jedno nebo dvoupólových nástěnných se zapojením vodičů, pro prostředí normální spínačů, řazení 1-jednopólových</t>
  </si>
  <si>
    <t>-1738898244</t>
  </si>
  <si>
    <t>https://podminky.urs.cz/item/CS_URS_2023_02/741310001</t>
  </si>
  <si>
    <t>34535000</t>
  </si>
  <si>
    <t>spínač kompletní, zápustný, jednopólový, řazení 1, šroubové svorky</t>
  </si>
  <si>
    <t>522491532</t>
  </si>
  <si>
    <t>34535003</t>
  </si>
  <si>
    <t>přepínač střídavý kompletní, zápustný, řazení 6, šroubové svorky</t>
  </si>
  <si>
    <t>-1340618440</t>
  </si>
  <si>
    <t>34535005R01</t>
  </si>
  <si>
    <t>spínač kompletní, zápustný, jednopólový, řazení 1, šroubové svorky, s popisným polem a průzorem</t>
  </si>
  <si>
    <t>-55241462</t>
  </si>
  <si>
    <t>741310442</t>
  </si>
  <si>
    <t>Montáž spínačů tří nebo čtyřpólových vestavných bez zhotovení otvoru pro hřídel přístroje vačkových nebo válcových se zapojením vodičů 25 A, počet svorek 3 až 6</t>
  </si>
  <si>
    <t>862532730</t>
  </si>
  <si>
    <t>https://podminky.urs.cz/item/CS_URS_2023_02/741310442</t>
  </si>
  <si>
    <t>34535110</t>
  </si>
  <si>
    <t>spínač nástěnný trojpólový v krytu IP65 25A</t>
  </si>
  <si>
    <t>1724879082</t>
  </si>
  <si>
    <t>741310502</t>
  </si>
  <si>
    <t>Montáž spínačů tří nebo čtyřpólových v krytu se zapojením vodičů vačkových 25 A, počet svorek 3 až 6</t>
  </si>
  <si>
    <t>-1634294931</t>
  </si>
  <si>
    <t>https://podminky.urs.cz/item/CS_URS_2023_02/741310502</t>
  </si>
  <si>
    <t>34535115</t>
  </si>
  <si>
    <t>spínač nástěnný trojpólový v krytu IP65 40A</t>
  </si>
  <si>
    <t>-1890391219</t>
  </si>
  <si>
    <t>741311071</t>
  </si>
  <si>
    <t>Montáž spínačů speciálních se zapojením vodičů tlačítka nouzového zastavení/vypnutí přisazeného nebo nástěnného</t>
  </si>
  <si>
    <t>-1373493143</t>
  </si>
  <si>
    <t>https://podminky.urs.cz/item/CS_URS_2023_02/741311071</t>
  </si>
  <si>
    <t>34535R006</t>
  </si>
  <si>
    <t>centrál stop tlačítko plast skříň</t>
  </si>
  <si>
    <t>-867902823</t>
  </si>
  <si>
    <t>741313041</t>
  </si>
  <si>
    <t>Montáž zásuvek domovních se zapojením vodičů šroubové připojení polozapuštěných nebo zapuštěných 10/16 A, provedení 2P + PE</t>
  </si>
  <si>
    <t>415514262</t>
  </si>
  <si>
    <t>https://podminky.urs.cz/item/CS_URS_2023_02/741313041</t>
  </si>
  <si>
    <t>34555202</t>
  </si>
  <si>
    <t>zásuvka zápustná jednonásobná chráněná, šroubové svorky</t>
  </si>
  <si>
    <t>-1038657108</t>
  </si>
  <si>
    <t>741320105</t>
  </si>
  <si>
    <t>Montáž jističů se zapojením vodičů jednopólových nn do 25 A ve skříni</t>
  </si>
  <si>
    <t>-1403533496</t>
  </si>
  <si>
    <t>https://podminky.urs.cz/item/CS_URS_2023_02/741320105</t>
  </si>
  <si>
    <t>35822122</t>
  </si>
  <si>
    <t>jistič 1-pólový 16 A vypínací charakteristika B vypínací schopnost 6 kA</t>
  </si>
  <si>
    <t>-594503152</t>
  </si>
  <si>
    <t>741320165</t>
  </si>
  <si>
    <t>Montáž jističů se zapojením vodičů třípólových nn do 25 A ve skříni</t>
  </si>
  <si>
    <t>2013849821</t>
  </si>
  <si>
    <t>https://podminky.urs.cz/item/CS_URS_2023_02/741320165</t>
  </si>
  <si>
    <t>35822404</t>
  </si>
  <si>
    <t>jistič 3-pólový 32 A vypínací charakteristika B vypínací schopnost 10 kA</t>
  </si>
  <si>
    <t>156517123</t>
  </si>
  <si>
    <t>741320175</t>
  </si>
  <si>
    <t>Montáž jističů se zapojením vodičů třípólových nn do 63 A ve skříni</t>
  </si>
  <si>
    <t>1901904842</t>
  </si>
  <si>
    <t>https://podminky.urs.cz/item/CS_URS_2023_02/741320175</t>
  </si>
  <si>
    <t>35822183</t>
  </si>
  <si>
    <t>jistič 3-pólový 50 A vypínací charakteristika C vypínací schopnost 10 kA</t>
  </si>
  <si>
    <t>-1783071817</t>
  </si>
  <si>
    <t>741320185</t>
  </si>
  <si>
    <t>Montáž jističů se zapojením vodičů třípólových nn do 125 A ve skříni</t>
  </si>
  <si>
    <t>-1317752652</t>
  </si>
  <si>
    <t>https://podminky.urs.cz/item/CS_URS_2023_02/741320185</t>
  </si>
  <si>
    <t>35822R031</t>
  </si>
  <si>
    <t>hlavní jistič s napěťovou vypínací cívkou ln = 80 A</t>
  </si>
  <si>
    <t>-521198579</t>
  </si>
  <si>
    <t>741320514</t>
  </si>
  <si>
    <t>Montáž jističů se zapojením vodičů kompaktních do 750 V třípólových do 250 A</t>
  </si>
  <si>
    <t>1497559838</t>
  </si>
  <si>
    <t>https://podminky.urs.cz/item/CS_URS_2023_02/741320514</t>
  </si>
  <si>
    <t>"vyšší spotřeba (soudobost) ve stáv. rozvaděči" 1</t>
  </si>
  <si>
    <t>35822673</t>
  </si>
  <si>
    <t>jistič 3-pólový 250 A vypínací charakteristika D vypínací schopnost 36 kA</t>
  </si>
  <si>
    <t>-569177394</t>
  </si>
  <si>
    <t>741321033</t>
  </si>
  <si>
    <t>Montáž proudových chráničů se zapojením vodičů čtyřpólových nn do 25 A ve skříni</t>
  </si>
  <si>
    <t>-92128697</t>
  </si>
  <si>
    <t>https://podminky.urs.cz/item/CS_URS_2023_02/741321033</t>
  </si>
  <si>
    <t>35889206</t>
  </si>
  <si>
    <t>chránič proudový 4pólový 25A pracovního proudu 0,03A</t>
  </si>
  <si>
    <t>-1328536598</t>
  </si>
  <si>
    <t>741321043</t>
  </si>
  <si>
    <t>Montáž proudových chráničů se zapojením vodičů čtyřpólových nn do 63 A ve skříni</t>
  </si>
  <si>
    <t>1613278093</t>
  </si>
  <si>
    <t>https://podminky.urs.cz/item/CS_URS_2023_02/741321043</t>
  </si>
  <si>
    <t>35889R0333</t>
  </si>
  <si>
    <t>proudový chránič 4pólový 40A 400V 30mA AC</t>
  </si>
  <si>
    <t>-1563937789</t>
  </si>
  <si>
    <t>35889R0334</t>
  </si>
  <si>
    <t>proudový chránič 4pólový 63A 400V 30mA AC</t>
  </si>
  <si>
    <t>-1433800753</t>
  </si>
  <si>
    <t>741322011</t>
  </si>
  <si>
    <t>Montáž přepěťových ochran nn se zapojením vodičů svodiče bleskových proudů – typ 1 třípólových, pro impulsní proud do 35 kA</t>
  </si>
  <si>
    <t>-654225058</t>
  </si>
  <si>
    <t>https://podminky.urs.cz/item/CS_URS_2023_02/741322011</t>
  </si>
  <si>
    <t>35889R0336</t>
  </si>
  <si>
    <t>kombinovaný svodič bleskových proudů a přepětí typ 1+2, Iimp 25 kA, Uc AC 350 V, zapojení 3+0, výměnné moduly, se signalizací, jiskřiště, varistor, vč. odpínače vál. pojistek</t>
  </si>
  <si>
    <t>646031069</t>
  </si>
  <si>
    <t>741322885</t>
  </si>
  <si>
    <t>Demontáž jističů třípólových nn bez signálního kontaktu do 160 A ze skříně</t>
  </si>
  <si>
    <t>454565273</t>
  </si>
  <si>
    <t>https://podminky.urs.cz/item/CS_URS_2023_02/741322885</t>
  </si>
  <si>
    <t>741372061</t>
  </si>
  <si>
    <t>Montáž svítidel s integrovaným zdrojem LED se zapojením vodičů interiérových přisazených stropních hranatých nebo kruhových, plochy do 0,09 m2</t>
  </si>
  <si>
    <t>-913108633</t>
  </si>
  <si>
    <t>https://podminky.urs.cz/item/CS_URS_2023_02/741372061</t>
  </si>
  <si>
    <t>348R0012</t>
  </si>
  <si>
    <t>svítidlo LED stěna/strop, 13 W, 230 V, 1554 lm, 4000 K, prům. 327 mm, v.  94 mm</t>
  </si>
  <si>
    <t>-1640952301</t>
  </si>
  <si>
    <t>741372062</t>
  </si>
  <si>
    <t>Montáž svítidel s integrovaným zdrojem LED se zapojením vodičů interiérových přisazených stropních hranatých nebo kruhových, plochy přes 0,09 do 0,36 m2</t>
  </si>
  <si>
    <t>-809382447</t>
  </si>
  <si>
    <t>https://podminky.urs.cz/item/CS_URS_2023_02/741372062</t>
  </si>
  <si>
    <t>348R0011</t>
  </si>
  <si>
    <t>svítidlo LED stěna/strop, 48 W, 230 V, 4851 lm, 3000 K, 1080 x 160 x 55 mm</t>
  </si>
  <si>
    <t>-653896705</t>
  </si>
  <si>
    <t>741372072</t>
  </si>
  <si>
    <t>Montáž svítidel s integrovaným zdrojem LED se zapojením vodičů interiérových závěsných hranatých nebo kruhových, plochy do 0,09 m2</t>
  </si>
  <si>
    <t>-1001595931</t>
  </si>
  <si>
    <t>https://podminky.urs.cz/item/CS_URS_2023_02/741372072</t>
  </si>
  <si>
    <t>348R0014</t>
  </si>
  <si>
    <t>přisazené nouzové svítidlo LED, 230 V, 2,5 W, 100 lm_x000D_
, IP20, autonomie 1 h, autotest + KIT s piktogramy +_x000D_
držáky na stěnu / strop</t>
  </si>
  <si>
    <t>153346090</t>
  </si>
  <si>
    <t>741372073</t>
  </si>
  <si>
    <t>Montáž svítidel s integrovaným zdrojem LED se zapojením vodičů interiérových závěsných hranatých nebo kruhových, plochy přes 0,09 do 0,36 m2</t>
  </si>
  <si>
    <t>-1424709195</t>
  </si>
  <si>
    <t>https://podminky.urs.cz/item/CS_URS_2023_02/741372073</t>
  </si>
  <si>
    <t>348R0013</t>
  </si>
  <si>
    <t>nástěnné/stropní svítidlo LED, 230 V, 3000 K, 5500 lm, 42 W, IP66, CRI &gt;80, 50000 hodin, průměr 500 mm, tloušťka 55 mm, stmívatelné, PMMA difuzor s trojitou UV stabilizací</t>
  </si>
  <si>
    <t>1769033252</t>
  </si>
  <si>
    <t>741410021</t>
  </si>
  <si>
    <t>Montáž uzemňovacího vedení s upevněním, propojením a připojením pomocí svorek v zemi s izolací spojů pásku průřezu do 120 mm2 v městské zástavbě</t>
  </si>
  <si>
    <t>-1820804216</t>
  </si>
  <si>
    <t>https://podminky.urs.cz/item/CS_URS_2023_02/741410021</t>
  </si>
  <si>
    <t>35442062</t>
  </si>
  <si>
    <t>pás zemnící 30x4mm FeZn</t>
  </si>
  <si>
    <t>2103404489</t>
  </si>
  <si>
    <t>100,0*0,004*0,03*8000*1,2</t>
  </si>
  <si>
    <t>741420001</t>
  </si>
  <si>
    <t>Montáž hromosvodného vedení svodových drátů nebo lan s podpěrami, Ø do 10 mm</t>
  </si>
  <si>
    <t>-1499488657</t>
  </si>
  <si>
    <t>https://podminky.urs.cz/item/CS_URS_2023_02/741420001</t>
  </si>
  <si>
    <t>35441077</t>
  </si>
  <si>
    <t>drát D 8mm AlMgSi</t>
  </si>
  <si>
    <t>-253869420</t>
  </si>
  <si>
    <t>120,0/50,0*6,7*1,2</t>
  </si>
  <si>
    <t>35442252</t>
  </si>
  <si>
    <t>podpěra vedení na ploché střechy k nalepení výšky 100mm, FeZn, základna 100x100mm</t>
  </si>
  <si>
    <t>1650382492</t>
  </si>
  <si>
    <t>35441560</t>
  </si>
  <si>
    <t>podpěra vedení FeZn na plechovou krytinu 110mm</t>
  </si>
  <si>
    <t>663944308</t>
  </si>
  <si>
    <t>741420002</t>
  </si>
  <si>
    <t>Montáž hromosvodného vedení svodových drátů nebo lan s podpěrami, Ø přes 10 mm</t>
  </si>
  <si>
    <t>-1028956702</t>
  </si>
  <si>
    <t>https://podminky.urs.cz/item/CS_URS_2023_02/741420002</t>
  </si>
  <si>
    <t>35441R0341</t>
  </si>
  <si>
    <t>vodič HVI (vodič s vysokonapěťovou izolací) Cu 19mm2 d=5/23mm, izolace PE, plášť PVC</t>
  </si>
  <si>
    <t>1305592843</t>
  </si>
  <si>
    <t>35*1,2 'Přepočtené koeficientem množství</t>
  </si>
  <si>
    <t>35441R0342</t>
  </si>
  <si>
    <t>podpěra vedení pro vodiče HVI/CUI, s příložkou se dvěma šrouby, nerezové provedení s umělohmotnou podložkou, například pro montáž na stěnu</t>
  </si>
  <si>
    <t>-1650265111</t>
  </si>
  <si>
    <t>35441R0343</t>
  </si>
  <si>
    <t>svorka pro připojení izolovaného svodu a zemniče</t>
  </si>
  <si>
    <t>-1722060306</t>
  </si>
  <si>
    <t>35441R0344</t>
  </si>
  <si>
    <t>krabice do chodníku pro spojení HVI se zemničem, materiál litina</t>
  </si>
  <si>
    <t>14497334</t>
  </si>
  <si>
    <t>35441885</t>
  </si>
  <si>
    <t>svorka spojovací pro lano D 8-10mm</t>
  </si>
  <si>
    <t>-1762317469</t>
  </si>
  <si>
    <t>35441996</t>
  </si>
  <si>
    <t>svorka odbočovací a spojovací pro spojování kruhových a páskových vodičů, FeZn</t>
  </si>
  <si>
    <t>-93243998</t>
  </si>
  <si>
    <t>35441875</t>
  </si>
  <si>
    <t>svorka křížová pro vodič D 6-10mm</t>
  </si>
  <si>
    <t>-1206464659</t>
  </si>
  <si>
    <t>35442015</t>
  </si>
  <si>
    <t>svorka uzemnění Cu zkušební</t>
  </si>
  <si>
    <t>897437802</t>
  </si>
  <si>
    <t>741420052</t>
  </si>
  <si>
    <t>Montáž hromosvodného vedení ochranných prvků úhelníků nebo trubek s držáky do dřeva</t>
  </si>
  <si>
    <t>-1402423412</t>
  </si>
  <si>
    <t>https://podminky.urs.cz/item/CS_URS_2023_02/741420052</t>
  </si>
  <si>
    <t>35441831</t>
  </si>
  <si>
    <t>úhelník ochranný na ochranu svodu - 2000mm, FeZn</t>
  </si>
  <si>
    <t>1058205940</t>
  </si>
  <si>
    <t>741420083</t>
  </si>
  <si>
    <t>Montáž hromosvodného vedení doplňků štítků k označení svodů</t>
  </si>
  <si>
    <t>1299653295</t>
  </si>
  <si>
    <t>https://podminky.urs.cz/item/CS_URS_2023_02/741420083</t>
  </si>
  <si>
    <t>35442110</t>
  </si>
  <si>
    <t>štítek plastový - čísla svodů</t>
  </si>
  <si>
    <t>163989851</t>
  </si>
  <si>
    <t>741430005</t>
  </si>
  <si>
    <t>Montáž jímacích tyčí délky do 3 m, na stojan</t>
  </si>
  <si>
    <t>1556208495</t>
  </si>
  <si>
    <t>https://podminky.urs.cz/item/CS_URS_2023_02/741430005</t>
  </si>
  <si>
    <t>741430012</t>
  </si>
  <si>
    <t>Montáž jímacích tyčí délky přes 3 m, na stojan</t>
  </si>
  <si>
    <t>603166244</t>
  </si>
  <si>
    <t>https://podminky.urs.cz/item/CS_URS_2023_02/741430012</t>
  </si>
  <si>
    <t>35442154R01</t>
  </si>
  <si>
    <t>tyč jímací AlMgSi 2500 mm</t>
  </si>
  <si>
    <t>65637226</t>
  </si>
  <si>
    <t>35442170R01</t>
  </si>
  <si>
    <t>tyč jímací AlMgSi 6000 mm</t>
  </si>
  <si>
    <t>-591439761</t>
  </si>
  <si>
    <t>35442182R01</t>
  </si>
  <si>
    <t>stojan pro jímací tyč s plastbetonovými podpěrami, rozpětí podpěr 700mm</t>
  </si>
  <si>
    <t>910579933</t>
  </si>
  <si>
    <t>741999R900</t>
  </si>
  <si>
    <t>Napojení rozvodů ve stávajícím rozvaděči (CYKY-J 3x50+35)</t>
  </si>
  <si>
    <t>268825565</t>
  </si>
  <si>
    <t>742999R901</t>
  </si>
  <si>
    <t>Stavební přípomoce - průrazy, drážky atd., na stávajících objektech včetně uvedení do původního stavu</t>
  </si>
  <si>
    <t>-1032336765</t>
  </si>
  <si>
    <t>998741101</t>
  </si>
  <si>
    <t>Přesun hmot pro silnoproud stanovený z hmotnosti přesunovaného materiálu vodorovná dopravní vzdálenost do 50 m v objektech výšky do 6 m</t>
  </si>
  <si>
    <t>-1809554041</t>
  </si>
  <si>
    <t>https://podminky.urs.cz/item/CS_URS_2023_02/998741101</t>
  </si>
  <si>
    <t>Práce a dodávky M</t>
  </si>
  <si>
    <t>46-M</t>
  </si>
  <si>
    <t>Zemní práce při extr.mont.pracích</t>
  </si>
  <si>
    <t>460172113</t>
  </si>
  <si>
    <t>Hloubení nezapažených kabelových rýh strojně včetně urovnání dna s přemístěním výkopku do vzdálenosti 3 m od okraje jámy nebo s naložením na dopravní prostředek ostatních rozměrů v hornině třídy těžitelnosti II skupiny 4</t>
  </si>
  <si>
    <t>1218093985</t>
  </si>
  <si>
    <t>https://podminky.urs.cz/item/CS_URS_2023_02/460172113</t>
  </si>
  <si>
    <t>"přívod do objektu" (6,0)*0,4*1,0</t>
  </si>
  <si>
    <t>"přívod k čerpadlu" (1,0+0+1,8)*0,4*1,0</t>
  </si>
  <si>
    <t>460341113</t>
  </si>
  <si>
    <t>Vodorovné přemístění (odvoz) horniny dopravními prostředky včetně složení, bez naložení a rozprostření jakékoliv třídy, na vzdálenost přes 500 do 1000 m</t>
  </si>
  <si>
    <t>-281971574</t>
  </si>
  <si>
    <t>https://podminky.urs.cz/item/CS_URS_2023_02/460341113</t>
  </si>
  <si>
    <t>"přívod do objektu" (6,0)*0,4*(1,0-0,1-0,4)*(-1)</t>
  </si>
  <si>
    <t>"přívod k čerpadlu" (1,0+0+1,8)*0,4*(1,0-0,1-0,4)*(-1)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</si>
  <si>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</si>
  <si>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</si>
  <si>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-1743027136</t>
  </si>
  <si>
    <t>https://podminky.urs.cz/item/CS_URS_2023_02/460341121</t>
  </si>
  <si>
    <t>1,76*9 'Přepočtené koeficientem množství</t>
  </si>
  <si>
    <t>460361111</t>
  </si>
  <si>
    <t>Poplatek (skládkovné) za uložení zeminy na skládce zatříděné do Katalogu odpadů pod kódem 17 05 04</t>
  </si>
  <si>
    <t>-1410224039</t>
  </si>
  <si>
    <t>https://podminky.urs.cz/item/CS_URS_2023_02/460361111</t>
  </si>
  <si>
    <t>1,76*1,9 'Přepočtené koeficientem množství</t>
  </si>
  <si>
    <t>460371123</t>
  </si>
  <si>
    <t>Naložení výkopku strojně z hornin třídy těžitelnosti II skupiny 4 až 5</t>
  </si>
  <si>
    <t>-1996129846</t>
  </si>
  <si>
    <t>https://podminky.urs.cz/item/CS_URS_2023_02/460371123</t>
  </si>
  <si>
    <t>460452113</t>
  </si>
  <si>
    <t>Zásyp kabelových rýh strojně s přemístěním sypaniny ze vzdálenosti do 10 m, s uložením výkopku ve vrstvách včetně zhutnění a urovnání povrchu ostatních rozměrů z horniny třídy těžitelnosti II skupiny 4</t>
  </si>
  <si>
    <t>-695639728</t>
  </si>
  <si>
    <t>https://podminky.urs.cz/item/CS_URS_2023_02/460452113</t>
  </si>
  <si>
    <t>"přívod do objektu" (6,0)*0,4*(1,0-0,1-0,4)</t>
  </si>
  <si>
    <t>"přívod k čerpadlu" (1,0+0+1,8)*0,4*(1,0-0,1-0,4)</t>
  </si>
  <si>
    <t>460541122</t>
  </si>
  <si>
    <t>Úprava pláně strojně v hornině třídy těžitelnosti II skupiny 4 a 5 se zhutněním</t>
  </si>
  <si>
    <t>1451223997</t>
  </si>
  <si>
    <t>https://podminky.urs.cz/item/CS_URS_2023_02/460541122</t>
  </si>
  <si>
    <t>"přívod do objektu" (6,0)*0,4</t>
  </si>
  <si>
    <t>"přívod k čerpadlu" (1,0+0+1,8)*0,4</t>
  </si>
  <si>
    <t>460661112</t>
  </si>
  <si>
    <t>Kabelové lože z písku včetně podsypu, zhutnění a urovnání povrchu pro kabely nn bez zakrytí, šířky přes 35 do 50 cm</t>
  </si>
  <si>
    <t>-1429856097</t>
  </si>
  <si>
    <t>https://podminky.urs.cz/item/CS_URS_2023_02/460661112</t>
  </si>
  <si>
    <t>"přívod do objektu" (6,0)</t>
  </si>
  <si>
    <t>"přívod k čerpadlu" (1,0+0+1,8)</t>
  </si>
  <si>
    <t>460671112</t>
  </si>
  <si>
    <t>Výstražná fólie z PVC pro krytí kabelů včetně vyrovnání povrchu rýhy, rozvinutí a uložení fólie šířky do 25 cm</t>
  </si>
  <si>
    <t>-915553102</t>
  </si>
  <si>
    <t>https://podminky.urs.cz/item/CS_URS_2023_02/460671112</t>
  </si>
  <si>
    <t>460791214</t>
  </si>
  <si>
    <t>Montáž trubek ochranných uložených volně do rýhy plastových ohebných, vnitřního průměru přes 90 do 110 mm</t>
  </si>
  <si>
    <t>1108648697</t>
  </si>
  <si>
    <t>https://podminky.urs.cz/item/CS_URS_2023_02/460791214</t>
  </si>
  <si>
    <t>"přívod do objektu" (6,0 + 1,0)</t>
  </si>
  <si>
    <t>"přívod k čerpadlu" (1,0+1,0+1,8 + 2*1,0)</t>
  </si>
  <si>
    <t>34571355</t>
  </si>
  <si>
    <t>trubka elektroinstalační ohebná dvouplášťová korugovaná (chránička) D 94/110mm, HDPE+LDPE</t>
  </si>
  <si>
    <t>678874771</t>
  </si>
  <si>
    <t>12,8*1,1 'Přepočtené koeficientem množství</t>
  </si>
  <si>
    <t>34571822</t>
  </si>
  <si>
    <t>spojka trubek přímá redukční vodotěsná neprůhledná plastová D 50/40mm</t>
  </si>
  <si>
    <t>1562772394</t>
  </si>
  <si>
    <t>"přívod do objektu" 1</t>
  </si>
  <si>
    <t>"přívod k čerpadlu" 2</t>
  </si>
  <si>
    <t>741810003</t>
  </si>
  <si>
    <t>Zkoušky a prohlídky elektrických rozvodů a zařízení celková prohlídka a vyhotovení revizní zprávy pro objem montážních prací přes 500 do 1000 tis. Kč</t>
  </si>
  <si>
    <t>-662788566</t>
  </si>
  <si>
    <t>https://podminky.urs.cz/item/CS_URS_2023_02/741810003</t>
  </si>
  <si>
    <t>741820011</t>
  </si>
  <si>
    <t>Měření zemních odporů zemnicí sítě délky pásku do 100 m</t>
  </si>
  <si>
    <t>-1433294699</t>
  </si>
  <si>
    <t>https://podminky.urs.cz/item/CS_URS_2023_02/741820011</t>
  </si>
  <si>
    <t>741813021</t>
  </si>
  <si>
    <t>Zkoušky a prohlídky elektrických přístrojů revize, seřízení a nastavení ochranných relé včetně vystavení protokolu</t>
  </si>
  <si>
    <t>-1967024136</t>
  </si>
  <si>
    <t>https://podminky.urs.cz/item/CS_URS_2023_02/741813021</t>
  </si>
  <si>
    <t>R741X3595020</t>
  </si>
  <si>
    <t>Zprovoznění, seřízení a vyzkoušení zařízení jako celek</t>
  </si>
  <si>
    <t>-1070706649</t>
  </si>
  <si>
    <t>Poznámka k položce:_x000D_
Před předáním. Vyhotovení zápisu s popisem postupu zprovoznění, výsledků seřízení, výsledků zkoušek, atd. Zařízení musí být před předáním bez závad.</t>
  </si>
  <si>
    <t>R741X3595110</t>
  </si>
  <si>
    <t>D+M Popisy a označení rozvodů a zařízení</t>
  </si>
  <si>
    <t>-1084092555</t>
  </si>
  <si>
    <t>741X0595040</t>
  </si>
  <si>
    <t>-1505088321</t>
  </si>
  <si>
    <t>0106 - D.6 Vytápění, větrání</t>
  </si>
  <si>
    <t>45331000-6</t>
  </si>
  <si>
    <t xml:space="preserve">    751 - Vzduchotechnika</t>
  </si>
  <si>
    <t>713311121</t>
  </si>
  <si>
    <t>Montáž izolace tepelné těles pásy nebo rohožemi bez povrchové úpravy (izolační materiál ve specifikaci) připevněnými ocelovým drátem nebo na trny z tyčové oceli kruhové (bez přivaření trnů) pomocí příchytek nebo ohnutím trnů ploch tvarových jednovrstvá</t>
  </si>
  <si>
    <t>1784664307</t>
  </si>
  <si>
    <t>https://podminky.urs.cz/item/CS_URS_2023_02/713311121</t>
  </si>
  <si>
    <t>RKW.187245</t>
  </si>
  <si>
    <t>lamelová rohož ALS 1000x10000x50 mm</t>
  </si>
  <si>
    <t>-120756314</t>
  </si>
  <si>
    <t>Poznámka k položce:_x000D_
λD= 0,039 (W·m-1·K-1)</t>
  </si>
  <si>
    <t>713391144</t>
  </si>
  <si>
    <t>Montáž izolace tepelné těles - doplňky a konstrukční součásti oplechování licích otvorů včetně zakrytí hliníkovým plechem ploch tvarových</t>
  </si>
  <si>
    <t>-1832804825</t>
  </si>
  <si>
    <t>https://podminky.urs.cz/item/CS_URS_2023_02/713391144</t>
  </si>
  <si>
    <t>19420820</t>
  </si>
  <si>
    <t>plech Al hladký přírodní eloxovaný tl 0,8mm tabule</t>
  </si>
  <si>
    <t>-2076412633</t>
  </si>
  <si>
    <t>998713202</t>
  </si>
  <si>
    <t>Přesun hmot pro izolace tepelné stanovený procentní sazbou (%) z ceny vodorovná dopravní vzdálenost do 50 m v objektech výšky přes 6 do 12 m</t>
  </si>
  <si>
    <t>735702084</t>
  </si>
  <si>
    <t>https://podminky.urs.cz/item/CS_URS_2023_02/998713202</t>
  </si>
  <si>
    <t>751</t>
  </si>
  <si>
    <t>Vzduchotechnika</t>
  </si>
  <si>
    <t>751311113</t>
  </si>
  <si>
    <t>Montáž vyústi čtyřhranné do kruhového potrubí, průřezu přes 0,080 do 0,150 m2</t>
  </si>
  <si>
    <t>-2118464034</t>
  </si>
  <si>
    <t>https://podminky.urs.cz/item/CS_URS_2023_02/751311113</t>
  </si>
  <si>
    <t>ELD.BR101101370</t>
  </si>
  <si>
    <t>KVK1-H-1.0 1000x150 RAL 9010</t>
  </si>
  <si>
    <t>-457734834</t>
  </si>
  <si>
    <t>Poznámka k položce:_x000D_
vyústka komfortní 1ř. do kruhového potrubí</t>
  </si>
  <si>
    <t>751311302</t>
  </si>
  <si>
    <t>Montáž vyústi textilní kruhové, průměru přes 200 do 400 mm</t>
  </si>
  <si>
    <t>-902744562</t>
  </si>
  <si>
    <t>https://podminky.urs.cz/item/CS_URS_2023_02/751311302</t>
  </si>
  <si>
    <t>VZT076407</t>
  </si>
  <si>
    <t>Textilní výústka PMS  pr. 315/3000   vč. mont. materiálu, jeden konec zaslepený, Q=1560 m3/h, 100Pa</t>
  </si>
  <si>
    <t>189096979</t>
  </si>
  <si>
    <t>751311303</t>
  </si>
  <si>
    <t>Montáž vyústi textilní kruhové, průměru přes 400 do 600 mm</t>
  </si>
  <si>
    <t>-1179216698</t>
  </si>
  <si>
    <t>https://podminky.urs.cz/item/CS_URS_2023_02/751311303</t>
  </si>
  <si>
    <t>VZT076406</t>
  </si>
  <si>
    <t>Textilní výústka PMS  pr. 400/8700  s tryskami vč. mont. materiálu, jeden konec zaslepený, Q=2800 m3/h, 100Pa</t>
  </si>
  <si>
    <t>955267547</t>
  </si>
  <si>
    <t>751322011</t>
  </si>
  <si>
    <t>Montáž talířových ventilů, anemostatů, dýz talířového ventilu, průměru do 100 mm</t>
  </si>
  <si>
    <t>-873522495</t>
  </si>
  <si>
    <t>https://podminky.urs.cz/item/CS_URS_2023_02/751322011</t>
  </si>
  <si>
    <t>VZT06290</t>
  </si>
  <si>
    <t>KK 100  tal.ventil kov.odvod</t>
  </si>
  <si>
    <t>711758513</t>
  </si>
  <si>
    <t>VZT06299</t>
  </si>
  <si>
    <t>KE 100  tal.ventil kov.přívod</t>
  </si>
  <si>
    <t>648012385</t>
  </si>
  <si>
    <t>751322012</t>
  </si>
  <si>
    <t>Montáž talířových ventilů, anemostatů, dýz talířového ventilu, průměru přes 100 do 200 mm</t>
  </si>
  <si>
    <t>133789539</t>
  </si>
  <si>
    <t>https://podminky.urs.cz/item/CS_URS_2023_02/751322012</t>
  </si>
  <si>
    <t>VZT06291</t>
  </si>
  <si>
    <t>KK 125  tal.ventil kov.odvod</t>
  </si>
  <si>
    <t>1216601608</t>
  </si>
  <si>
    <t>VZT06300</t>
  </si>
  <si>
    <t>KE 125  tal.ventil kov.přívod</t>
  </si>
  <si>
    <t>679347096</t>
  </si>
  <si>
    <t>751344124</t>
  </si>
  <si>
    <t>Montáž tlumičů hluku pro čtyřhranné potrubí, průřezu přes 0,450 do 0,600 m2</t>
  </si>
  <si>
    <t>-27922500</t>
  </si>
  <si>
    <t>https://podminky.urs.cz/item/CS_URS_2023_02/751344124</t>
  </si>
  <si>
    <t>VZT058986</t>
  </si>
  <si>
    <t xml:space="preserve">Tlumič hluku buňkový  750x500/1000- V230490-01  </t>
  </si>
  <si>
    <t>2002579190</t>
  </si>
  <si>
    <t>VZT058987</t>
  </si>
  <si>
    <t xml:space="preserve">Tlumič hluku buňkový  750x500/1000- V230490-02  </t>
  </si>
  <si>
    <t>-63820828</t>
  </si>
  <si>
    <t>VZT058988</t>
  </si>
  <si>
    <t xml:space="preserve">Tlumič hluku buňkový  750x500/1000- V230490-03  </t>
  </si>
  <si>
    <t>-1594785020</t>
  </si>
  <si>
    <t>VZT058990</t>
  </si>
  <si>
    <t xml:space="preserve">Tlumič hluku buňkový  750x500/1000- V230490-05  </t>
  </si>
  <si>
    <t>1796236329</t>
  </si>
  <si>
    <t>VZT058989</t>
  </si>
  <si>
    <t xml:space="preserve">Tlumič hluku kulisový  750x500/1500- V230490-04  </t>
  </si>
  <si>
    <t>1397910393</t>
  </si>
  <si>
    <t>VZT058991</t>
  </si>
  <si>
    <t xml:space="preserve">Tlumič hluku kulisový  750x500/1500- V230490-06  </t>
  </si>
  <si>
    <t>-325313160</t>
  </si>
  <si>
    <t>751377041</t>
  </si>
  <si>
    <t>Montáž odsávacích stropů, zákrytů odsávacího zákrytu (digestoř) průmyslového závěsného, průřezu do 1,5 m2</t>
  </si>
  <si>
    <t>-4587824</t>
  </si>
  <si>
    <t>https://podminky.urs.cz/item/CS_URS_2023_02/751377041</t>
  </si>
  <si>
    <t>VZT04652232</t>
  </si>
  <si>
    <t>Odsávací nerez. zákryt závěsný  1x přip. horní vývod 355x125/50, lapače tuku , odvod kondenzátu,osvětlení,1000x1400</t>
  </si>
  <si>
    <t>sbr</t>
  </si>
  <si>
    <t>1496666733</t>
  </si>
  <si>
    <t>VZT04652233</t>
  </si>
  <si>
    <t>Odsávací nerez. zákryt závěsný , 1x přip. bočníí vývod pr. 200/50 , odvod kondenzátu,1250x1000</t>
  </si>
  <si>
    <t>-1613735958</t>
  </si>
  <si>
    <t>VZT04652234</t>
  </si>
  <si>
    <t>Odsávací nerez. zákryt závěsný, 1x přip. bočníí vývod pr. 160/50 , odvod kondenzátu,1000x1000</t>
  </si>
  <si>
    <t>-1050041884</t>
  </si>
  <si>
    <t>751398031</t>
  </si>
  <si>
    <t>Montáž ostatních zařízení ventilační mřížky do dveří nebo desek, průřezu do 0,040 m2</t>
  </si>
  <si>
    <t>2127514078</t>
  </si>
  <si>
    <t>https://podminky.urs.cz/item/CS_URS_2023_02/751398031</t>
  </si>
  <si>
    <t>VZT0465321</t>
  </si>
  <si>
    <t>Dveřní mřížka  oboustranná DME 300x100</t>
  </si>
  <si>
    <t>1974726295</t>
  </si>
  <si>
    <t>751398052</t>
  </si>
  <si>
    <t>Montáž ostatních zařízení protidešťové žaluzie nebo žaluziové klapky na čtyřhranné potrubí, průřezu přes 0,150 do 0,300 m2</t>
  </si>
  <si>
    <t>-2046014772</t>
  </si>
  <si>
    <t>https://podminky.urs.cz/item/CS_URS_2023_02/751398052</t>
  </si>
  <si>
    <t>VZT048801</t>
  </si>
  <si>
    <t>Protidešť.žaluzie PDZM 70  500x500 pozink</t>
  </si>
  <si>
    <t>556878721</t>
  </si>
  <si>
    <t>751510012</t>
  </si>
  <si>
    <t>Vzduchotechnické potrubí z pozinkovaného plechu čtyřhranné s přírubou, průřezu přes 0,03 do 0,07 m2</t>
  </si>
  <si>
    <t>-1832510483</t>
  </si>
  <si>
    <t>https://podminky.urs.cz/item/CS_URS_2023_02/751510012</t>
  </si>
  <si>
    <t>751510013</t>
  </si>
  <si>
    <t>Vzduchotechnické potrubí z pozinkovaného plechu čtyřhranné s přírubou, průřezu přes 0,07 do 0,13 m2</t>
  </si>
  <si>
    <t>1917066514</t>
  </si>
  <si>
    <t>https://podminky.urs.cz/item/CS_URS_2023_02/751510013</t>
  </si>
  <si>
    <t>751510014</t>
  </si>
  <si>
    <t>Vzduchotechnické potrubí z pozinkovaného plechu čtyřhranné s přírubou, průřezu přes 0,13 do 0,28 m2</t>
  </si>
  <si>
    <t>1023232705</t>
  </si>
  <si>
    <t>https://podminky.urs.cz/item/CS_URS_2023_02/751510014</t>
  </si>
  <si>
    <t>751510015</t>
  </si>
  <si>
    <t>Vzduchotechnické potrubí z pozinkovaného plechu čtyřhranné s přírubou, průřezu přes 0,28 do 0,50 m2</t>
  </si>
  <si>
    <t>-106485991</t>
  </si>
  <si>
    <t>https://podminky.urs.cz/item/CS_URS_2023_02/751510015</t>
  </si>
  <si>
    <t>751510042</t>
  </si>
  <si>
    <t>Vzduchotechnické potrubí z pozinkovaného plechu kruhové, trouba spirálně vinutá bez příruby, průměru přes 100 do 200 mm</t>
  </si>
  <si>
    <t>-1394361215</t>
  </si>
  <si>
    <t>https://podminky.urs.cz/item/CS_URS_2023_02/751510042</t>
  </si>
  <si>
    <t>751510043</t>
  </si>
  <si>
    <t>Vzduchotechnické potrubí z pozinkovaného plechu kruhové, trouba spirálně vinutá bez příruby, průměru přes 200 do 300 mm</t>
  </si>
  <si>
    <t>-167587859</t>
  </si>
  <si>
    <t>https://podminky.urs.cz/item/CS_URS_2023_02/751510043</t>
  </si>
  <si>
    <t>751510044</t>
  </si>
  <si>
    <t>Vzduchotechnické potrubí z pozinkovaného plechu kruhové, trouba spirálně vinutá bez příruby, průměru přes 300 do 400 mm</t>
  </si>
  <si>
    <t>1803344035</t>
  </si>
  <si>
    <t>https://podminky.urs.cz/item/CS_URS_2023_02/751510044</t>
  </si>
  <si>
    <t>751514679</t>
  </si>
  <si>
    <t>Montáž škrtící klapky nebo zpětné klapky do plechového potrubí kruhové bez příruby, průměru přes 100 do 200 mm</t>
  </si>
  <si>
    <t>-301477014</t>
  </si>
  <si>
    <t>https://podminky.urs.cz/item/CS_URS_2023_02/751514679</t>
  </si>
  <si>
    <t>VZT05294</t>
  </si>
  <si>
    <t>MSK 160   škrtící klapka</t>
  </si>
  <si>
    <t>357756274</t>
  </si>
  <si>
    <t>VZT05296</t>
  </si>
  <si>
    <t>MSK 200   škrticí klapka</t>
  </si>
  <si>
    <t>794466795</t>
  </si>
  <si>
    <t>751514681</t>
  </si>
  <si>
    <t>Montáž škrtící klapky nebo zpětné klapky do plechového potrubí kruhové bez příruby, průměru přes 300 do 400 mm</t>
  </si>
  <si>
    <t>-63478690</t>
  </si>
  <si>
    <t>https://podminky.urs.cz/item/CS_URS_2023_02/751514681</t>
  </si>
  <si>
    <t>VZT05297</t>
  </si>
  <si>
    <t>MSK 225   škrticí klapka</t>
  </si>
  <si>
    <t>62661396</t>
  </si>
  <si>
    <t>751611141</t>
  </si>
  <si>
    <t>Montáž vzduchotechnické jednotky s rekuperací tepla centrální nástřešní s výměnou vzduchu do 5000 m3/h</t>
  </si>
  <si>
    <t>-955351898</t>
  </si>
  <si>
    <t>https://podminky.urs.cz/item/CS_URS_2023_02/751611141</t>
  </si>
  <si>
    <t>VZT03533824</t>
  </si>
  <si>
    <t xml:space="preserve">NÁSTŘEŠNÍ VZDUCH. JEDNOTKA , DESK. REKUPERÁTOR S OBTOKEM_x000D_
KAPSOVÉ FILTRY F7/M5, UZAV. KLAPKY .SERVOMOTORY--MaR, _x000D_
U=400V,Q=2800 M3/HOD, EXTERNÍ TLAK 300Pa, N=0,93/0,8kW_x000D_
ČIDLO KOUŘE, PRUŽNÉ VLOŽKY -3 KS , HAV. EL. OHŘEV 6 KW/400V_x000D_
SIFON ZAIZOLOVAT A OPATŘIT TOPNÝM KABELEM_x000D_
ZAŘÍZENÍ VE SHODĚ ECODESIGN PLATNÝ OD 1.1.2018_x000D_
ODA-LwA 43 dB, SUP-LwA 58 dB, ETA-LwA 57 dB, EHA-LwA 37 dB_x000D_
,PLÁŠŤ- LwA 53 dB_x000D_
</t>
  </si>
  <si>
    <t>56602542</t>
  </si>
  <si>
    <t>VZT03533825</t>
  </si>
  <si>
    <t xml:space="preserve">NÁSTŘEŠNÍ VZDUCH. JEDNOTKA , DESK. REKUPERÁTOR S OBTOKEM_x000D_
VENKOVNÍ PROVEDENÍ_x000D_
KAPSOVÉ FILTRY F7/M5, UZAV. KLAPKY .SERVOMOTORY--MaR , U=400V,_x000D_
Q=1700 M3/HOD, EXTERNÍ TLAK 300Pa, N=0,67/0,51kW ,_x000D_
ČIDLO KOUŘE, PRUŽNÉ VLOŽKY -4 KS, HAV. EL. OHŘEV 7,5 KW/400V_x000D_
SIFON SF-P-300- 3 KS ZAIZOLOVAT A OPATŘIT TOPNÝM KABELEM_x000D_
ZAŘÍZENÍ VE SHODĚ ECODESIGN PLATNÝ OD 1.1.2018_x000D_
ODA-LwA 63 dB, SUP-LwA 79 dB, ETA-LwA 64 dB, EHA-LwA 76 dB_x000D_
,PLÁŠŤ- LwA 61 dB_x000D_
</t>
  </si>
  <si>
    <t>-112057787</t>
  </si>
  <si>
    <t>751613140</t>
  </si>
  <si>
    <t>Montáž ostatních zařízení pro odvod kondenzátu sifonu</t>
  </si>
  <si>
    <t>88713772</t>
  </si>
  <si>
    <t>https://podminky.urs.cz/item/CS_URS_2023_02/751613140</t>
  </si>
  <si>
    <t>751691111</t>
  </si>
  <si>
    <t>Zaregulování systému vzduchotechnického zařízení za 1 koncový (distribuční) prvek</t>
  </si>
  <si>
    <t>-2113409270</t>
  </si>
  <si>
    <t>https://podminky.urs.cz/item/CS_URS_2023_02/751691111</t>
  </si>
  <si>
    <t>751721111</t>
  </si>
  <si>
    <t>Montáž klimatizační jednotky venkovní jednofázové napájení do 2 vnitřních jednotek</t>
  </si>
  <si>
    <t>-726593242</t>
  </si>
  <si>
    <t>https://podminky.urs.cz/item/CS_URS_2023_02/751721111</t>
  </si>
  <si>
    <t>VZT0353391</t>
  </si>
  <si>
    <t xml:space="preserve">KONDENZAČNÍ JEDNOTKA CHLAD/TOPNÝ VÝKON 3,4/4,1 kW,  U=230V_x000D_
</t>
  </si>
  <si>
    <t>-1966514304</t>
  </si>
  <si>
    <t>VZT0353392</t>
  </si>
  <si>
    <t xml:space="preserve">KOM. MODUL PRO MOV MODBUS_x000D_
</t>
  </si>
  <si>
    <t>-1653323478</t>
  </si>
  <si>
    <t>751721121</t>
  </si>
  <si>
    <t>Montáž klimatizační jednotky venkovní trojfázové napájení do 7 vnitřních jednotek</t>
  </si>
  <si>
    <t>1955933475</t>
  </si>
  <si>
    <t>https://podminky.urs.cz/item/CS_URS_2023_02/751721121</t>
  </si>
  <si>
    <t>VZT0353393</t>
  </si>
  <si>
    <t xml:space="preserve">KONDENZAČNÍ JEDNOTKA CHLAD/TOPNÝ VÝKON 12,1/13,5 kW, U=400V_x000D_
</t>
  </si>
  <si>
    <t>-1295915684</t>
  </si>
  <si>
    <t>VZT0353394</t>
  </si>
  <si>
    <t xml:space="preserve">ŘÍDÍCÍ BOX, MODUL MOV+ MODBUS V PLAST. BOXU IP 65_x000D_
</t>
  </si>
  <si>
    <t>361676924</t>
  </si>
  <si>
    <t>751791121</t>
  </si>
  <si>
    <t>Montáž napojovacího potrubí měděného předizolované dvojice, D mm (") 6-10 (1/4"-3/8")</t>
  </si>
  <si>
    <t>-1656197259</t>
  </si>
  <si>
    <t>https://podminky.urs.cz/item/CS_URS_2023_02/751791121</t>
  </si>
  <si>
    <t>42981913</t>
  </si>
  <si>
    <t>trubka dvojitě předizolovaná Cu 1/4" -3/8" (6-10 mm), stěna tl 0,8/0,8mm, izolace 9 mm</t>
  </si>
  <si>
    <t>995519438</t>
  </si>
  <si>
    <t>3,88349514563107*1,03 'Přepočtené koeficientem množství</t>
  </si>
  <si>
    <t>751791123</t>
  </si>
  <si>
    <t>Montáž napojovacího potrubí měděného předizolované dvojice, D mm (") 10-16 (3/8"-5/8")</t>
  </si>
  <si>
    <t>-1968912698</t>
  </si>
  <si>
    <t>https://podminky.urs.cz/item/CS_URS_2023_02/751791123</t>
  </si>
  <si>
    <t>42981915</t>
  </si>
  <si>
    <t>trubka dvojitě předizolovaná Cu 3/8" -5/8" (10-16 mm), stěna tl 0,8/1,0mm, izolace 9 mm</t>
  </si>
  <si>
    <t>388342036</t>
  </si>
  <si>
    <t>998751201</t>
  </si>
  <si>
    <t>Přesun hmot pro vzduchotechniku stanovený procentní sazbou (%) z ceny vodorovná dopravní vzdálenost do 50 m v objektech výšky do 12 m</t>
  </si>
  <si>
    <t>1806741404</t>
  </si>
  <si>
    <t>https://podminky.urs.cz/item/CS_URS_2023_02/998751201</t>
  </si>
  <si>
    <t>767995113</t>
  </si>
  <si>
    <t>Montáž ostatních atypických zámečnických konstrukcí hmotnosti přes 10 do 20 kg</t>
  </si>
  <si>
    <t>1167649367</t>
  </si>
  <si>
    <t>https://podminky.urs.cz/item/CS_URS_2023_02/767995113</t>
  </si>
  <si>
    <t>VZT06063</t>
  </si>
  <si>
    <t>ZT - závitová tyč M10 - 1m závitová tyč M10 - 1m</t>
  </si>
  <si>
    <t>1864303691</t>
  </si>
  <si>
    <t>783414203</t>
  </si>
  <si>
    <t>Základní antikorozní nátěr klempířských konstrukcí jednonásobný syntetický samozákladující</t>
  </si>
  <si>
    <t>1513340438</t>
  </si>
  <si>
    <t>https://podminky.urs.cz/item/CS_URS_2023_02/783414203</t>
  </si>
  <si>
    <t>783417101</t>
  </si>
  <si>
    <t>Krycí nátěr (email) klempířských konstrukcí jednonásobný syntetický standardní</t>
  </si>
  <si>
    <t>1368247701</t>
  </si>
  <si>
    <t>https://podminky.urs.cz/item/CS_URS_2023_02/783417101</t>
  </si>
  <si>
    <t>580401001a</t>
  </si>
  <si>
    <t>Komplexní vyzkoušení zařízení vč. uvedení do provozu VZT jednotek</t>
  </si>
  <si>
    <t>1554266101</t>
  </si>
  <si>
    <t>751X0605030</t>
  </si>
  <si>
    <t>-1141938002</t>
  </si>
  <si>
    <t>Poznámka k položce:_x000D_
Dodávka</t>
  </si>
  <si>
    <t>751X0605040</t>
  </si>
  <si>
    <t>-1867456389</t>
  </si>
  <si>
    <t>0107 - D.7 Měření a regulace</t>
  </si>
  <si>
    <t>45315000-8</t>
  </si>
  <si>
    <t xml:space="preserve">    742 - Elektroinstalace - slaboproud</t>
  </si>
  <si>
    <t xml:space="preserve">      D1 - 1.  Rozvaděč MR-V</t>
  </si>
  <si>
    <t xml:space="preserve">        D2 - 1.1  Řídící systém</t>
  </si>
  <si>
    <t xml:space="preserve">        D3 - 1.2 Přístroje</t>
  </si>
  <si>
    <t xml:space="preserve">        D4 - 1.3 Rozvaděč</t>
  </si>
  <si>
    <t xml:space="preserve">      D5 - 2.  Kabely, montážní materiál</t>
  </si>
  <si>
    <t>742</t>
  </si>
  <si>
    <t>Elektroinstalace - slaboproud</t>
  </si>
  <si>
    <t>D1</t>
  </si>
  <si>
    <t>1.  Rozvaděč MR-V</t>
  </si>
  <si>
    <t>D2</t>
  </si>
  <si>
    <t>1.1  Řídící systém</t>
  </si>
  <si>
    <t>742X0711010</t>
  </si>
  <si>
    <t>Řídící jednotka PLC, procesor i.MX6 UL, OS Linux, Ethernet, 2x RS232, 2x RS485, 16AI, 8AO, 32DI, 32DO</t>
  </si>
  <si>
    <t>ks</t>
  </si>
  <si>
    <t>-1861691629</t>
  </si>
  <si>
    <t>Poznámka k položce:_x000D_
Dodávka a montáž</t>
  </si>
  <si>
    <t>742X0711020</t>
  </si>
  <si>
    <t>Modul 32 digitálních vstupů, max. 30V AC nebo 50V DC, společná zem, Modbus</t>
  </si>
  <si>
    <t>-547524062</t>
  </si>
  <si>
    <t>742X0711030</t>
  </si>
  <si>
    <t>Modul 8 analogových výstupů, 0-10V DC, Modbus</t>
  </si>
  <si>
    <t>1334877454</t>
  </si>
  <si>
    <t>742X0711040</t>
  </si>
  <si>
    <t>Operátorský panel s kapacitním dotykovým displejem 7“, 800x480, ARM, 256MB RAM, Ethernet, Linux, 24 V ss včetně rámečku</t>
  </si>
  <si>
    <t>1751419570</t>
  </si>
  <si>
    <t>742X0711050</t>
  </si>
  <si>
    <t>Průmyslový switch 6xGLAN, montáž do rozvaděče, napájecí zdroj</t>
  </si>
  <si>
    <t>992589653</t>
  </si>
  <si>
    <t>742X0711060</t>
  </si>
  <si>
    <t>Prostorový snímač, teploty, rH a CO2, komunikace Modbus / RS485 galv. oddělena, bez displeje a ovládání</t>
  </si>
  <si>
    <t>-1437293317</t>
  </si>
  <si>
    <t>742X0711080</t>
  </si>
  <si>
    <t>Software (řídící jednotka) - I/O</t>
  </si>
  <si>
    <t>-1603557648</t>
  </si>
  <si>
    <t>742X0711090</t>
  </si>
  <si>
    <t>Software (integrace TQI...) - I/O</t>
  </si>
  <si>
    <t>103301520</t>
  </si>
  <si>
    <t>742X0711100</t>
  </si>
  <si>
    <t>Software - konfigurace grafického ovládacího panelu - I/O</t>
  </si>
  <si>
    <t>367203642</t>
  </si>
  <si>
    <t>D3</t>
  </si>
  <si>
    <t>1.2 Přístroje</t>
  </si>
  <si>
    <t>742X0712010</t>
  </si>
  <si>
    <t>Čidlo teploty kanálové Pt1000</t>
  </si>
  <si>
    <t>-1052546888</t>
  </si>
  <si>
    <t>742X0712020</t>
  </si>
  <si>
    <t>-120835477</t>
  </si>
  <si>
    <t>742X0712030</t>
  </si>
  <si>
    <t>Čidlo venkovní teploty Pt1000</t>
  </si>
  <si>
    <t>-315857173</t>
  </si>
  <si>
    <t>742X0712040</t>
  </si>
  <si>
    <t>Diferenční manostat 20..300 Pa</t>
  </si>
  <si>
    <t>-1288620707</t>
  </si>
  <si>
    <t>742X0712050</t>
  </si>
  <si>
    <t>Diferenční manostat 50..500 Pa</t>
  </si>
  <si>
    <t>-778425603</t>
  </si>
  <si>
    <t>742X0712060</t>
  </si>
  <si>
    <t>Ústředna detektoru kouře + čidlo do vzduchotechnického kanálu</t>
  </si>
  <si>
    <t>1640518478</t>
  </si>
  <si>
    <t>742X0712070</t>
  </si>
  <si>
    <t>Skříňka dálkového ovládání (tlačítkový ovladač, kontrolka…)</t>
  </si>
  <si>
    <t>2008593981</t>
  </si>
  <si>
    <t>742X0712080</t>
  </si>
  <si>
    <t>623903447</t>
  </si>
  <si>
    <t>742X0712090</t>
  </si>
  <si>
    <t>-488407246</t>
  </si>
  <si>
    <t>742X0712100</t>
  </si>
  <si>
    <t>1140291898</t>
  </si>
  <si>
    <t>742X0712110</t>
  </si>
  <si>
    <t>-1342748374</t>
  </si>
  <si>
    <t>742X0712130</t>
  </si>
  <si>
    <t>Klapkový servopohon, 24Vac, ovládání 0-10V 15Nm</t>
  </si>
  <si>
    <t>-980424286</t>
  </si>
  <si>
    <t>742X0712140</t>
  </si>
  <si>
    <t>Klapkový servopohon, 24Vac, 2.bod. ovládání, 15Nm, pomocné kontakty, hav.funkce</t>
  </si>
  <si>
    <t>1687947085</t>
  </si>
  <si>
    <t>742X0712150</t>
  </si>
  <si>
    <t>Klapkový servopohon, 24Vac, ovládání 0-10V 10Nm</t>
  </si>
  <si>
    <t>2097396326</t>
  </si>
  <si>
    <t>742X0712160</t>
  </si>
  <si>
    <t>-529545174</t>
  </si>
  <si>
    <t>742X0712180</t>
  </si>
  <si>
    <t>Snímač proudění - součást dodávky VZT jednotky</t>
  </si>
  <si>
    <t>-1979432249</t>
  </si>
  <si>
    <t>742X0712200</t>
  </si>
  <si>
    <t>Topný kabel samoregulační 15W/m ochrana potrubí - 5m</t>
  </si>
  <si>
    <t>-879866566</t>
  </si>
  <si>
    <t>742X0712210</t>
  </si>
  <si>
    <t>-891424846</t>
  </si>
  <si>
    <t>742X0712230</t>
  </si>
  <si>
    <t>Polovodičové relé 3x400V 20A řízení 24V signál 0-10V</t>
  </si>
  <si>
    <t>-228924381</t>
  </si>
  <si>
    <t>742X0712240</t>
  </si>
  <si>
    <t>Polovodičové relé 3x400V 30A řízení 24V signál 0-10V</t>
  </si>
  <si>
    <t>797391930</t>
  </si>
  <si>
    <t>D4</t>
  </si>
  <si>
    <t>1.3 Rozvaděč</t>
  </si>
  <si>
    <t>742X0713010</t>
  </si>
  <si>
    <t>Rozvaděčová skříňka cca 800/1400/300, napěťová soustava 3NPE 230V 50Hz TN-S, Ochrana před nebezpečným dotykem automatickým odpojením od zdroje, Krytí IP40/20min. včetně příslušenství , včetně náplně (hlavní vypínač, svorkovnice, ochrany, pojistky, jističe, relé, trafo, napájecí zdroj, zásuvka, kontrolky, ovladače......).</t>
  </si>
  <si>
    <t>1149788516</t>
  </si>
  <si>
    <t>D5</t>
  </si>
  <si>
    <t>2.  Kabely, montážní materiál</t>
  </si>
  <si>
    <t>742X0714010</t>
  </si>
  <si>
    <t>Kabel JYTY 2x1</t>
  </si>
  <si>
    <t>-1463745244</t>
  </si>
  <si>
    <t>742X0714020</t>
  </si>
  <si>
    <t>Kabel JYTY 4x1</t>
  </si>
  <si>
    <t>-1481387853</t>
  </si>
  <si>
    <t>742X0714030</t>
  </si>
  <si>
    <t>Kabel JYTY 7x1</t>
  </si>
  <si>
    <t>576585578</t>
  </si>
  <si>
    <t>742X0714040</t>
  </si>
  <si>
    <t>Kabel CYKY-J 3x1,5</t>
  </si>
  <si>
    <t>-1310237210</t>
  </si>
  <si>
    <t>742X0714050</t>
  </si>
  <si>
    <t>Kabel CYKY-J 4x1,5</t>
  </si>
  <si>
    <t>-1220238410</t>
  </si>
  <si>
    <t>742X0714060</t>
  </si>
  <si>
    <t>Kabel CYKY-J 5x1,5</t>
  </si>
  <si>
    <t>1102829443</t>
  </si>
  <si>
    <t>742X0714070</t>
  </si>
  <si>
    <t>Kabel CYKY-J 5x2,5</t>
  </si>
  <si>
    <t>-866738637</t>
  </si>
  <si>
    <t>742X0714080</t>
  </si>
  <si>
    <t>Kabel JYsTY 3x2x0,8</t>
  </si>
  <si>
    <t>1293931399</t>
  </si>
  <si>
    <t>742X0714090</t>
  </si>
  <si>
    <t>Kabel JYsTY 5x2x0,8</t>
  </si>
  <si>
    <t>-499776137</t>
  </si>
  <si>
    <t>742X0714100</t>
  </si>
  <si>
    <t>Vodič CYY 6mm2</t>
  </si>
  <si>
    <t>-936411736</t>
  </si>
  <si>
    <t>742X0714110</t>
  </si>
  <si>
    <t>Vodič CYY 10mm2</t>
  </si>
  <si>
    <t>-2010829856</t>
  </si>
  <si>
    <t>742X0714130</t>
  </si>
  <si>
    <t>Kabelová trasa - žlab - cca</t>
  </si>
  <si>
    <t>-1997056027</t>
  </si>
  <si>
    <t>742X0714140</t>
  </si>
  <si>
    <t>Kabelová trasa - lišty, příchytky… - cca</t>
  </si>
  <si>
    <t>690090133</t>
  </si>
  <si>
    <t>742X0714160</t>
  </si>
  <si>
    <t>Montážní, instalační a nosný materiál, ukončení kabelů, ochranné trubky, ochranné pospojení, požární ucpávky, nátěry, drobné zednické práce, průrazy a průchody zdivem a stropy, měření kabeláže........</t>
  </si>
  <si>
    <t>-1374594128</t>
  </si>
  <si>
    <t>742X0705010</t>
  </si>
  <si>
    <t>Nastavení zařízení, zaregulování a uvedení do provozu</t>
  </si>
  <si>
    <t>510557182</t>
  </si>
  <si>
    <t>742X0705020</t>
  </si>
  <si>
    <t>Revize</t>
  </si>
  <si>
    <t>-114858904</t>
  </si>
  <si>
    <t>742X0705030</t>
  </si>
  <si>
    <t>716799166</t>
  </si>
  <si>
    <t>1717732949</t>
  </si>
  <si>
    <t>742X0705040</t>
  </si>
  <si>
    <t>881559269</t>
  </si>
  <si>
    <t>0108 - Slabobproudá a audiovizuální technika</t>
  </si>
  <si>
    <t xml:space="preserve">      D11 - Datové rozvaděče - zázemí</t>
  </si>
  <si>
    <t xml:space="preserve">      D12 - Datová infrastruktura</t>
  </si>
  <si>
    <t xml:space="preserve">      D13 - Audiovizuální technika</t>
  </si>
  <si>
    <t>D11</t>
  </si>
  <si>
    <t>Datové rozvaděče - zázemí</t>
  </si>
  <si>
    <t>742X07811010</t>
  </si>
  <si>
    <t>Rozvaděč nástěnný 12U 600mm, dveře plech, uzamykatelný</t>
  </si>
  <si>
    <t>805928061</t>
  </si>
  <si>
    <t>742X07811020</t>
  </si>
  <si>
    <t>Datový přepínač 24 port, porty 24x 1Gbps RJ45 podporující PoE, 4x 10Gbps uplink, 740W dostupných pro PoE napájení, provedení do racku max. 2U, stohovatelný</t>
  </si>
  <si>
    <t>-1532877982</t>
  </si>
  <si>
    <t>742X07811030</t>
  </si>
  <si>
    <t>Wifi přístupový bod založený na centralizovaném řešení s centrální správou, automatické ladění kanálů a síly signálu, virtuální kontroler zajišťující automatické rozložení zátěže klientů, podpora Multi SSID, ACL pro filtrování provozu, napájení PoE, standard IEEE 802.11N a novější AC, AX, pásmo 2,4 a 5 Ghz</t>
  </si>
  <si>
    <t>-1579080062</t>
  </si>
  <si>
    <t>742X07811040</t>
  </si>
  <si>
    <t>Záložní zdroj 1500 VA, 1500 W, vstup 1x C14, výstupy 8x IEC C13, komunikační rozhraní RJ-45, RS232, USB, účinnost min. 95 %, vhodný pro montáž do racku (max. 2U)</t>
  </si>
  <si>
    <t>-1112862800</t>
  </si>
  <si>
    <t>742X07811050</t>
  </si>
  <si>
    <t>Montážní set - ostatní krycí, spojovací a elektroinstalační materiál</t>
  </si>
  <si>
    <t>set</t>
  </si>
  <si>
    <t>891600667</t>
  </si>
  <si>
    <t>742X07811070</t>
  </si>
  <si>
    <t>Montáž / usazení racku 12 - 45U</t>
  </si>
  <si>
    <t>1301497353</t>
  </si>
  <si>
    <t>742X07811080</t>
  </si>
  <si>
    <t>Kompletní montáž elektroinstalace, osazení racku aktivními prvky, zapojení kabeláže</t>
  </si>
  <si>
    <t>-222328856</t>
  </si>
  <si>
    <t>742X07811090</t>
  </si>
  <si>
    <t>Konfigurace aktivních prvků</t>
  </si>
  <si>
    <t>1654576959</t>
  </si>
  <si>
    <t>742X07811100</t>
  </si>
  <si>
    <t>Doprava a přesun materiálu</t>
  </si>
  <si>
    <t>880949351</t>
  </si>
  <si>
    <t>D12</t>
  </si>
  <si>
    <t>Datová infrastruktura</t>
  </si>
  <si>
    <t>742X07812010</t>
  </si>
  <si>
    <t>Instalační kabel CAT6 UTP LSOH E</t>
  </si>
  <si>
    <t>358619276</t>
  </si>
  <si>
    <t>742X07812020</t>
  </si>
  <si>
    <t>Instalační kabel CAT6 FTP PVC E</t>
  </si>
  <si>
    <t>-687318827</t>
  </si>
  <si>
    <t>742X07812030</t>
  </si>
  <si>
    <t>Univerzální optický kabel CLT 24vl 9/125 LSOH Eca černý</t>
  </si>
  <si>
    <t>622328649</t>
  </si>
  <si>
    <t>742X07812040</t>
  </si>
  <si>
    <t>Optická vana 24x SC Simplex, patch panel včetně kazety, 1U, 19"</t>
  </si>
  <si>
    <t>1014112706</t>
  </si>
  <si>
    <t>742X07812050</t>
  </si>
  <si>
    <t>Rychlozařezávací keystone CAT6 STP RJ45</t>
  </si>
  <si>
    <t>780183529</t>
  </si>
  <si>
    <t>742X07812060</t>
  </si>
  <si>
    <t>10G modulární neosazený patch panel 24 portů STP černý 1U</t>
  </si>
  <si>
    <t>-1057203139</t>
  </si>
  <si>
    <t>742X07812070</t>
  </si>
  <si>
    <t>Zásuvka datová 2x RJ45</t>
  </si>
  <si>
    <t>-906014949</t>
  </si>
  <si>
    <t>742X07812080</t>
  </si>
  <si>
    <t>Vyvazovací panel</t>
  </si>
  <si>
    <t>406217671</t>
  </si>
  <si>
    <t>742X07812090</t>
  </si>
  <si>
    <t>19" rozvodný panel 8x230V, černý, 2m</t>
  </si>
  <si>
    <t>387600470</t>
  </si>
  <si>
    <t>742X07812100</t>
  </si>
  <si>
    <t>Adaptér E2000 SM OS simplex</t>
  </si>
  <si>
    <t>-693124975</t>
  </si>
  <si>
    <t>742X07812110</t>
  </si>
  <si>
    <t>Pigtail 9/125 single mode 1,5m</t>
  </si>
  <si>
    <t>-501188285</t>
  </si>
  <si>
    <t>742X07812120</t>
  </si>
  <si>
    <t>Mikrotrubička 7/35 PE</t>
  </si>
  <si>
    <t>1140490686</t>
  </si>
  <si>
    <t>742X07812130</t>
  </si>
  <si>
    <t>Patch kabel CAT6 SFTP PVC 0,5 m, s ochranou pojistky konektoru</t>
  </si>
  <si>
    <t>-950846321</t>
  </si>
  <si>
    <t>742X07812140</t>
  </si>
  <si>
    <t>Dvouplášťová bezhalogenová ohebná chránička, vnitřní průměr 32 mm</t>
  </si>
  <si>
    <t>1627713177</t>
  </si>
  <si>
    <t>742X07812150</t>
  </si>
  <si>
    <t>Dvouplášťová bezhalogenová ohebná chránička, vnitřní průměr 41 mm</t>
  </si>
  <si>
    <t>-21602629</t>
  </si>
  <si>
    <t>742X07812160</t>
  </si>
  <si>
    <t>766194506</t>
  </si>
  <si>
    <t>742X07812180</t>
  </si>
  <si>
    <t>Osazení datové dvojzásuvky včetně keystone</t>
  </si>
  <si>
    <t>1038885512</t>
  </si>
  <si>
    <t>742X07812190</t>
  </si>
  <si>
    <t>Natažení kabelu včetně umístění do chráničky, konektorování a popisku</t>
  </si>
  <si>
    <t>-1430422614</t>
  </si>
  <si>
    <t>742X07812200</t>
  </si>
  <si>
    <t>Osazení keystone v patchpanelu včetně měření</t>
  </si>
  <si>
    <t>-1351301091</t>
  </si>
  <si>
    <t>742X07812210</t>
  </si>
  <si>
    <t>Osazení optické vany, montáž do rozvaděče</t>
  </si>
  <si>
    <t>-466440572</t>
  </si>
  <si>
    <t>742X07812220</t>
  </si>
  <si>
    <t>Instalace mikrotrubičky a optického kabelu do stáívajících krycích lišt</t>
  </si>
  <si>
    <t>-1201899314</t>
  </si>
  <si>
    <t>742X07812250</t>
  </si>
  <si>
    <t>Optický svár</t>
  </si>
  <si>
    <t>1673589273</t>
  </si>
  <si>
    <t>742X07812260</t>
  </si>
  <si>
    <t>Proměření optického spoje OTDR včetně protokolu</t>
  </si>
  <si>
    <t>-679128138</t>
  </si>
  <si>
    <t>742X07812270</t>
  </si>
  <si>
    <t>-2012598938</t>
  </si>
  <si>
    <t>D13</t>
  </si>
  <si>
    <t>Audiovizuální technika</t>
  </si>
  <si>
    <t>742X07813010</t>
  </si>
  <si>
    <t>Univerzální konstrukce pro uchycení dataprojektoru na strop, nosnost 20 kg</t>
  </si>
  <si>
    <t>-1398742300</t>
  </si>
  <si>
    <t>742X07813020</t>
  </si>
  <si>
    <t>Bezrámečkový podlahový box pro 16 modulů vertikálně osazených zásuvek, rychlá beznástrojová montáž, nastavitelná výška vaničky, vhodné do jakéhokoliv typu podlahy a pro různé podlahové krytiny s max. tloušťkou 8 mm</t>
  </si>
  <si>
    <t>-602836791</t>
  </si>
  <si>
    <t>742X07813030</t>
  </si>
  <si>
    <t>Nerezový bezrámečkový kryt kompatibilní s podlahovým boxem - snadné otevření pomocí kovového tlačítka, beznástrojová montáž, bezpečné kabelové výstupy</t>
  </si>
  <si>
    <t>-653490081</t>
  </si>
  <si>
    <t>742X07813040</t>
  </si>
  <si>
    <t>Univerzální bezrámečková deska kompatibilní s krytem podlahového boxu pro 16 modulů (16M), provedení nerez</t>
  </si>
  <si>
    <t>1869879308</t>
  </si>
  <si>
    <t>742X07813050</t>
  </si>
  <si>
    <t>Modul zásuvka 230 V (2M), kompatibilní s podlahovým boxem</t>
  </si>
  <si>
    <t>1746905543</t>
  </si>
  <si>
    <t>742X07813060</t>
  </si>
  <si>
    <t>Modul RJ45 CAT6 s pojistkou proti vytažení vstupního konektoru, odolné provedení (2M atyp), kompatibilní s podlahovým boxem</t>
  </si>
  <si>
    <t>735051656</t>
  </si>
  <si>
    <t>742X07813070</t>
  </si>
  <si>
    <t>Modul HDMI (F) s pojistkou proti vytažení vstupního konektoru, odolné provedení (2M atyp), kompatibilní s podlahovým boxem</t>
  </si>
  <si>
    <t>-1488591525</t>
  </si>
  <si>
    <t>742X07813080</t>
  </si>
  <si>
    <t>Modul XLR (F) s pojistkou proti vytažení vstupního konektoru, odolné provedení (2M atyp)</t>
  </si>
  <si>
    <t>1948133528</t>
  </si>
  <si>
    <t>742X07813090</t>
  </si>
  <si>
    <t>ELA zesilovač dvouzónový - výkon min. 2x 40 W na 4/8 Ω nebo na 70/100 V, bez transformátoru a ventilátoru, dvoupásmová regulace zvuku na každou zónu</t>
  </si>
  <si>
    <t>1513653721</t>
  </si>
  <si>
    <t>742X07813100</t>
  </si>
  <si>
    <t>Pasivní nástěnný reproduktor s úrovní ochrany IP-44, dvoucestný systém, příkon 50 W, impedance 8 Ω, systém 3"/ 0,50", bílé provedení, včetně držáku</t>
  </si>
  <si>
    <t>-262720300</t>
  </si>
  <si>
    <t>742X07813110</t>
  </si>
  <si>
    <t>Mixážní pult pro montáž do racku (3U), dvoupásmový ekvalizér, vstupy 2x jack 6,3mm, 8x line-in, RCA, 8x XLR, výstupy XLR (master), konektor pro sluchátka 6,3 mm TRS</t>
  </si>
  <si>
    <t>1613925185</t>
  </si>
  <si>
    <t>742X07813120</t>
  </si>
  <si>
    <t>Univerzální řídicí systém pro ovládání projekce, přepínání audio/video vstupů a výstupů pro prezentace, ovládání hlasitosti, příprava pro ovládání osvětlení včetně intenzity jasu, ovládání elektrického systému zatemnění, spuštění a zastavení streamu a záznamu přes dotykový panel, graficky a funkčně kompatibilní aplikace pro ovládání systému z mobilního zařízení (chytrý telefon, tablet) a počítače, podpora řešení Z-Wave a KNX. Vstupy min. 4x HDMI vstup s přípojným místem, podpora až 2K/60p, 2x optoizolovaný vstup, audio vstupy s řízením intenzity: min. 2x mikrofon, 1x linka spojená s počítačem, výstupy min. 1x HDBaseT, 2x HDMI včetně smíchaného zvuku, 1x audio výstup, 1x opticky izolovaný port RS485, 4x port RS-232, 2x reléový výstup, 2x IR výstup, 1x 100 Mbit LAN port, 2x port USB 2.0, 1x port KNX-EIB. Součástí dodávky řídícího systému je veškerá potřebná kabeláž a materiál pro zajištění požadované funkčnosti, montáž včetně instalace potřebné kabeláže.</t>
  </si>
  <si>
    <t>137321082</t>
  </si>
  <si>
    <t>Poznámka k položce:_x000D_
Univerzální řídicí systém pro ovládání projekce, přepínání audio/video vstupů a výstupů pro prezentace, ovládání hlasitosti, příprava pro ovládání osvětlení včetně intenzity jasu, ovládání elektrického systému zatemnění, spuštění a zastavení streamu a záznamu přes dotykový panel, graficky a funkčně kompatibilní aplikace pro ovládání systému z mobilního zařízení (chytrý telefon, tablet) a počítače, podpora řešení Z-Wave a KNX.  Vstupy min. 4x HDMI vstup s přípojným místem, podpora až 2K/60p, 2x optoizolovaný vstup, audio vstupy s řízením intenzity: min. 2x mikrofon, 1x linka spojená s počítačem, výstupy min. 1x HDBaseT, 2x HDMI včetně smíchaného zvuku, 1x audio výstup, 1x opticky izolovaný port RS485, 4x port RS-232, 2x reléový výstup, 2x IR výstup, 1x 100 Mbit LAN port, 2x port USB 2.0, 1x port KNX-EIB.  Řídící jednotka s možností rozdělení na min. 64 stmívatelných předřadníků zářivek na jedné sběrnici na min. 15 nezávislých skupin, kompatibilní s předřadníky DALI, řízení všech skupin po sběrnici PEXbus a dvou z nich i externími tlačítky, testovací tlačítka na čelním panelu, programovatelné parametry (odezva na vstupy, min., max. hodnota výstupního napětí, rychlost stmívání), indikace výstupní úrovně, a zkratované sběrnice k zářivkám.  Reléová jednotka pro spínání zátěží do 10A, min. 6 nezávislých bezpotenciálových přepínacích výstupů, řízení po sběrnici PEXbus a externími tlačítky, testovací tlačítka na čelním panelu. programovatelné parametry pro každé relé (odezva na vstup, zpožděné zapnutí/vypnutí, paměť, sekvence pro ovládání motorů), indikace napájení a stavu relé.  2x dotykový panel pro ovládání: min. úhlopříčka 7", rozlišení 800 x 480 bodů, kapacitní technologie.  Součástí dodávky řídícího systému je veškerá potřebná kabeláž a materiál pro zajištění požadované funkčnosti, montáž včetně instalace potřebné kabeláže.</t>
  </si>
  <si>
    <t>742X07813130</t>
  </si>
  <si>
    <t>HDMI aktivní optický kabel, 8K@60Hz, HDMI M-HDMI M, 15m - HDMI aktivní optický kabel propojovací, 8K@ 60Hz, délka 15 m</t>
  </si>
  <si>
    <t>-1897285808</t>
  </si>
  <si>
    <t>742X07813140</t>
  </si>
  <si>
    <t>HDMI aktivní optický kabel, 8K@60Hz, HDMI M-HDMI M, 30m - HDMI aktivní optický kabel propojovací, 8K@ 60Hz, délka 30 m</t>
  </si>
  <si>
    <t>1919014876</t>
  </si>
  <si>
    <t>742X07813150</t>
  </si>
  <si>
    <t>HDMI aktivní optický kabel, 8K@60Hz, HDMI M-HDMI M, 50m - HDMI aktivní optický kabel propojovací, 8K@ 60Hz, délka 50 m</t>
  </si>
  <si>
    <t>1030297778</t>
  </si>
  <si>
    <t>742X07813160</t>
  </si>
  <si>
    <t>Kabel audio 2x 2,5 mm, vnější průměr min. 8 mm, vhodný pro 100 VA PA instalaci reproduktorů</t>
  </si>
  <si>
    <t>-1731791879</t>
  </si>
  <si>
    <t>742X07813170</t>
  </si>
  <si>
    <t>Mikrofonní kabel min. průřez 0.22 mm2, kapacita jádra 60 pF/m, izolační kapacita 110 pF/m, Impedance jádra 85 Ω / km</t>
  </si>
  <si>
    <t>1548432820</t>
  </si>
  <si>
    <t>742X07813180</t>
  </si>
  <si>
    <t>Konektor XLR 3-pin kabelový samec</t>
  </si>
  <si>
    <t>1807862070</t>
  </si>
  <si>
    <t>742X07813190</t>
  </si>
  <si>
    <t>1981361129</t>
  </si>
  <si>
    <t>742X07813210</t>
  </si>
  <si>
    <t>Natažení kabelu včetně umístění do chráničky a popisku</t>
  </si>
  <si>
    <t>828283889</t>
  </si>
  <si>
    <t>742X07813220</t>
  </si>
  <si>
    <t>Montáž AV techniky včetně konfigurace</t>
  </si>
  <si>
    <t>-1096113833</t>
  </si>
  <si>
    <t>742X07813230</t>
  </si>
  <si>
    <t>Konfigurace řídícího systému včetně zaškolení správce</t>
  </si>
  <si>
    <t>1638819888</t>
  </si>
  <si>
    <t>742X07813240</t>
  </si>
  <si>
    <t>-517799183</t>
  </si>
  <si>
    <t>742X07895022</t>
  </si>
  <si>
    <t>1291666689</t>
  </si>
  <si>
    <t>742X07895030</t>
  </si>
  <si>
    <t>798310135</t>
  </si>
  <si>
    <t>742X07895040</t>
  </si>
  <si>
    <t>896784084</t>
  </si>
  <si>
    <t>742X07895112</t>
  </si>
  <si>
    <t>55328402</t>
  </si>
  <si>
    <t>0109 - Objednávkový a stravovací systém</t>
  </si>
  <si>
    <t xml:space="preserve">      D14 - Stravovací systém</t>
  </si>
  <si>
    <t>D14</t>
  </si>
  <si>
    <t>Stravovací systém</t>
  </si>
  <si>
    <t>742X07814010</t>
  </si>
  <si>
    <t>Výdejní terminál - konzola s kapacitním dotykovým displejem o úhlopříčce min. 10.1", operační paměť 6GB, úložiště 50 GB, rozlišení FHD 1920 x 1080, rozhraní 1x HDMI, 2x USB, 1x LAN, Wifi 802.11bgn, Bluetooth, slot pro kartu microSD, stupeň krytí IP30, pasivní chlazení, VESA, včetně záložního zdroje</t>
  </si>
  <si>
    <t>99186434</t>
  </si>
  <si>
    <t>Poznámka k položce:_x000D_
1x zál napájecí zdroj_x000D_
1x POE injektor_x000D_
1x identifikátor pro přidělování čipů</t>
  </si>
  <si>
    <t>742X07814060</t>
  </si>
  <si>
    <t>PC s monitorem pro provoz systému</t>
  </si>
  <si>
    <t>1632147702</t>
  </si>
  <si>
    <t>Poznámka k položce:_x000D_
Notebook, 16" OLED displej (1920 x 1200 bodů). Hardware: 12jádrový procesor Intel Core i5-1240P, 8GB paměti DDR5,  disk 512GB SSD. Vybraná výbava: 2x Thunderbolt 4/USB4, 1x USB 3.2 Gen 2, 1x USB 2.0, Bluetooth 5.3, Wi-Fi 6E ax, GLAN, HDMI, IR/HD kamera, čtečka paměťových karet, podsvícená klávesnice, operační systém Windows 11 Pro</t>
  </si>
  <si>
    <t>742X07814070</t>
  </si>
  <si>
    <t>Dodávka SW stravovacího systému, instalace, nastavení, ověření komunikace, dodávka včetně licenčních a servisních poplatků na 1 rok</t>
  </si>
  <si>
    <t>738941461</t>
  </si>
  <si>
    <t>742X07814080</t>
  </si>
  <si>
    <t>Montáž HW, nastavení, spojovací a upevňovací materiál</t>
  </si>
  <si>
    <t>1677506123</t>
  </si>
  <si>
    <t>742X07814090</t>
  </si>
  <si>
    <t>Dodávka identifikačních čipů/karet</t>
  </si>
  <si>
    <t>854856337</t>
  </si>
  <si>
    <t>-240987302</t>
  </si>
  <si>
    <t>2069098498</t>
  </si>
  <si>
    <t>0111 - Úpravy zahrady</t>
  </si>
  <si>
    <t>111111101</t>
  </si>
  <si>
    <t>Odstranění travin a rákosu ručně travin pro jakoukoli plochu v rovině nebo ve svahu sklonu do 1:5</t>
  </si>
  <si>
    <t>1433831311</t>
  </si>
  <si>
    <t>https://podminky.urs.cz/item/CS_URS_2023_02/111111101</t>
  </si>
  <si>
    <t>"sektor 10" 4,0</t>
  </si>
  <si>
    <t>"sektor 12" 10,0</t>
  </si>
  <si>
    <t>"sektor 14" 15,0</t>
  </si>
  <si>
    <t>"sektor 16" 30,0</t>
  </si>
  <si>
    <t>"sektor 19" 4,0</t>
  </si>
  <si>
    <t>111211101</t>
  </si>
  <si>
    <t>Odstranění křovin a stromů s odstraněním kořenů ručně průměru kmene do 100 mm jakékoliv plochy v rovině nebo ve svahu o sklonu do 1:5</t>
  </si>
  <si>
    <t>-1087491345</t>
  </si>
  <si>
    <t>https://podminky.urs.cz/item/CS_URS_2023_02/111211101</t>
  </si>
  <si>
    <t>"sektor 10" 12,0</t>
  </si>
  <si>
    <t>"sektor 20" 51,0</t>
  </si>
  <si>
    <t>"sektor 21" 84,0</t>
  </si>
  <si>
    <t>"sektor 27" 35,0</t>
  </si>
  <si>
    <t>111212351</t>
  </si>
  <si>
    <t>Odstranění nevhodných dřevin průměru kmene do 100 mm výšky přes 1 m s odstraněním pařezu do 100 m2 v rovině nebo na svahu do 1:5</t>
  </si>
  <si>
    <t>1238682023</t>
  </si>
  <si>
    <t>https://podminky.urs.cz/item/CS_URS_2023_02/111212351</t>
  </si>
  <si>
    <t>112151012</t>
  </si>
  <si>
    <t>Pokácení stromu volné v celku s odřezáním kmene a s odvětvením průměru kmene přes 200 do 300 mm</t>
  </si>
  <si>
    <t>-224036137</t>
  </si>
  <si>
    <t>https://podminky.urs.cz/item/CS_URS_2023_02/112151012</t>
  </si>
  <si>
    <t>"sektor 10" 2</t>
  </si>
  <si>
    <t>"sektor 16" 1</t>
  </si>
  <si>
    <t>"sektor 20" 1</t>
  </si>
  <si>
    <t>"sektor 21" 2</t>
  </si>
  <si>
    <t>"sektor 27" 1</t>
  </si>
  <si>
    <t>112151355</t>
  </si>
  <si>
    <t>Pokácení stromu postupné se spouštěním částí kmene a koruny o průměru na řezné ploše pařezu přes 500 do 600 mm</t>
  </si>
  <si>
    <t>357381054</t>
  </si>
  <si>
    <t>https://podminky.urs.cz/item/CS_URS_2023_02/112151355</t>
  </si>
  <si>
    <t>"sektor 21" 1</t>
  </si>
  <si>
    <t>112151511</t>
  </si>
  <si>
    <t>Řez a průklest stromů pomocí mobilní plošiny výšky stromu do 10 m</t>
  </si>
  <si>
    <t>-2090216050</t>
  </si>
  <si>
    <t>https://podminky.urs.cz/item/CS_URS_2023_02/112151511</t>
  </si>
  <si>
    <t>112201112</t>
  </si>
  <si>
    <t>Odstranění pařezu v rovině nebo na svahu do 1:5 o průměru pařezu na řezné ploše přes 200 do 300 mm</t>
  </si>
  <si>
    <t>-1950646050</t>
  </si>
  <si>
    <t>https://podminky.urs.cz/item/CS_URS_2023_02/112201112</t>
  </si>
  <si>
    <t>112201115</t>
  </si>
  <si>
    <t>Odstranění pařezu v rovině nebo na svahu do 1:5 o průměru pařezu na řezné ploše přes 500 do 600 mm</t>
  </si>
  <si>
    <t>-65765197</t>
  </si>
  <si>
    <t>https://podminky.urs.cz/item/CS_URS_2023_02/112201115</t>
  </si>
  <si>
    <t>114203101</t>
  </si>
  <si>
    <t>Rozebrání dlažeb nebo záhozů s naložením na dopravní prostředek dlažeb z lomového kamene nebo betonových tvárnic na sucho nebo se spárami vyplněnými pískem nebo drnem</t>
  </si>
  <si>
    <t>-107606916</t>
  </si>
  <si>
    <t>https://podminky.urs.cz/item/CS_URS_2023_02/114203101</t>
  </si>
  <si>
    <t>čedičové sloupky k deponaci</t>
  </si>
  <si>
    <t>"sektor 12" 5,0</t>
  </si>
  <si>
    <t>buližníkové balvany k deponaci</t>
  </si>
  <si>
    <t>"sektor 20" 8,0*0,5+1,0</t>
  </si>
  <si>
    <t>114203201</t>
  </si>
  <si>
    <t>Očištění lomového kamene nebo betonových tvárnic získaných při rozebrání dlažeb, záhozů, rovnanin a soustřeďovacích staveb od hlíny nebo písku</t>
  </si>
  <si>
    <t>-1405405664</t>
  </si>
  <si>
    <t>https://podminky.urs.cz/item/CS_URS_2023_02/114203201</t>
  </si>
  <si>
    <t>119002121</t>
  </si>
  <si>
    <t>Pomocné konstrukce při zabezpečení výkopu vodorovné pochozí přechodová lávka délky do 2 m včetně zábradlí zřízení</t>
  </si>
  <si>
    <t>1032936453</t>
  </si>
  <si>
    <t>https://podminky.urs.cz/item/CS_URS_2023_02/119002121</t>
  </si>
  <si>
    <t>119002122</t>
  </si>
  <si>
    <t>Pomocné konstrukce při zabezpečení výkopu vodorovné pochozí přechodová lávka délky do 2 m včetně zábradlí odstranění</t>
  </si>
  <si>
    <t>1102311854</t>
  </si>
  <si>
    <t>https://podminky.urs.cz/item/CS_URS_2023_02/119002122</t>
  </si>
  <si>
    <t>119003131</t>
  </si>
  <si>
    <t>Pomocné konstrukce při zabezpečení výkopu svislé výstražná páska zřízení</t>
  </si>
  <si>
    <t>-1016560386</t>
  </si>
  <si>
    <t>https://podminky.urs.cz/item/CS_URS_2023_02/119003131</t>
  </si>
  <si>
    <t>"soustava jezírek" (16,0+2*0)*2</t>
  </si>
  <si>
    <t>"závlaha" (20,0+16,0+9,0+7,0 + 4*0)</t>
  </si>
  <si>
    <t>119003132</t>
  </si>
  <si>
    <t>Pomocné konstrukce při zabezpečení výkopu svislé výstražná páska odstranění</t>
  </si>
  <si>
    <t>-399360199</t>
  </si>
  <si>
    <t>https://podminky.urs.cz/item/CS_URS_2023_02/119003132</t>
  </si>
  <si>
    <t>121112003</t>
  </si>
  <si>
    <t>Sejmutí ornice ručně při souvislé ploše, tl. vrstvy do 200 mm</t>
  </si>
  <si>
    <t>-2076759692</t>
  </si>
  <si>
    <t>https://podminky.urs.cz/item/CS_URS_2023_02/121112003</t>
  </si>
  <si>
    <t>"nové jezírko a písčina" 25,0</t>
  </si>
  <si>
    <t>"přesměrování pěšiny" 8,0*1,5</t>
  </si>
  <si>
    <t>122111101</t>
  </si>
  <si>
    <t>Odkopávky a prokopávky ručně zapažené i nezapažené v hornině třídy těžitelnosti I skupiny 1 a 2</t>
  </si>
  <si>
    <t>1114712552</t>
  </si>
  <si>
    <t>https://podminky.urs.cz/item/CS_URS_2023_02/122111101</t>
  </si>
  <si>
    <t>"nové jezírko" 10,0*0,5</t>
  </si>
  <si>
    <t>"původní jezírko" 25,0*0,1</t>
  </si>
  <si>
    <t>sejmutí krytu chodníku</t>
  </si>
  <si>
    <t>"soustava jezírek" (16,0+2*0)*0,6*0,1</t>
  </si>
  <si>
    <t>"závlaha" (20,0+16,0+9,0+7,0 + 4*0)*0,6*0,1</t>
  </si>
  <si>
    <t>"přesměrování pěšiny" 8,0*1,5*0,2</t>
  </si>
  <si>
    <t>131113702</t>
  </si>
  <si>
    <t>Hloubení nezapažených jam ručně s urovnáním dna do předepsaného profilu a spádu v hornině třídy těžitelnosti I skupiny 1 a 2 nesoudržných</t>
  </si>
  <si>
    <t>-1232598724</t>
  </si>
  <si>
    <t>https://podminky.urs.cz/item/CS_URS_2023_02/131113702</t>
  </si>
  <si>
    <t>"přesazované dřevidy" 5*1,0</t>
  </si>
  <si>
    <t>131151121</t>
  </si>
  <si>
    <t>Hloubení nezapažených jam a zářezů při překopech inženýrských sítí strojně s urovnáním dna do předepsaného profilu a spádu objemu do 15 m3 v hornině třídy těžitelnosti I skupiny 1 a 2</t>
  </si>
  <si>
    <t>2115929967</t>
  </si>
  <si>
    <t>https://podminky.urs.cz/item/CS_URS_2023_02/131151121</t>
  </si>
  <si>
    <t>"ventilové šachty" (5*0,3*0,3 + 5,0*0,4 + 0,5*0,65)*0,5</t>
  </si>
  <si>
    <t>132151102</t>
  </si>
  <si>
    <t>Hloubení nezapažených rýh šířky do 800 mm strojně s urovnáním dna do předepsaného profilu a spádu v hornině třídy těžitelnosti I skupiny 1 a 2 přes 20 do 50 m3</t>
  </si>
  <si>
    <t>995105730</t>
  </si>
  <si>
    <t>https://podminky.urs.cz/item/CS_URS_2023_02/132151102</t>
  </si>
  <si>
    <t>"soustava jezírek" (16,0+2*0)*0,4*0,5</t>
  </si>
  <si>
    <t>"závlaha" (20,0+16,0+9,0+7,0 + 4*0)*0,4*0,5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</si>
  <si>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</si>
  <si>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</si>
  <si>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-1042507974</t>
  </si>
  <si>
    <t>https://podminky.urs.cz/item/CS_URS_2023_02/162211311</t>
  </si>
  <si>
    <t>"sektor 16" 30,0*0,2</t>
  </si>
  <si>
    <t>"nové jezírko a písčina" 25,0*0,2</t>
  </si>
  <si>
    <t>"původní jezírko a písčina" 25,0*0,2</t>
  </si>
  <si>
    <t>"sektor 16" 30,0*0,5</t>
  </si>
  <si>
    <t>obnoveníí krytu chodníku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</si>
  <si>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</si>
  <si>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</si>
  <si>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1849018822</t>
  </si>
  <si>
    <t>https://podminky.urs.cz/item/CS_URS_2023_02/162351103</t>
  </si>
  <si>
    <t>k přesunu využit jeřáb stavby s dlouhým výložníkem</t>
  </si>
  <si>
    <t>"přesun uskladněného materiálu - dlažebních kostek atd." 3,0</t>
  </si>
  <si>
    <t>164097195</t>
  </si>
  <si>
    <t>"sektor 16" 30,0*0,5*(-1)</t>
  </si>
  <si>
    <t>"soustava jezírek" (16,0+2*0)*0,6*0,1*(-1)</t>
  </si>
  <si>
    <t>"závlaha" (20,0+16,0+9,0+7,0 + 4*0)*0,6*0,1*(-1)</t>
  </si>
  <si>
    <t>"přesměrování pěšiny" 8,0*1,5*0,2*(-1)</t>
  </si>
  <si>
    <t>311013480</t>
  </si>
  <si>
    <t>171111105</t>
  </si>
  <si>
    <t>Uložení sypanin do násypů ručně s rozprostřením sypaniny ve vrstvách a s hrubým urovnáním zhutněných z hornin nesoudržných kamenitých</t>
  </si>
  <si>
    <t>1428302677</t>
  </si>
  <si>
    <t>https://podminky.urs.cz/item/CS_URS_2023_02/171111105</t>
  </si>
  <si>
    <t>254982317</t>
  </si>
  <si>
    <t>10,688*1,9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</si>
  <si>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</si>
  <si>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</si>
  <si>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-947727843</t>
  </si>
  <si>
    <t>https://podminky.urs.cz/item/CS_URS_2023_02/174111101</t>
  </si>
  <si>
    <t>740514589</t>
  </si>
  <si>
    <t>"soustava jezírek" (16,0+2*0)*0,4*0,4</t>
  </si>
  <si>
    <t>"závlaha" (20,0+16,0+9,0+7,0 + 4*0)*0,4*0,4</t>
  </si>
  <si>
    <t>58337310</t>
  </si>
  <si>
    <t>štěrkopísek frakce 0/4</t>
  </si>
  <si>
    <t>-174946813</t>
  </si>
  <si>
    <t>10,88*1,9 'Přepočtené koeficientem množství</t>
  </si>
  <si>
    <t>175253101</t>
  </si>
  <si>
    <t>Přísyp těsnící folie nebo geotextilie na objektech vodních staveb z vhodného materiálu, bez zhutnění v rovině nebo ve svahu sklonu do 1 : 5</t>
  </si>
  <si>
    <t>-1213241505</t>
  </si>
  <si>
    <t>https://podminky.urs.cz/item/CS_URS_2023_02/175253101</t>
  </si>
  <si>
    <t>kačírek</t>
  </si>
  <si>
    <t>"nové jezírko a písčina" 15,0*0,1</t>
  </si>
  <si>
    <t>labský písek</t>
  </si>
  <si>
    <t>jemný černý čedičový štěrk</t>
  </si>
  <si>
    <t>"nové jezírko a písčina" 25,0*0,1</t>
  </si>
  <si>
    <t>-2013987129</t>
  </si>
  <si>
    <t>"nové jezírko a písčina" 15,0*0,1*2,1</t>
  </si>
  <si>
    <t>58331351</t>
  </si>
  <si>
    <t>kamenivo těžené drobné frakce 0/4</t>
  </si>
  <si>
    <t>-355093950</t>
  </si>
  <si>
    <t>58341341</t>
  </si>
  <si>
    <t>kamenivo drcené drobné frakce 0/4</t>
  </si>
  <si>
    <t>1818332913</t>
  </si>
  <si>
    <t>"nové jezírko a písčina" 25,0*0,1*2,1</t>
  </si>
  <si>
    <t>180802112R01</t>
  </si>
  <si>
    <t>Květinová skalka z přírodního kamene při zakrytí povrchu kameny přes 25% do 50% s využitím deponovaného materiálu</t>
  </si>
  <si>
    <t>277847813</t>
  </si>
  <si>
    <t>nová buližníková skalka</t>
  </si>
  <si>
    <t>-1040630807</t>
  </si>
  <si>
    <t>"původní jezírko a písčina" 25,0</t>
  </si>
  <si>
    <t>181911101</t>
  </si>
  <si>
    <t>Úprava pláně vyrovnáním výškových rozdílů ručně v hornině třídy těžitelnosti I skupiny 1 a 2 bez zhutnění</t>
  </si>
  <si>
    <t>546258135</t>
  </si>
  <si>
    <t>https://podminky.urs.cz/item/CS_URS_2023_02/181911101</t>
  </si>
  <si>
    <t>181911102</t>
  </si>
  <si>
    <t>Úprava pláně vyrovnáním výškových rozdílů ručně v hornině třídy těžitelnosti I skupiny 1 a 2 se zhutněním</t>
  </si>
  <si>
    <t>1843541064</t>
  </si>
  <si>
    <t>https://podminky.urs.cz/item/CS_URS_2023_02/181911102</t>
  </si>
  <si>
    <t>závlaha v místě chodníků</t>
  </si>
  <si>
    <t>"soustava jezírek" (16,0+2*0)*0,6</t>
  </si>
  <si>
    <t>"závlaha" (20,0+16,0+9,0+7,0 + 4*0)*0,6</t>
  </si>
  <si>
    <t>182911131</t>
  </si>
  <si>
    <t>Vyplnění otvorů zpevňovacích prefabrikátů ornicí nebo substrátem vrstvou tloušťky přes 100 do 150 mm pro výsadbu rostlin na svahu přes 1:2 do 1:1</t>
  </si>
  <si>
    <t>1389414254</t>
  </si>
  <si>
    <t>https://podminky.urs.cz/item/CS_URS_2023_02/182911131</t>
  </si>
  <si>
    <t>10321100</t>
  </si>
  <si>
    <t>zahradní substrát pro výsadbu VL</t>
  </si>
  <si>
    <t>1521710120</t>
  </si>
  <si>
    <t>vyplněno 50% plochy, poměr substrátu a ornice 1:1</t>
  </si>
  <si>
    <t>"sektor 16" 30,0*0,1/2/2</t>
  </si>
  <si>
    <t>183211312</t>
  </si>
  <si>
    <t>Výsadba květin do připravené půdy se zalitím do připravené půdy, se zalitím trvalek prostokořenných</t>
  </si>
  <si>
    <t>167738094</t>
  </si>
  <si>
    <t>https://podminky.urs.cz/item/CS_URS_2023_02/183211312</t>
  </si>
  <si>
    <t>"sektor 17" 20</t>
  </si>
  <si>
    <t>"nové jezírko a písčina" 5</t>
  </si>
  <si>
    <t>1832R001</t>
  </si>
  <si>
    <t>Vyjmutí květin k přesazení, jejich uskladnění, provedeno odborně</t>
  </si>
  <si>
    <t>849700178</t>
  </si>
  <si>
    <t>"sektor 12" 5</t>
  </si>
  <si>
    <t>"sektor 14" 5</t>
  </si>
  <si>
    <t>"sektor 20" 5</t>
  </si>
  <si>
    <t>184102116</t>
  </si>
  <si>
    <t>Výsadba dřeviny s balem do předem vyhloubené jamky se zalitím v rovině nebo na svahu do 1:5, při průměru balu přes 600 do 800 mm</t>
  </si>
  <si>
    <t>1018654508</t>
  </si>
  <si>
    <t>https://podminky.urs.cz/item/CS_URS_2023_02/184102116</t>
  </si>
  <si>
    <t>"sektor 27" 5</t>
  </si>
  <si>
    <t>184401111</t>
  </si>
  <si>
    <t>Příprava dřeviny k přesazení v rovině nebo na svahu do 1:5 s balem, při průměru balu přes 0,6 do 0,8 m</t>
  </si>
  <si>
    <t>-46875094</t>
  </si>
  <si>
    <t>https://podminky.urs.cz/item/CS_URS_2023_02/184401111</t>
  </si>
  <si>
    <t>184502114</t>
  </si>
  <si>
    <t>Vyzvednutí dřeviny k přesazení s balem v rovině nebo na svahu do 1:5, při průměru balu přes 600 do 800 mm</t>
  </si>
  <si>
    <t>836676370</t>
  </si>
  <si>
    <t>https://podminky.urs.cz/item/CS_URS_2023_02/184502114</t>
  </si>
  <si>
    <t>184801121</t>
  </si>
  <si>
    <t>Ošetření vysazených dřevin solitérních v rovině nebo na svahu do 1:5</t>
  </si>
  <si>
    <t>352681629</t>
  </si>
  <si>
    <t>https://podminky.urs.cz/item/CS_URS_2023_02/184801121</t>
  </si>
  <si>
    <t>zalití přesazených dřevin 5x</t>
  </si>
  <si>
    <t>"sektor 27" 5*5</t>
  </si>
  <si>
    <t>185804111</t>
  </si>
  <si>
    <t>Ošetření vysazených květin jednorázové v rovině</t>
  </si>
  <si>
    <t>-326578838</t>
  </si>
  <si>
    <t>https://podminky.urs.cz/item/CS_URS_2023_02/185804111</t>
  </si>
  <si>
    <t>zalití přesazených květin 5x</t>
  </si>
  <si>
    <t>"sektor 12" 2,0*5</t>
  </si>
  <si>
    <t>"sektor 17" 5,0*5</t>
  </si>
  <si>
    <t>"nové jezírko a písčina" 2,0*5</t>
  </si>
  <si>
    <t>451572111</t>
  </si>
  <si>
    <t>Lože pod potrubí, stoky a drobné objekty v otevřeném výkopu z kameniva drobného těženého 0 až 4 mm</t>
  </si>
  <si>
    <t>927545715</t>
  </si>
  <si>
    <t>https://podminky.urs.cz/item/CS_URS_2023_02/451572111</t>
  </si>
  <si>
    <t>"soustava jezírek" (16,0+2*0)*0,4*0,1</t>
  </si>
  <si>
    <t>"závlaha" (20,0+16,0+9,0+7,0 + 4*0)*0,4*0,1</t>
  </si>
  <si>
    <t>465516317</t>
  </si>
  <si>
    <t>Oprava dlažeb z lomového kamene lomařsky upraveného pro dlažbu o ploše opravovaných míst do 20 m2 jednotlivě bez dodání kamene na sucho s vyklínováním kamenem, s vyplněním spár těženým kamenivem, drnem nebo ornicí s osetím, tl. kamene 300 mm</t>
  </si>
  <si>
    <t>1217557113</t>
  </si>
  <si>
    <t>https://podminky.urs.cz/item/CS_URS_2023_02/465516317</t>
  </si>
  <si>
    <t>"nový kamenný šnek z deponovaných čedičových sloupků" 10,0</t>
  </si>
  <si>
    <t>871143101</t>
  </si>
  <si>
    <t>Kapková závlaha osazená na povrchu kapková hadice</t>
  </si>
  <si>
    <t>-1156462611</t>
  </si>
  <si>
    <t>https://podminky.urs.cz/item/CS_URS_2023_02/871143101</t>
  </si>
  <si>
    <t>"sektor 10" (44,0-12,0)*2</t>
  </si>
  <si>
    <t>"sektor 16" 30,0*2</t>
  </si>
  <si>
    <t>"sektor 27" (88,0 - 35,0)*2</t>
  </si>
  <si>
    <t>871143211</t>
  </si>
  <si>
    <t>Kapková závlaha příslušenství regulátor tlaku, průtok 3,8 - 30,4 l/min</t>
  </si>
  <si>
    <t>-2145594822</t>
  </si>
  <si>
    <t>https://podminky.urs.cz/item/CS_URS_2023_02/871143211</t>
  </si>
  <si>
    <t>"sektor 10" 3</t>
  </si>
  <si>
    <t>871143214</t>
  </si>
  <si>
    <t>Kapková závlaha příslušenství ventil odvzdušňovací</t>
  </si>
  <si>
    <t>1960773135</t>
  </si>
  <si>
    <t>https://podminky.urs.cz/item/CS_URS_2023_02/871143214</t>
  </si>
  <si>
    <t>"sektor 10" 1</t>
  </si>
  <si>
    <t>87114R901</t>
  </si>
  <si>
    <t>Demontáž kapkové závlahy</t>
  </si>
  <si>
    <t>1070100143</t>
  </si>
  <si>
    <t>871161211</t>
  </si>
  <si>
    <t>Montáž vodovodního potrubí z plastů v otevřeném výkopu z polyetylenu PE 100 svařovaných elektrotvarovkou SDR 11/PN16 D 32 x 3,0 mm</t>
  </si>
  <si>
    <t>324895722</t>
  </si>
  <si>
    <t>https://podminky.urs.cz/item/CS_URS_2023_02/871161211</t>
  </si>
  <si>
    <t>"soustava jezírek" (16,0+2*1,0)</t>
  </si>
  <si>
    <t>"závlaha" (20,0+16,0+9,0+7,0 + 4*1,0)</t>
  </si>
  <si>
    <t>28613110</t>
  </si>
  <si>
    <t>trubka vodovodní PE100 RC PN 16 SDR11 32x3,0mm</t>
  </si>
  <si>
    <t>-1464820922</t>
  </si>
  <si>
    <t>74*1,1 'Přepočtené koeficientem množství</t>
  </si>
  <si>
    <t>877161101</t>
  </si>
  <si>
    <t>Montáž tvarovek na vodovodním plastovém potrubí z polyetylenu PE 100 elektrotvarovek SDR 11/PN16 spojek, oblouků nebo redukcí d 32</t>
  </si>
  <si>
    <t>1783410354</t>
  </si>
  <si>
    <t>https://podminky.urs.cz/item/CS_URS_2023_02/877161101</t>
  </si>
  <si>
    <t>"soustava jezírek" 1</t>
  </si>
  <si>
    <t>28653072</t>
  </si>
  <si>
    <t>vložka přechodová PE/mosaz pro vodovodní potrubí PN16 plyn PN10 vnější závit 32-1"</t>
  </si>
  <si>
    <t>-1358505527</t>
  </si>
  <si>
    <t>877161113</t>
  </si>
  <si>
    <t>Montáž tvarovek na vodovodním plastovém potrubí z polyetylenu PE 100 elektrotvarovek SDR 11/PN16 T-kusů d 32</t>
  </si>
  <si>
    <t>1583595646</t>
  </si>
  <si>
    <t>https://podminky.urs.cz/item/CS_URS_2023_02/877161113</t>
  </si>
  <si>
    <t>"rozvod závlahy" 3</t>
  </si>
  <si>
    <t>28615011</t>
  </si>
  <si>
    <t>elektrotvarovka T-kus rovnoramenný PE 100 PN16 D 32mm</t>
  </si>
  <si>
    <t>-40461864</t>
  </si>
  <si>
    <t>893812212</t>
  </si>
  <si>
    <t>Ventilová šachta standardní kruhového půdorysu velká, do průměru 35 cm</t>
  </si>
  <si>
    <t>-386333260</t>
  </si>
  <si>
    <t>https://podminky.urs.cz/item/CS_URS_2023_02/893812212</t>
  </si>
  <si>
    <t>"napojení elektro" 3</t>
  </si>
  <si>
    <t>893812215</t>
  </si>
  <si>
    <t>Ventilová šachta standardní obdélníková, výšky 30 cm rozměru do 50x38 cm</t>
  </si>
  <si>
    <t>-1540624380</t>
  </si>
  <si>
    <t>https://podminky.urs.cz/item/CS_URS_2023_02/893812215</t>
  </si>
  <si>
    <t>893812216</t>
  </si>
  <si>
    <t>Ventilová šachta standardní obdélníková, výšky 30 cm rozměru do 64x50 cm</t>
  </si>
  <si>
    <t>1825408017</t>
  </si>
  <si>
    <t>https://podminky.urs.cz/item/CS_URS_2023_02/893812216</t>
  </si>
  <si>
    <t>8938R902</t>
  </si>
  <si>
    <t>Demontáž ventilové šachty</t>
  </si>
  <si>
    <t>-525166023</t>
  </si>
  <si>
    <t>899921111</t>
  </si>
  <si>
    <t>Montáž elektromagnetického ventilu G 1" jednoho kusu</t>
  </si>
  <si>
    <t>1012438670</t>
  </si>
  <si>
    <t>https://podminky.urs.cz/item/CS_URS_2023_02/899921111</t>
  </si>
  <si>
    <t>899921113</t>
  </si>
  <si>
    <t>Montáž elektromagnetického ventilu G 1" sestava tří ventilů</t>
  </si>
  <si>
    <t>-1510035636</t>
  </si>
  <si>
    <t>https://podminky.urs.cz/item/CS_URS_2023_02/899921113</t>
  </si>
  <si>
    <t>40564113</t>
  </si>
  <si>
    <t>ventil elektromagnetický na neagresivní kapaliny a plyny bez napětí uzavřený PN 16 T 130°C G 1"</t>
  </si>
  <si>
    <t>-1838378485</t>
  </si>
  <si>
    <t>8999R903</t>
  </si>
  <si>
    <t>Demontáž elektroventilů závlahy</t>
  </si>
  <si>
    <t>1263368499</t>
  </si>
  <si>
    <t>"sektor 21" 3</t>
  </si>
  <si>
    <t>899922191</t>
  </si>
  <si>
    <t>Čerpadlo pro čerpání závlahové vody montáž čerpadla pro čerpání závlahové vody ostatních typů napojení G 1"</t>
  </si>
  <si>
    <t>1488747459</t>
  </si>
  <si>
    <t>https://podminky.urs.cz/item/CS_URS_2023_02/899922191</t>
  </si>
  <si>
    <t>56241655</t>
  </si>
  <si>
    <t>sada pro připojení obsahující ponorné a sací čerpadlo s automat. spínáním , sací hadici s plovákem, box na připojení zavlažovacího systému</t>
  </si>
  <si>
    <t>-391756166</t>
  </si>
  <si>
    <t>8999R911</t>
  </si>
  <si>
    <t>Nastavení stávající řídící jednotky závlahového systému podle nového schématu zahrady, zkušební provoz</t>
  </si>
  <si>
    <t>1048861465</t>
  </si>
  <si>
    <t>899924201</t>
  </si>
  <si>
    <t>Zprovoznění a odzkoušení závlahy do 500 m2 zavlažované plochy</t>
  </si>
  <si>
    <t>1145315458</t>
  </si>
  <si>
    <t>https://podminky.urs.cz/item/CS_URS_2023_02/899924201</t>
  </si>
  <si>
    <t>"sektor 10" (44,0-12,0)</t>
  </si>
  <si>
    <t>"sektor 27" (88,0 - 35,0)</t>
  </si>
  <si>
    <t>8999R901</t>
  </si>
  <si>
    <t>Napojení nových rozvodů vody závlahy na stávající - napojením spojkou nebo vložením T kusu</t>
  </si>
  <si>
    <t>-136325287</t>
  </si>
  <si>
    <t>997013151</t>
  </si>
  <si>
    <t>Vnitrostaveništní doprava suti a vybouraných hmot vodorovně do 50 m svisle s omezením mechanizace pro budovy a haly výšky do 6 m</t>
  </si>
  <si>
    <t>-1497740484</t>
  </si>
  <si>
    <t>https://podminky.urs.cz/item/CS_URS_2023_02/997013151</t>
  </si>
  <si>
    <t>-174469198</t>
  </si>
  <si>
    <t>1014442433</t>
  </si>
  <si>
    <t>6,6*14 'Přepočtené koeficientem množství</t>
  </si>
  <si>
    <t>-146478235</t>
  </si>
  <si>
    <t>997013811</t>
  </si>
  <si>
    <t>Poplatek za uložení stavebního odpadu na skládce (skládkovné) dřevěného zatříděného do Katalogu odpadů pod kódem 17 02 01</t>
  </si>
  <si>
    <t>-784927226</t>
  </si>
  <si>
    <t>https://podminky.urs.cz/item/CS_URS_2023_02/997013811</t>
  </si>
  <si>
    <t>997013813</t>
  </si>
  <si>
    <t>Poplatek za uložení stavebního odpadu na skládce (skládkovné) z plastických hmot zatříděného do Katalogu odpadů pod kódem 17 02 03</t>
  </si>
  <si>
    <t>71515480</t>
  </si>
  <si>
    <t>https://podminky.urs.cz/item/CS_URS_2023_02/997013813</t>
  </si>
  <si>
    <t>998231411</t>
  </si>
  <si>
    <t>Přesun hmot pro sadovnické a krajinářské úpravy - ručně bez užití mechanizace vodorovná dopravní vzdálenost do 100 m</t>
  </si>
  <si>
    <t>784496979</t>
  </si>
  <si>
    <t>https://podminky.urs.cz/item/CS_URS_2023_02/998231411</t>
  </si>
  <si>
    <t>998231431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</si>
  <si>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</si>
  <si>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1079915216</t>
  </si>
  <si>
    <t>https://podminky.urs.cz/item/CS_URS_2023_02/998231431</t>
  </si>
  <si>
    <t>113311121</t>
  </si>
  <si>
    <t>Odstranění geosyntetik s uložením na vzdálenost do 20 m nebo naložením na dopravní prostředek geotextilie</t>
  </si>
  <si>
    <t>-1630678696</t>
  </si>
  <si>
    <t>https://podminky.urs.cz/item/CS_URS_2023_02/113311121</t>
  </si>
  <si>
    <t>"původní jezírko" 25,0*2</t>
  </si>
  <si>
    <t>711131811</t>
  </si>
  <si>
    <t>Odstranění izolace proti zemní vlhkosti na ploše vodorovné V</t>
  </si>
  <si>
    <t>1655849435</t>
  </si>
  <si>
    <t>https://podminky.urs.cz/item/CS_URS_2023_02/711131811</t>
  </si>
  <si>
    <t>"původní jezírko" 25,0</t>
  </si>
  <si>
    <t>711491171</t>
  </si>
  <si>
    <t>Provedení doplňků izolace proti vodě textilií na ploše vodorovné V vrstva podkladní</t>
  </si>
  <si>
    <t>-1129463020</t>
  </si>
  <si>
    <t>https://podminky.urs.cz/item/CS_URS_2023_02/711491171</t>
  </si>
  <si>
    <t>711491172</t>
  </si>
  <si>
    <t>Provedení doplňků izolace proti vodě textilií na ploše vodorovné V vrstva ochranná</t>
  </si>
  <si>
    <t>348700816</t>
  </si>
  <si>
    <t>https://podminky.urs.cz/item/CS_URS_2023_02/711491172</t>
  </si>
  <si>
    <t>69311175</t>
  </si>
  <si>
    <t>geotextilie PP s ÚV stabilizací 500g/m2</t>
  </si>
  <si>
    <t>-1813993741</t>
  </si>
  <si>
    <t>"nové jezírko a písčina" 25,0*2</t>
  </si>
  <si>
    <t>711491471</t>
  </si>
  <si>
    <t>Provedení pojistné izolace proti vodě fólií položenou volně s přelepením spojů na ploše vodorovné V</t>
  </si>
  <si>
    <t>-599104761</t>
  </si>
  <si>
    <t>https://podminky.urs.cz/item/CS_URS_2023_02/711491471</t>
  </si>
  <si>
    <t>28322017</t>
  </si>
  <si>
    <t>fólie hydroizolační pro izolaci jezírek a vodních nádrží mPVC tl 1,5mm</t>
  </si>
  <si>
    <t>-2112823816</t>
  </si>
  <si>
    <t>25*1,2 'Přepočtené koeficientem množství</t>
  </si>
  <si>
    <t>-278364957</t>
  </si>
  <si>
    <t>741122016</t>
  </si>
  <si>
    <t>Montáž kabelů měděných bez ukončení uložených pod omítku plných kulatých (např. CYKY), počtu a průřezu žil 3x2,5 až 6 mm2</t>
  </si>
  <si>
    <t>1665807581</t>
  </si>
  <si>
    <t>https://podminky.urs.cz/item/CS_URS_2023_02/741122016</t>
  </si>
  <si>
    <t>"závlaha" (20,0+16,0*3+9,0+7,0 + 4*1)</t>
  </si>
  <si>
    <t>-296997246</t>
  </si>
  <si>
    <t>88*1,1 'Přepočtené koeficientem množství</t>
  </si>
  <si>
    <t>7419R901</t>
  </si>
  <si>
    <t>Napojení nových rozvodů elektřiny pro závlahu na stávající - vložení šachty, napojení kabelu v šachtě, napojení chrániček</t>
  </si>
  <si>
    <t>-1601753930</t>
  </si>
  <si>
    <t>"závlaha" 2</t>
  </si>
  <si>
    <t>1469289476</t>
  </si>
  <si>
    <t>-32356970</t>
  </si>
  <si>
    <t>460671113</t>
  </si>
  <si>
    <t>Výstražná fólie z PVC pro krytí kabelů včetně vyrovnání povrchu rýhy, rozvinutí a uložení fólie šířky do 34 cm</t>
  </si>
  <si>
    <t>208921002</t>
  </si>
  <si>
    <t>https://podminky.urs.cz/item/CS_URS_2023_02/460671113</t>
  </si>
  <si>
    <t>460791212</t>
  </si>
  <si>
    <t>Montáž trubek ochranných uložených volně do rýhy plastových ohebných, vnitřního průměru přes 32 do 50 mm</t>
  </si>
  <si>
    <t>-617913569</t>
  </si>
  <si>
    <t>https://podminky.urs.cz/item/CS_URS_2023_02/460791212</t>
  </si>
  <si>
    <t>34571350</t>
  </si>
  <si>
    <t>trubka elektroinstalační ohebná dvouplášťová korugovaná (chránička) D 32/40mm, HDPE+LDPE</t>
  </si>
  <si>
    <t>830241417</t>
  </si>
  <si>
    <t>52*1,1 'Přepočtené koeficientem množství</t>
  </si>
  <si>
    <t>34571821</t>
  </si>
  <si>
    <t>spojka trubek přímá redukční vodotěsná neprůhledná plastová D 40/32mm</t>
  </si>
  <si>
    <t>-834495611</t>
  </si>
  <si>
    <t>741810001</t>
  </si>
  <si>
    <t>Zkoušky a prohlídky elektrických rozvodů a zařízení celková prohlídka a vyhotovení revizní zprávy pro objem montážních prací do 100 tis. Kč</t>
  </si>
  <si>
    <t>155756050</t>
  </si>
  <si>
    <t>https://podminky.urs.cz/item/CS_URS_2023_02/741810001</t>
  </si>
  <si>
    <t>899924111</t>
  </si>
  <si>
    <t>Tlaková zkouška závlahového potrubí z LDPE nebo HDPE do DN 32</t>
  </si>
  <si>
    <t>-1317238170</t>
  </si>
  <si>
    <t>https://podminky.urs.cz/item/CS_URS_2023_02/899924111</t>
  </si>
  <si>
    <t>1583035721</t>
  </si>
  <si>
    <t>1497334882</t>
  </si>
  <si>
    <t>138523454</t>
  </si>
  <si>
    <t>153981379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</si>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</sst>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19003131" TargetMode="External"/><Relationship Id="rId18" Type="http://schemas.openxmlformats.org/officeDocument/2006/relationships/hyperlink" Target="https://podminky.urs.cz/item/CS_URS_2023_02/131151121" TargetMode="External"/><Relationship Id="rId26" Type="http://schemas.openxmlformats.org/officeDocument/2006/relationships/hyperlink" Target="https://podminky.urs.cz/item/CS_URS_2023_02/174111101" TargetMode="External"/><Relationship Id="rId39" Type="http://schemas.openxmlformats.org/officeDocument/2006/relationships/hyperlink" Target="https://podminky.urs.cz/item/CS_URS_2023_02/451572111" TargetMode="External"/><Relationship Id="rId21" Type="http://schemas.openxmlformats.org/officeDocument/2006/relationships/hyperlink" Target="https://podminky.urs.cz/item/CS_URS_2023_02/162351103" TargetMode="External"/><Relationship Id="rId34" Type="http://schemas.openxmlformats.org/officeDocument/2006/relationships/hyperlink" Target="https://podminky.urs.cz/item/CS_URS_2023_02/184102116" TargetMode="External"/><Relationship Id="rId42" Type="http://schemas.openxmlformats.org/officeDocument/2006/relationships/hyperlink" Target="https://podminky.urs.cz/item/CS_URS_2023_02/871143211" TargetMode="External"/><Relationship Id="rId47" Type="http://schemas.openxmlformats.org/officeDocument/2006/relationships/hyperlink" Target="https://podminky.urs.cz/item/CS_URS_2023_02/893812212" TargetMode="External"/><Relationship Id="rId50" Type="http://schemas.openxmlformats.org/officeDocument/2006/relationships/hyperlink" Target="https://podminky.urs.cz/item/CS_URS_2023_02/899921111" TargetMode="External"/><Relationship Id="rId55" Type="http://schemas.openxmlformats.org/officeDocument/2006/relationships/hyperlink" Target="https://podminky.urs.cz/item/CS_URS_2023_02/997013501" TargetMode="External"/><Relationship Id="rId63" Type="http://schemas.openxmlformats.org/officeDocument/2006/relationships/hyperlink" Target="https://podminky.urs.cz/item/CS_URS_2023_02/711131811" TargetMode="External"/><Relationship Id="rId68" Type="http://schemas.openxmlformats.org/officeDocument/2006/relationships/hyperlink" Target="https://podminky.urs.cz/item/CS_URS_2023_02/741122016" TargetMode="External"/><Relationship Id="rId7" Type="http://schemas.openxmlformats.org/officeDocument/2006/relationships/hyperlink" Target="https://podminky.urs.cz/item/CS_URS_2023_02/112201112" TargetMode="External"/><Relationship Id="rId71" Type="http://schemas.openxmlformats.org/officeDocument/2006/relationships/hyperlink" Target="https://podminky.urs.cz/item/CS_URS_2023_02/460671113" TargetMode="External"/><Relationship Id="rId2" Type="http://schemas.openxmlformats.org/officeDocument/2006/relationships/hyperlink" Target="https://podminky.urs.cz/item/CS_URS_2023_02/111211101" TargetMode="External"/><Relationship Id="rId16" Type="http://schemas.openxmlformats.org/officeDocument/2006/relationships/hyperlink" Target="https://podminky.urs.cz/item/CS_URS_2023_02/122111101" TargetMode="External"/><Relationship Id="rId29" Type="http://schemas.openxmlformats.org/officeDocument/2006/relationships/hyperlink" Target="https://podminky.urs.cz/item/CS_URS_2023_02/181311103" TargetMode="External"/><Relationship Id="rId11" Type="http://schemas.openxmlformats.org/officeDocument/2006/relationships/hyperlink" Target="https://podminky.urs.cz/item/CS_URS_2023_02/119002121" TargetMode="External"/><Relationship Id="rId24" Type="http://schemas.openxmlformats.org/officeDocument/2006/relationships/hyperlink" Target="https://podminky.urs.cz/item/CS_URS_2023_02/171111105" TargetMode="External"/><Relationship Id="rId32" Type="http://schemas.openxmlformats.org/officeDocument/2006/relationships/hyperlink" Target="https://podminky.urs.cz/item/CS_URS_2023_02/182911131" TargetMode="External"/><Relationship Id="rId37" Type="http://schemas.openxmlformats.org/officeDocument/2006/relationships/hyperlink" Target="https://podminky.urs.cz/item/CS_URS_2023_02/184801121" TargetMode="External"/><Relationship Id="rId40" Type="http://schemas.openxmlformats.org/officeDocument/2006/relationships/hyperlink" Target="https://podminky.urs.cz/item/CS_URS_2023_02/465516317" TargetMode="External"/><Relationship Id="rId45" Type="http://schemas.openxmlformats.org/officeDocument/2006/relationships/hyperlink" Target="https://podminky.urs.cz/item/CS_URS_2023_02/877161101" TargetMode="External"/><Relationship Id="rId53" Type="http://schemas.openxmlformats.org/officeDocument/2006/relationships/hyperlink" Target="https://podminky.urs.cz/item/CS_URS_2023_02/899924201" TargetMode="External"/><Relationship Id="rId58" Type="http://schemas.openxmlformats.org/officeDocument/2006/relationships/hyperlink" Target="https://podminky.urs.cz/item/CS_URS_2023_02/997013811" TargetMode="External"/><Relationship Id="rId66" Type="http://schemas.openxmlformats.org/officeDocument/2006/relationships/hyperlink" Target="https://podminky.urs.cz/item/CS_URS_2023_02/711491471" TargetMode="External"/><Relationship Id="rId74" Type="http://schemas.openxmlformats.org/officeDocument/2006/relationships/hyperlink" Target="https://podminky.urs.cz/item/CS_URS_2023_02/899924111" TargetMode="External"/><Relationship Id="rId5" Type="http://schemas.openxmlformats.org/officeDocument/2006/relationships/hyperlink" Target="https://podminky.urs.cz/item/CS_URS_2023_02/112151355" TargetMode="External"/><Relationship Id="rId15" Type="http://schemas.openxmlformats.org/officeDocument/2006/relationships/hyperlink" Target="https://podminky.urs.cz/item/CS_URS_2023_02/121112003" TargetMode="External"/><Relationship Id="rId23" Type="http://schemas.openxmlformats.org/officeDocument/2006/relationships/hyperlink" Target="https://podminky.urs.cz/item/CS_URS_2023_02/167151101" TargetMode="External"/><Relationship Id="rId28" Type="http://schemas.openxmlformats.org/officeDocument/2006/relationships/hyperlink" Target="https://podminky.urs.cz/item/CS_URS_2023_02/175253101" TargetMode="External"/><Relationship Id="rId36" Type="http://schemas.openxmlformats.org/officeDocument/2006/relationships/hyperlink" Target="https://podminky.urs.cz/item/CS_URS_2023_02/184502114" TargetMode="External"/><Relationship Id="rId49" Type="http://schemas.openxmlformats.org/officeDocument/2006/relationships/hyperlink" Target="https://podminky.urs.cz/item/CS_URS_2023_02/893812216" TargetMode="External"/><Relationship Id="rId57" Type="http://schemas.openxmlformats.org/officeDocument/2006/relationships/hyperlink" Target="https://podminky.urs.cz/item/CS_URS_2023_02/997013635" TargetMode="External"/><Relationship Id="rId61" Type="http://schemas.openxmlformats.org/officeDocument/2006/relationships/hyperlink" Target="https://podminky.urs.cz/item/CS_URS_2023_02/998231431" TargetMode="External"/><Relationship Id="rId10" Type="http://schemas.openxmlformats.org/officeDocument/2006/relationships/hyperlink" Target="https://podminky.urs.cz/item/CS_URS_2023_02/114203201" TargetMode="External"/><Relationship Id="rId19" Type="http://schemas.openxmlformats.org/officeDocument/2006/relationships/hyperlink" Target="https://podminky.urs.cz/item/CS_URS_2023_02/132151102" TargetMode="External"/><Relationship Id="rId31" Type="http://schemas.openxmlformats.org/officeDocument/2006/relationships/hyperlink" Target="https://podminky.urs.cz/item/CS_URS_2023_02/181911102" TargetMode="External"/><Relationship Id="rId44" Type="http://schemas.openxmlformats.org/officeDocument/2006/relationships/hyperlink" Target="https://podminky.urs.cz/item/CS_URS_2023_02/871161211" TargetMode="External"/><Relationship Id="rId52" Type="http://schemas.openxmlformats.org/officeDocument/2006/relationships/hyperlink" Target="https://podminky.urs.cz/item/CS_URS_2023_02/899922191" TargetMode="External"/><Relationship Id="rId60" Type="http://schemas.openxmlformats.org/officeDocument/2006/relationships/hyperlink" Target="https://podminky.urs.cz/item/CS_URS_2023_02/998231411" TargetMode="External"/><Relationship Id="rId65" Type="http://schemas.openxmlformats.org/officeDocument/2006/relationships/hyperlink" Target="https://podminky.urs.cz/item/CS_URS_2023_02/711491172" TargetMode="External"/><Relationship Id="rId73" Type="http://schemas.openxmlformats.org/officeDocument/2006/relationships/hyperlink" Target="https://podminky.urs.cz/item/CS_URS_2023_02/741810001" TargetMode="External"/><Relationship Id="rId4" Type="http://schemas.openxmlformats.org/officeDocument/2006/relationships/hyperlink" Target="https://podminky.urs.cz/item/CS_URS_2023_02/112151012" TargetMode="External"/><Relationship Id="rId9" Type="http://schemas.openxmlformats.org/officeDocument/2006/relationships/hyperlink" Target="https://podminky.urs.cz/item/CS_URS_2023_02/114203101" TargetMode="External"/><Relationship Id="rId14" Type="http://schemas.openxmlformats.org/officeDocument/2006/relationships/hyperlink" Target="https://podminky.urs.cz/item/CS_URS_2023_02/119003132" TargetMode="External"/><Relationship Id="rId22" Type="http://schemas.openxmlformats.org/officeDocument/2006/relationships/hyperlink" Target="https://podminky.urs.cz/item/CS_URS_2023_02/162751117" TargetMode="External"/><Relationship Id="rId27" Type="http://schemas.openxmlformats.org/officeDocument/2006/relationships/hyperlink" Target="https://podminky.urs.cz/item/CS_URS_2023_02/175111101" TargetMode="External"/><Relationship Id="rId30" Type="http://schemas.openxmlformats.org/officeDocument/2006/relationships/hyperlink" Target="https://podminky.urs.cz/item/CS_URS_2023_02/181911101" TargetMode="External"/><Relationship Id="rId35" Type="http://schemas.openxmlformats.org/officeDocument/2006/relationships/hyperlink" Target="https://podminky.urs.cz/item/CS_URS_2023_02/184401111" TargetMode="External"/><Relationship Id="rId43" Type="http://schemas.openxmlformats.org/officeDocument/2006/relationships/hyperlink" Target="https://podminky.urs.cz/item/CS_URS_2023_02/871143214" TargetMode="External"/><Relationship Id="rId48" Type="http://schemas.openxmlformats.org/officeDocument/2006/relationships/hyperlink" Target="https://podminky.urs.cz/item/CS_URS_2023_02/893812215" TargetMode="External"/><Relationship Id="rId56" Type="http://schemas.openxmlformats.org/officeDocument/2006/relationships/hyperlink" Target="https://podminky.urs.cz/item/CS_URS_2023_02/997013509" TargetMode="External"/><Relationship Id="rId64" Type="http://schemas.openxmlformats.org/officeDocument/2006/relationships/hyperlink" Target="https://podminky.urs.cz/item/CS_URS_2023_02/711491171" TargetMode="External"/><Relationship Id="rId69" Type="http://schemas.openxmlformats.org/officeDocument/2006/relationships/hyperlink" Target="https://podminky.urs.cz/item/CS_URS_2023_02/998741101" TargetMode="External"/><Relationship Id="rId8" Type="http://schemas.openxmlformats.org/officeDocument/2006/relationships/hyperlink" Target="https://podminky.urs.cz/item/CS_URS_2023_02/112201115" TargetMode="External"/><Relationship Id="rId51" Type="http://schemas.openxmlformats.org/officeDocument/2006/relationships/hyperlink" Target="https://podminky.urs.cz/item/CS_URS_2023_02/899921113" TargetMode="External"/><Relationship Id="rId72" Type="http://schemas.openxmlformats.org/officeDocument/2006/relationships/hyperlink" Target="https://podminky.urs.cz/item/CS_URS_2023_02/460791212" TargetMode="External"/><Relationship Id="rId3" Type="http://schemas.openxmlformats.org/officeDocument/2006/relationships/hyperlink" Target="https://podminky.urs.cz/item/CS_URS_2023_02/111212351" TargetMode="External"/><Relationship Id="rId12" Type="http://schemas.openxmlformats.org/officeDocument/2006/relationships/hyperlink" Target="https://podminky.urs.cz/item/CS_URS_2023_02/119002122" TargetMode="External"/><Relationship Id="rId17" Type="http://schemas.openxmlformats.org/officeDocument/2006/relationships/hyperlink" Target="https://podminky.urs.cz/item/CS_URS_2023_02/131113702" TargetMode="External"/><Relationship Id="rId25" Type="http://schemas.openxmlformats.org/officeDocument/2006/relationships/hyperlink" Target="https://podminky.urs.cz/item/CS_URS_2023_02/171201221" TargetMode="External"/><Relationship Id="rId33" Type="http://schemas.openxmlformats.org/officeDocument/2006/relationships/hyperlink" Target="https://podminky.urs.cz/item/CS_URS_2023_02/183211312" TargetMode="External"/><Relationship Id="rId38" Type="http://schemas.openxmlformats.org/officeDocument/2006/relationships/hyperlink" Target="https://podminky.urs.cz/item/CS_URS_2023_02/185804111" TargetMode="External"/><Relationship Id="rId46" Type="http://schemas.openxmlformats.org/officeDocument/2006/relationships/hyperlink" Target="https://podminky.urs.cz/item/CS_URS_2023_02/877161113" TargetMode="External"/><Relationship Id="rId59" Type="http://schemas.openxmlformats.org/officeDocument/2006/relationships/hyperlink" Target="https://podminky.urs.cz/item/CS_URS_2023_02/997013813" TargetMode="External"/><Relationship Id="rId67" Type="http://schemas.openxmlformats.org/officeDocument/2006/relationships/hyperlink" Target="https://podminky.urs.cz/item/CS_URS_2023_02/998711101" TargetMode="External"/><Relationship Id="rId20" Type="http://schemas.openxmlformats.org/officeDocument/2006/relationships/hyperlink" Target="https://podminky.urs.cz/item/CS_URS_2023_02/162211311" TargetMode="External"/><Relationship Id="rId41" Type="http://schemas.openxmlformats.org/officeDocument/2006/relationships/hyperlink" Target="https://podminky.urs.cz/item/CS_URS_2023_02/871143101" TargetMode="External"/><Relationship Id="rId54" Type="http://schemas.openxmlformats.org/officeDocument/2006/relationships/hyperlink" Target="https://podminky.urs.cz/item/CS_URS_2023_02/997013151" TargetMode="External"/><Relationship Id="rId62" Type="http://schemas.openxmlformats.org/officeDocument/2006/relationships/hyperlink" Target="https://podminky.urs.cz/item/CS_URS_2023_02/113311121" TargetMode="External"/><Relationship Id="rId70" Type="http://schemas.openxmlformats.org/officeDocument/2006/relationships/hyperlink" Target="https://podminky.urs.cz/item/CS_URS_2023_02/460661112" TargetMode="External"/><Relationship Id="rId75" Type="http://schemas.openxmlformats.org/officeDocument/2006/relationships/drawing" Target="../drawings/drawing10.xml"/><Relationship Id="rId1" Type="http://schemas.openxmlformats.org/officeDocument/2006/relationships/hyperlink" Target="https://podminky.urs.cz/item/CS_URS_2023_02/111111101" TargetMode="External"/><Relationship Id="rId6" Type="http://schemas.openxmlformats.org/officeDocument/2006/relationships/hyperlink" Target="https://podminky.urs.cz/item/CS_URS_2023_02/112151511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013254000" TargetMode="External"/><Relationship Id="rId7" Type="http://schemas.openxmlformats.org/officeDocument/2006/relationships/hyperlink" Target="https://podminky.urs.cz/item/CS_URS_2023_02/041403000" TargetMode="External"/><Relationship Id="rId12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012303000" TargetMode="External"/><Relationship Id="rId1" Type="http://schemas.openxmlformats.org/officeDocument/2006/relationships/hyperlink" Target="https://podminky.urs.cz/item/CS_URS_2023_02/011503000" TargetMode="External"/><Relationship Id="rId6" Type="http://schemas.openxmlformats.org/officeDocument/2006/relationships/hyperlink" Target="https://podminky.urs.cz/item/CS_URS_2023_02/034203000" TargetMode="External"/><Relationship Id="rId11" Type="http://schemas.openxmlformats.org/officeDocument/2006/relationships/hyperlink" Target="https://podminky.urs.cz/item/CS_URS_2023_02/079002000" TargetMode="External"/><Relationship Id="rId5" Type="http://schemas.openxmlformats.org/officeDocument/2006/relationships/hyperlink" Target="https://podminky.urs.cz/item/CS_URS_2023_02/034103000" TargetMode="External"/><Relationship Id="rId10" Type="http://schemas.openxmlformats.org/officeDocument/2006/relationships/hyperlink" Target="https://podminky.urs.cz/item/CS_URS_2023_02/062002000" TargetMode="External"/><Relationship Id="rId4" Type="http://schemas.openxmlformats.org/officeDocument/2006/relationships/hyperlink" Target="https://podminky.urs.cz/item/CS_URS_2023_02/030001000" TargetMode="External"/><Relationship Id="rId9" Type="http://schemas.openxmlformats.org/officeDocument/2006/relationships/hyperlink" Target="https://podminky.urs.cz/item/CS_URS_2023_02/053002000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2/997013635" TargetMode="External"/><Relationship Id="rId21" Type="http://schemas.openxmlformats.org/officeDocument/2006/relationships/hyperlink" Target="https://podminky.urs.cz/item/CS_URS_2023_02/211971121" TargetMode="External"/><Relationship Id="rId42" Type="http://schemas.openxmlformats.org/officeDocument/2006/relationships/hyperlink" Target="https://podminky.urs.cz/item/CS_URS_2023_02/317944321" TargetMode="External"/><Relationship Id="rId63" Type="http://schemas.openxmlformats.org/officeDocument/2006/relationships/hyperlink" Target="https://podminky.urs.cz/item/CS_URS_2023_02/622211021" TargetMode="External"/><Relationship Id="rId84" Type="http://schemas.openxmlformats.org/officeDocument/2006/relationships/hyperlink" Target="https://podminky.urs.cz/item/CS_URS_2023_02/899922311" TargetMode="External"/><Relationship Id="rId138" Type="http://schemas.openxmlformats.org/officeDocument/2006/relationships/hyperlink" Target="https://podminky.urs.cz/item/CS_URS_2023_02/712771001" TargetMode="External"/><Relationship Id="rId159" Type="http://schemas.openxmlformats.org/officeDocument/2006/relationships/hyperlink" Target="https://podminky.urs.cz/item/CS_URS_2023_02/998713181" TargetMode="External"/><Relationship Id="rId170" Type="http://schemas.openxmlformats.org/officeDocument/2006/relationships/hyperlink" Target="https://podminky.urs.cz/item/CS_URS_2023_02/762495000" TargetMode="External"/><Relationship Id="rId191" Type="http://schemas.openxmlformats.org/officeDocument/2006/relationships/hyperlink" Target="https://podminky.urs.cz/item/CS_URS_2023_02/764511601" TargetMode="External"/><Relationship Id="rId205" Type="http://schemas.openxmlformats.org/officeDocument/2006/relationships/hyperlink" Target="https://podminky.urs.cz/item/CS_URS_2023_02/766660730" TargetMode="External"/><Relationship Id="rId226" Type="http://schemas.openxmlformats.org/officeDocument/2006/relationships/hyperlink" Target="https://podminky.urs.cz/item/CS_URS_2023_02/767531121" TargetMode="External"/><Relationship Id="rId247" Type="http://schemas.openxmlformats.org/officeDocument/2006/relationships/hyperlink" Target="https://podminky.urs.cz/item/CS_URS_2023_02/776141122" TargetMode="External"/><Relationship Id="rId107" Type="http://schemas.openxmlformats.org/officeDocument/2006/relationships/hyperlink" Target="https://podminky.urs.cz/item/CS_URS_2023_02/971028471" TargetMode="External"/><Relationship Id="rId268" Type="http://schemas.openxmlformats.org/officeDocument/2006/relationships/hyperlink" Target="https://podminky.urs.cz/item/CS_URS_2023_02/784211121" TargetMode="External"/><Relationship Id="rId11" Type="http://schemas.openxmlformats.org/officeDocument/2006/relationships/hyperlink" Target="https://podminky.urs.cz/item/CS_URS_2023_02/151101211" TargetMode="External"/><Relationship Id="rId32" Type="http://schemas.openxmlformats.org/officeDocument/2006/relationships/hyperlink" Target="https://podminky.urs.cz/item/CS_URS_2023_02/273362021" TargetMode="External"/><Relationship Id="rId53" Type="http://schemas.openxmlformats.org/officeDocument/2006/relationships/hyperlink" Target="https://podminky.urs.cz/item/CS_URS_2023_02/564851011" TargetMode="External"/><Relationship Id="rId74" Type="http://schemas.openxmlformats.org/officeDocument/2006/relationships/hyperlink" Target="https://podminky.urs.cz/item/CS_URS_2023_02/631362021" TargetMode="External"/><Relationship Id="rId128" Type="http://schemas.openxmlformats.org/officeDocument/2006/relationships/hyperlink" Target="https://podminky.urs.cz/item/CS_URS_2023_02/998711181" TargetMode="External"/><Relationship Id="rId149" Type="http://schemas.openxmlformats.org/officeDocument/2006/relationships/hyperlink" Target="https://podminky.urs.cz/item/CS_URS_2023_02/998712181" TargetMode="External"/><Relationship Id="rId5" Type="http://schemas.openxmlformats.org/officeDocument/2006/relationships/hyperlink" Target="https://podminky.urs.cz/item/CS_URS_2023_02/131251203" TargetMode="External"/><Relationship Id="rId95" Type="http://schemas.openxmlformats.org/officeDocument/2006/relationships/hyperlink" Target="https://podminky.urs.cz/item/CS_URS_2023_02/935923216" TargetMode="External"/><Relationship Id="rId160" Type="http://schemas.openxmlformats.org/officeDocument/2006/relationships/hyperlink" Target="https://podminky.urs.cz/item/CS_URS_2023_02/762086113" TargetMode="External"/><Relationship Id="rId181" Type="http://schemas.openxmlformats.org/officeDocument/2006/relationships/hyperlink" Target="https://podminky.urs.cz/item/CS_URS_2023_02/763231413" TargetMode="External"/><Relationship Id="rId216" Type="http://schemas.openxmlformats.org/officeDocument/2006/relationships/hyperlink" Target="https://podminky.urs.cz/item/CS_URS_2023_02/767190120" TargetMode="External"/><Relationship Id="rId237" Type="http://schemas.openxmlformats.org/officeDocument/2006/relationships/hyperlink" Target="https://podminky.urs.cz/item/CS_URS_2023_02/767648351" TargetMode="External"/><Relationship Id="rId258" Type="http://schemas.openxmlformats.org/officeDocument/2006/relationships/hyperlink" Target="https://podminky.urs.cz/item/CS_URS_2023_02/998777181" TargetMode="External"/><Relationship Id="rId22" Type="http://schemas.openxmlformats.org/officeDocument/2006/relationships/hyperlink" Target="https://podminky.urs.cz/item/CS_URS_2023_02/213141111" TargetMode="External"/><Relationship Id="rId43" Type="http://schemas.openxmlformats.org/officeDocument/2006/relationships/hyperlink" Target="https://podminky.urs.cz/item/CS_URS_2023_02/346244381" TargetMode="External"/><Relationship Id="rId64" Type="http://schemas.openxmlformats.org/officeDocument/2006/relationships/hyperlink" Target="https://podminky.urs.cz/item/CS_URS_2023_02/622251101" TargetMode="External"/><Relationship Id="rId118" Type="http://schemas.openxmlformats.org/officeDocument/2006/relationships/hyperlink" Target="https://podminky.urs.cz/item/CS_URS_2023_02/997013645" TargetMode="External"/><Relationship Id="rId139" Type="http://schemas.openxmlformats.org/officeDocument/2006/relationships/hyperlink" Target="https://podminky.urs.cz/item/CS_URS_2023_02/712771101" TargetMode="External"/><Relationship Id="rId85" Type="http://schemas.openxmlformats.org/officeDocument/2006/relationships/hyperlink" Target="https://podminky.urs.cz/item/CS_URS_2023_02/899922335" TargetMode="External"/><Relationship Id="rId150" Type="http://schemas.openxmlformats.org/officeDocument/2006/relationships/hyperlink" Target="https://podminky.urs.cz/item/CS_URS_2023_02/713121121" TargetMode="External"/><Relationship Id="rId171" Type="http://schemas.openxmlformats.org/officeDocument/2006/relationships/hyperlink" Target="https://podminky.urs.cz/item/CS_URS_2023_02/762813115" TargetMode="External"/><Relationship Id="rId192" Type="http://schemas.openxmlformats.org/officeDocument/2006/relationships/hyperlink" Target="https://podminky.urs.cz/item/CS_URS_2023_02/764511662" TargetMode="External"/><Relationship Id="rId206" Type="http://schemas.openxmlformats.org/officeDocument/2006/relationships/hyperlink" Target="https://podminky.urs.cz/item/CS_URS_2023_02/766682111" TargetMode="External"/><Relationship Id="rId227" Type="http://schemas.openxmlformats.org/officeDocument/2006/relationships/hyperlink" Target="https://podminky.urs.cz/item/CS_URS_2023_02/767620212" TargetMode="External"/><Relationship Id="rId248" Type="http://schemas.openxmlformats.org/officeDocument/2006/relationships/hyperlink" Target="https://podminky.urs.cz/item/CS_URS_2023_02/776251311" TargetMode="External"/><Relationship Id="rId269" Type="http://schemas.openxmlformats.org/officeDocument/2006/relationships/hyperlink" Target="https://podminky.urs.cz/item/CS_URS_2023_02/784211141" TargetMode="External"/><Relationship Id="rId12" Type="http://schemas.openxmlformats.org/officeDocument/2006/relationships/hyperlink" Target="https://podminky.urs.cz/item/CS_URS_2023_02/162251102" TargetMode="External"/><Relationship Id="rId33" Type="http://schemas.openxmlformats.org/officeDocument/2006/relationships/hyperlink" Target="https://podminky.urs.cz/item/CS_URS_2023_02/274313711" TargetMode="External"/><Relationship Id="rId108" Type="http://schemas.openxmlformats.org/officeDocument/2006/relationships/hyperlink" Target="https://podminky.urs.cz/item/CS_URS_2023_02/971028661" TargetMode="External"/><Relationship Id="rId129" Type="http://schemas.openxmlformats.org/officeDocument/2006/relationships/hyperlink" Target="https://podminky.urs.cz/item/CS_URS_2023_02/712341559" TargetMode="External"/><Relationship Id="rId54" Type="http://schemas.openxmlformats.org/officeDocument/2006/relationships/hyperlink" Target="https://podminky.urs.cz/item/CS_URS_2023_02/564861011" TargetMode="External"/><Relationship Id="rId75" Type="http://schemas.openxmlformats.org/officeDocument/2006/relationships/hyperlink" Target="https://podminky.urs.cz/item/CS_URS_2023_02/871228111" TargetMode="External"/><Relationship Id="rId96" Type="http://schemas.openxmlformats.org/officeDocument/2006/relationships/hyperlink" Target="https://podminky.urs.cz/item/CS_URS_2023_02/941111111" TargetMode="External"/><Relationship Id="rId140" Type="http://schemas.openxmlformats.org/officeDocument/2006/relationships/hyperlink" Target="https://podminky.urs.cz/item/CS_URS_2023_02/712771221" TargetMode="External"/><Relationship Id="rId161" Type="http://schemas.openxmlformats.org/officeDocument/2006/relationships/hyperlink" Target="https://podminky.urs.cz/item/CS_URS_2023_02/762112110" TargetMode="External"/><Relationship Id="rId182" Type="http://schemas.openxmlformats.org/officeDocument/2006/relationships/hyperlink" Target="https://podminky.urs.cz/item/CS_URS_2023_02/998763301" TargetMode="External"/><Relationship Id="rId217" Type="http://schemas.openxmlformats.org/officeDocument/2006/relationships/hyperlink" Target="https://podminky.urs.cz/item/CS_URS_2023_02/767415112" TargetMode="External"/><Relationship Id="rId6" Type="http://schemas.openxmlformats.org/officeDocument/2006/relationships/hyperlink" Target="https://podminky.urs.cz/item/CS_URS_2023_02/132251104" TargetMode="External"/><Relationship Id="rId238" Type="http://schemas.openxmlformats.org/officeDocument/2006/relationships/hyperlink" Target="https://podminky.urs.cz/item/CS_URS_2023_02/767832132" TargetMode="External"/><Relationship Id="rId259" Type="http://schemas.openxmlformats.org/officeDocument/2006/relationships/hyperlink" Target="https://podminky.urs.cz/item/CS_URS_2023_02/781121011" TargetMode="External"/><Relationship Id="rId23" Type="http://schemas.openxmlformats.org/officeDocument/2006/relationships/hyperlink" Target="https://podminky.urs.cz/item/CS_URS_2023_02/213311142" TargetMode="External"/><Relationship Id="rId28" Type="http://schemas.openxmlformats.org/officeDocument/2006/relationships/hyperlink" Target="https://podminky.urs.cz/item/CS_URS_2023_02/271562211" TargetMode="External"/><Relationship Id="rId49" Type="http://schemas.openxmlformats.org/officeDocument/2006/relationships/hyperlink" Target="https://podminky.urs.cz/item/CS_URS_2023_02/417351116" TargetMode="External"/><Relationship Id="rId114" Type="http://schemas.openxmlformats.org/officeDocument/2006/relationships/hyperlink" Target="https://podminky.urs.cz/item/CS_URS_2023_02/997013509" TargetMode="External"/><Relationship Id="rId119" Type="http://schemas.openxmlformats.org/officeDocument/2006/relationships/hyperlink" Target="https://podminky.urs.cz/item/CS_URS_2023_02/998011001" TargetMode="External"/><Relationship Id="rId270" Type="http://schemas.openxmlformats.org/officeDocument/2006/relationships/drawing" Target="../drawings/drawing3.xml"/><Relationship Id="rId44" Type="http://schemas.openxmlformats.org/officeDocument/2006/relationships/hyperlink" Target="https://podminky.urs.cz/item/CS_URS_2023_02/348213223" TargetMode="External"/><Relationship Id="rId60" Type="http://schemas.openxmlformats.org/officeDocument/2006/relationships/hyperlink" Target="https://podminky.urs.cz/item/CS_URS_2023_02/621211021" TargetMode="External"/><Relationship Id="rId65" Type="http://schemas.openxmlformats.org/officeDocument/2006/relationships/hyperlink" Target="https://podminky.urs.cz/item/CS_URS_2023_02/622252002" TargetMode="External"/><Relationship Id="rId81" Type="http://schemas.openxmlformats.org/officeDocument/2006/relationships/hyperlink" Target="https://podminky.urs.cz/item/CS_URS_2023_02/895270052" TargetMode="External"/><Relationship Id="rId86" Type="http://schemas.openxmlformats.org/officeDocument/2006/relationships/hyperlink" Target="https://podminky.urs.cz/item/CS_URS_2023_02/899922342" TargetMode="External"/><Relationship Id="rId130" Type="http://schemas.openxmlformats.org/officeDocument/2006/relationships/hyperlink" Target="https://podminky.urs.cz/item/CS_URS_2023_02/712341715" TargetMode="External"/><Relationship Id="rId135" Type="http://schemas.openxmlformats.org/officeDocument/2006/relationships/hyperlink" Target="https://podminky.urs.cz/item/CS_URS_2023_02/712363115" TargetMode="External"/><Relationship Id="rId151" Type="http://schemas.openxmlformats.org/officeDocument/2006/relationships/hyperlink" Target="https://podminky.urs.cz/item/CS_URS_2023_02/713131121" TargetMode="External"/><Relationship Id="rId156" Type="http://schemas.openxmlformats.org/officeDocument/2006/relationships/hyperlink" Target="https://podminky.urs.cz/item/CS_URS_2023_02/713141336" TargetMode="External"/><Relationship Id="rId177" Type="http://schemas.openxmlformats.org/officeDocument/2006/relationships/hyperlink" Target="https://podminky.urs.cz/item/CS_URS_2023_02/762952044" TargetMode="External"/><Relationship Id="rId198" Type="http://schemas.openxmlformats.org/officeDocument/2006/relationships/hyperlink" Target="https://podminky.urs.cz/item/CS_URS_2023_02/766416243" TargetMode="External"/><Relationship Id="rId172" Type="http://schemas.openxmlformats.org/officeDocument/2006/relationships/hyperlink" Target="https://podminky.urs.cz/item/CS_URS_2023_02/762824110" TargetMode="External"/><Relationship Id="rId193" Type="http://schemas.openxmlformats.org/officeDocument/2006/relationships/hyperlink" Target="https://podminky.urs.cz/item/CS_URS_2023_02/764518621" TargetMode="External"/><Relationship Id="rId202" Type="http://schemas.openxmlformats.org/officeDocument/2006/relationships/hyperlink" Target="https://podminky.urs.cz/item/CS_URS_2023_02/766660720" TargetMode="External"/><Relationship Id="rId207" Type="http://schemas.openxmlformats.org/officeDocument/2006/relationships/hyperlink" Target="https://podminky.urs.cz/item/CS_URS_2023_02/766682112" TargetMode="External"/><Relationship Id="rId223" Type="http://schemas.openxmlformats.org/officeDocument/2006/relationships/hyperlink" Target="https://podminky.urs.cz/item/CS_URS_2023_02/767428103" TargetMode="External"/><Relationship Id="rId228" Type="http://schemas.openxmlformats.org/officeDocument/2006/relationships/hyperlink" Target="https://podminky.urs.cz/item/CS_URS_2023_02/767620214" TargetMode="External"/><Relationship Id="rId244" Type="http://schemas.openxmlformats.org/officeDocument/2006/relationships/hyperlink" Target="https://podminky.urs.cz/item/CS_URS_2023_02/998767101" TargetMode="External"/><Relationship Id="rId249" Type="http://schemas.openxmlformats.org/officeDocument/2006/relationships/hyperlink" Target="https://podminky.urs.cz/item/CS_URS_2023_02/776991221" TargetMode="External"/><Relationship Id="rId13" Type="http://schemas.openxmlformats.org/officeDocument/2006/relationships/hyperlink" Target="https://podminky.urs.cz/item/CS_URS_2023_02/162751117" TargetMode="External"/><Relationship Id="rId18" Type="http://schemas.openxmlformats.org/officeDocument/2006/relationships/hyperlink" Target="https://podminky.urs.cz/item/CS_URS_2023_02/181311103" TargetMode="External"/><Relationship Id="rId39" Type="http://schemas.openxmlformats.org/officeDocument/2006/relationships/hyperlink" Target="https://podminky.urs.cz/item/CS_URS_2023_02/310237271" TargetMode="External"/><Relationship Id="rId109" Type="http://schemas.openxmlformats.org/officeDocument/2006/relationships/hyperlink" Target="https://podminky.urs.cz/item/CS_URS_2023_02/973031325" TargetMode="External"/><Relationship Id="rId260" Type="http://schemas.openxmlformats.org/officeDocument/2006/relationships/hyperlink" Target="https://podminky.urs.cz/item/CS_URS_2023_02/781474115" TargetMode="External"/><Relationship Id="rId265" Type="http://schemas.openxmlformats.org/officeDocument/2006/relationships/hyperlink" Target="https://podminky.urs.cz/item/CS_URS_2023_02/783218111" TargetMode="External"/><Relationship Id="rId34" Type="http://schemas.openxmlformats.org/officeDocument/2006/relationships/hyperlink" Target="https://podminky.urs.cz/item/CS_URS_2023_02/274351121" TargetMode="External"/><Relationship Id="rId50" Type="http://schemas.openxmlformats.org/officeDocument/2006/relationships/hyperlink" Target="https://podminky.urs.cz/item/CS_URS_2023_02/452312141" TargetMode="External"/><Relationship Id="rId55" Type="http://schemas.openxmlformats.org/officeDocument/2006/relationships/hyperlink" Target="https://podminky.urs.cz/item/CS_URS_2023_02/596211110" TargetMode="External"/><Relationship Id="rId76" Type="http://schemas.openxmlformats.org/officeDocument/2006/relationships/hyperlink" Target="https://podminky.urs.cz/item/CS_URS_2023_02/890251851" TargetMode="External"/><Relationship Id="rId97" Type="http://schemas.openxmlformats.org/officeDocument/2006/relationships/hyperlink" Target="https://podminky.urs.cz/item/CS_URS_2023_02/941111211" TargetMode="External"/><Relationship Id="rId104" Type="http://schemas.openxmlformats.org/officeDocument/2006/relationships/hyperlink" Target="https://podminky.urs.cz/item/CS_URS_2023_02/962022491" TargetMode="External"/><Relationship Id="rId120" Type="http://schemas.openxmlformats.org/officeDocument/2006/relationships/hyperlink" Target="https://podminky.urs.cz/item/CS_URS_2023_02/998763100" TargetMode="External"/><Relationship Id="rId125" Type="http://schemas.openxmlformats.org/officeDocument/2006/relationships/hyperlink" Target="https://podminky.urs.cz/item/CS_URS_2023_02/711161273" TargetMode="External"/><Relationship Id="rId141" Type="http://schemas.openxmlformats.org/officeDocument/2006/relationships/hyperlink" Target="https://podminky.urs.cz/item/CS_URS_2023_02/712771255" TargetMode="External"/><Relationship Id="rId146" Type="http://schemas.openxmlformats.org/officeDocument/2006/relationships/hyperlink" Target="https://podminky.urs.cz/item/CS_URS_2023_02/712771611" TargetMode="External"/><Relationship Id="rId167" Type="http://schemas.openxmlformats.org/officeDocument/2006/relationships/hyperlink" Target="https://podminky.urs.cz/item/CS_URS_2023_02/762395000" TargetMode="External"/><Relationship Id="rId188" Type="http://schemas.openxmlformats.org/officeDocument/2006/relationships/hyperlink" Target="https://podminky.urs.cz/item/CS_URS_2023_02/764312616" TargetMode="External"/><Relationship Id="rId7" Type="http://schemas.openxmlformats.org/officeDocument/2006/relationships/hyperlink" Target="https://podminky.urs.cz/item/CS_URS_2023_02/132254104" TargetMode="External"/><Relationship Id="rId71" Type="http://schemas.openxmlformats.org/officeDocument/2006/relationships/hyperlink" Target="https://podminky.urs.cz/item/CS_URS_2023_02/631319011" TargetMode="External"/><Relationship Id="rId92" Type="http://schemas.openxmlformats.org/officeDocument/2006/relationships/hyperlink" Target="https://podminky.urs.cz/item/CS_URS_2023_02/916131213" TargetMode="External"/><Relationship Id="rId162" Type="http://schemas.openxmlformats.org/officeDocument/2006/relationships/hyperlink" Target="https://podminky.urs.cz/item/CS_URS_2023_02/762112130" TargetMode="External"/><Relationship Id="rId183" Type="http://schemas.openxmlformats.org/officeDocument/2006/relationships/hyperlink" Target="https://podminky.urs.cz/item/CS_URS_2023_02/998763381" TargetMode="External"/><Relationship Id="rId213" Type="http://schemas.openxmlformats.org/officeDocument/2006/relationships/hyperlink" Target="https://podminky.urs.cz/item/CS_URS_2023_02/767131111" TargetMode="External"/><Relationship Id="rId218" Type="http://schemas.openxmlformats.org/officeDocument/2006/relationships/hyperlink" Target="https://podminky.urs.cz/item/CS_URS_2023_02/767415190" TargetMode="External"/><Relationship Id="rId234" Type="http://schemas.openxmlformats.org/officeDocument/2006/relationships/hyperlink" Target="https://podminky.urs.cz/item/CS_URS_2023_02/767640111" TargetMode="External"/><Relationship Id="rId239" Type="http://schemas.openxmlformats.org/officeDocument/2006/relationships/hyperlink" Target="https://podminky.urs.cz/item/CS_URS_2023_02/767995114" TargetMode="External"/><Relationship Id="rId2" Type="http://schemas.openxmlformats.org/officeDocument/2006/relationships/hyperlink" Target="https://podminky.urs.cz/item/CS_URS_2023_02/122251103" TargetMode="External"/><Relationship Id="rId29" Type="http://schemas.openxmlformats.org/officeDocument/2006/relationships/hyperlink" Target="https://podminky.urs.cz/item/CS_URS_2023_02/273321511" TargetMode="External"/><Relationship Id="rId250" Type="http://schemas.openxmlformats.org/officeDocument/2006/relationships/hyperlink" Target="https://podminky.urs.cz/item/CS_URS_2023_02/998776101" TargetMode="External"/><Relationship Id="rId255" Type="http://schemas.openxmlformats.org/officeDocument/2006/relationships/hyperlink" Target="https://podminky.urs.cz/item/CS_URS_2023_02/777612101" TargetMode="External"/><Relationship Id="rId24" Type="http://schemas.openxmlformats.org/officeDocument/2006/relationships/hyperlink" Target="https://podminky.urs.cz/item/CS_URS_2023_02/218111112" TargetMode="External"/><Relationship Id="rId40" Type="http://schemas.openxmlformats.org/officeDocument/2006/relationships/hyperlink" Target="https://podminky.urs.cz/item/CS_URS_2023_02/310239411" TargetMode="External"/><Relationship Id="rId45" Type="http://schemas.openxmlformats.org/officeDocument/2006/relationships/hyperlink" Target="https://podminky.urs.cz/item/CS_URS_2023_02/382122122" TargetMode="External"/><Relationship Id="rId66" Type="http://schemas.openxmlformats.org/officeDocument/2006/relationships/hyperlink" Target="https://podminky.urs.cz/item/CS_URS_2023_02/622321141" TargetMode="External"/><Relationship Id="rId87" Type="http://schemas.openxmlformats.org/officeDocument/2006/relationships/hyperlink" Target="https://podminky.urs.cz/item/CS_URS_2023_02/899922345" TargetMode="External"/><Relationship Id="rId110" Type="http://schemas.openxmlformats.org/officeDocument/2006/relationships/hyperlink" Target="https://podminky.urs.cz/item/CS_URS_2023_02/975021311" TargetMode="External"/><Relationship Id="rId115" Type="http://schemas.openxmlformats.org/officeDocument/2006/relationships/hyperlink" Target="https://podminky.urs.cz/item/CS_URS_2023_02/997013609" TargetMode="External"/><Relationship Id="rId131" Type="http://schemas.openxmlformats.org/officeDocument/2006/relationships/hyperlink" Target="https://podminky.urs.cz/item/CS_URS_2023_02/712341716" TargetMode="External"/><Relationship Id="rId136" Type="http://schemas.openxmlformats.org/officeDocument/2006/relationships/hyperlink" Target="https://podminky.urs.cz/item/CS_URS_2023_02/712363116" TargetMode="External"/><Relationship Id="rId157" Type="http://schemas.openxmlformats.org/officeDocument/2006/relationships/hyperlink" Target="https://podminky.urs.cz/item/CS_URS_2023_02/713191132" TargetMode="External"/><Relationship Id="rId178" Type="http://schemas.openxmlformats.org/officeDocument/2006/relationships/hyperlink" Target="https://podminky.urs.cz/item/CS_URS_2023_02/998762101" TargetMode="External"/><Relationship Id="rId61" Type="http://schemas.openxmlformats.org/officeDocument/2006/relationships/hyperlink" Target="https://podminky.urs.cz/item/CS_URS_2023_02/621511022" TargetMode="External"/><Relationship Id="rId82" Type="http://schemas.openxmlformats.org/officeDocument/2006/relationships/hyperlink" Target="https://podminky.urs.cz/item/CS_URS_2023_02/895270067" TargetMode="External"/><Relationship Id="rId152" Type="http://schemas.openxmlformats.org/officeDocument/2006/relationships/hyperlink" Target="https://podminky.urs.cz/item/CS_URS_2023_02/713131151" TargetMode="External"/><Relationship Id="rId173" Type="http://schemas.openxmlformats.org/officeDocument/2006/relationships/hyperlink" Target="https://podminky.urs.cz/item/CS_URS_2023_02/762824120" TargetMode="External"/><Relationship Id="rId194" Type="http://schemas.openxmlformats.org/officeDocument/2006/relationships/hyperlink" Target="https://podminky.urs.cz/item/CS_URS_2023_02/764518622" TargetMode="External"/><Relationship Id="rId199" Type="http://schemas.openxmlformats.org/officeDocument/2006/relationships/hyperlink" Target="https://podminky.urs.cz/item/CS_URS_2023_02/766660171" TargetMode="External"/><Relationship Id="rId203" Type="http://schemas.openxmlformats.org/officeDocument/2006/relationships/hyperlink" Target="https://podminky.urs.cz/item/CS_URS_2023_02/766660728" TargetMode="External"/><Relationship Id="rId208" Type="http://schemas.openxmlformats.org/officeDocument/2006/relationships/hyperlink" Target="https://podminky.urs.cz/item/CS_URS_2023_02/766682211" TargetMode="External"/><Relationship Id="rId229" Type="http://schemas.openxmlformats.org/officeDocument/2006/relationships/hyperlink" Target="https://podminky.urs.cz/item/CS_URS_2023_02/767626101" TargetMode="External"/><Relationship Id="rId19" Type="http://schemas.openxmlformats.org/officeDocument/2006/relationships/hyperlink" Target="https://podminky.urs.cz/item/CS_URS_2023_02/181411131" TargetMode="External"/><Relationship Id="rId224" Type="http://schemas.openxmlformats.org/officeDocument/2006/relationships/hyperlink" Target="https://podminky.urs.cz/item/CS_URS_2023_02/767428104" TargetMode="External"/><Relationship Id="rId240" Type="http://schemas.openxmlformats.org/officeDocument/2006/relationships/hyperlink" Target="https://podminky.urs.cz/item/CS_URS_2023_02/767995115" TargetMode="External"/><Relationship Id="rId245" Type="http://schemas.openxmlformats.org/officeDocument/2006/relationships/hyperlink" Target="https://podminky.urs.cz/item/CS_URS_2023_02/998767181" TargetMode="External"/><Relationship Id="rId261" Type="http://schemas.openxmlformats.org/officeDocument/2006/relationships/hyperlink" Target="https://podminky.urs.cz/item/CS_URS_2023_02/781492211" TargetMode="External"/><Relationship Id="rId266" Type="http://schemas.openxmlformats.org/officeDocument/2006/relationships/hyperlink" Target="https://podminky.urs.cz/item/CS_URS_2023_02/783826311" TargetMode="External"/><Relationship Id="rId14" Type="http://schemas.openxmlformats.org/officeDocument/2006/relationships/hyperlink" Target="https://podminky.urs.cz/item/CS_URS_2023_02/167151101" TargetMode="External"/><Relationship Id="rId30" Type="http://schemas.openxmlformats.org/officeDocument/2006/relationships/hyperlink" Target="https://podminky.urs.cz/item/CS_URS_2023_02/273351121" TargetMode="External"/><Relationship Id="rId35" Type="http://schemas.openxmlformats.org/officeDocument/2006/relationships/hyperlink" Target="https://podminky.urs.cz/item/CS_URS_2023_02/274351122" TargetMode="External"/><Relationship Id="rId56" Type="http://schemas.openxmlformats.org/officeDocument/2006/relationships/hyperlink" Target="https://podminky.urs.cz/item/CS_URS_2023_02/596412210" TargetMode="External"/><Relationship Id="rId77" Type="http://schemas.openxmlformats.org/officeDocument/2006/relationships/hyperlink" Target="https://podminky.urs.cz/item/CS_URS_2023_02/895270012" TargetMode="External"/><Relationship Id="rId100" Type="http://schemas.openxmlformats.org/officeDocument/2006/relationships/hyperlink" Target="https://podminky.urs.cz/item/CS_URS_2023_02/952901111" TargetMode="External"/><Relationship Id="rId105" Type="http://schemas.openxmlformats.org/officeDocument/2006/relationships/hyperlink" Target="https://podminky.urs.cz/item/CS_URS_2023_02/965043321" TargetMode="External"/><Relationship Id="rId126" Type="http://schemas.openxmlformats.org/officeDocument/2006/relationships/hyperlink" Target="https://podminky.urs.cz/item/CS_URS_2023_02/711747067" TargetMode="External"/><Relationship Id="rId147" Type="http://schemas.openxmlformats.org/officeDocument/2006/relationships/hyperlink" Target="https://podminky.urs.cz/item/CS_URS_2023_02/712998202" TargetMode="External"/><Relationship Id="rId168" Type="http://schemas.openxmlformats.org/officeDocument/2006/relationships/hyperlink" Target="https://podminky.urs.cz/item/CS_URS_2023_02/762431210" TargetMode="External"/><Relationship Id="rId8" Type="http://schemas.openxmlformats.org/officeDocument/2006/relationships/hyperlink" Target="https://podminky.urs.cz/item/CS_URS_2023_02/151101101" TargetMode="External"/><Relationship Id="rId51" Type="http://schemas.openxmlformats.org/officeDocument/2006/relationships/hyperlink" Target="https://podminky.urs.cz/item/CS_URS_2023_02/564231011" TargetMode="External"/><Relationship Id="rId72" Type="http://schemas.openxmlformats.org/officeDocument/2006/relationships/hyperlink" Target="https://podminky.urs.cz/item/CS_URS_2023_02/631319171" TargetMode="External"/><Relationship Id="rId93" Type="http://schemas.openxmlformats.org/officeDocument/2006/relationships/hyperlink" Target="https://podminky.urs.cz/item/CS_URS_2023_02/916231213" TargetMode="External"/><Relationship Id="rId98" Type="http://schemas.openxmlformats.org/officeDocument/2006/relationships/hyperlink" Target="https://podminky.urs.cz/item/CS_URS_2023_02/941111811" TargetMode="External"/><Relationship Id="rId121" Type="http://schemas.openxmlformats.org/officeDocument/2006/relationships/hyperlink" Target="https://podminky.urs.cz/item/CS_URS_2023_02/711111001" TargetMode="External"/><Relationship Id="rId142" Type="http://schemas.openxmlformats.org/officeDocument/2006/relationships/hyperlink" Target="https://podminky.urs.cz/item/CS_URS_2023_02/712771271" TargetMode="External"/><Relationship Id="rId163" Type="http://schemas.openxmlformats.org/officeDocument/2006/relationships/hyperlink" Target="https://podminky.urs.cz/item/CS_URS_2023_02/762115120" TargetMode="External"/><Relationship Id="rId184" Type="http://schemas.openxmlformats.org/officeDocument/2006/relationships/hyperlink" Target="https://podminky.urs.cz/item/CS_URS_2023_02/764215607" TargetMode="External"/><Relationship Id="rId189" Type="http://schemas.openxmlformats.org/officeDocument/2006/relationships/hyperlink" Target="https://podminky.urs.cz/item/CS_URS_2023_02/764315633" TargetMode="External"/><Relationship Id="rId219" Type="http://schemas.openxmlformats.org/officeDocument/2006/relationships/hyperlink" Target="https://podminky.urs.cz/item/CS_URS_2023_02/767416121" TargetMode="External"/><Relationship Id="rId3" Type="http://schemas.openxmlformats.org/officeDocument/2006/relationships/hyperlink" Target="https://podminky.urs.cz/item/CS_URS_2023_02/122251105" TargetMode="External"/><Relationship Id="rId214" Type="http://schemas.openxmlformats.org/officeDocument/2006/relationships/hyperlink" Target="https://podminky.urs.cz/item/CS_URS_2023_02/767135712" TargetMode="External"/><Relationship Id="rId230" Type="http://schemas.openxmlformats.org/officeDocument/2006/relationships/hyperlink" Target="https://podminky.urs.cz/item/CS_URS_2023_02/767626102" TargetMode="External"/><Relationship Id="rId235" Type="http://schemas.openxmlformats.org/officeDocument/2006/relationships/hyperlink" Target="https://podminky.urs.cz/item/CS_URS_2023_02/767640311" TargetMode="External"/><Relationship Id="rId251" Type="http://schemas.openxmlformats.org/officeDocument/2006/relationships/hyperlink" Target="https://podminky.urs.cz/item/CS_URS_2023_02/998776181" TargetMode="External"/><Relationship Id="rId256" Type="http://schemas.openxmlformats.org/officeDocument/2006/relationships/hyperlink" Target="https://podminky.urs.cz/item/CS_URS_2023_02/777911111" TargetMode="External"/><Relationship Id="rId25" Type="http://schemas.openxmlformats.org/officeDocument/2006/relationships/hyperlink" Target="https://podminky.urs.cz/item/CS_URS_2023_02/218111113" TargetMode="External"/><Relationship Id="rId46" Type="http://schemas.openxmlformats.org/officeDocument/2006/relationships/hyperlink" Target="https://podminky.urs.cz/item/CS_URS_2023_02/382122312" TargetMode="External"/><Relationship Id="rId67" Type="http://schemas.openxmlformats.org/officeDocument/2006/relationships/hyperlink" Target="https://podminky.urs.cz/item/CS_URS_2023_02/622326253" TargetMode="External"/><Relationship Id="rId116" Type="http://schemas.openxmlformats.org/officeDocument/2006/relationships/hyperlink" Target="https://podminky.urs.cz/item/CS_URS_2023_02/997013631" TargetMode="External"/><Relationship Id="rId137" Type="http://schemas.openxmlformats.org/officeDocument/2006/relationships/hyperlink" Target="https://podminky.urs.cz/item/CS_URS_2023_02/712363118" TargetMode="External"/><Relationship Id="rId158" Type="http://schemas.openxmlformats.org/officeDocument/2006/relationships/hyperlink" Target="https://podminky.urs.cz/item/CS_URS_2023_02/998713101" TargetMode="External"/><Relationship Id="rId20" Type="http://schemas.openxmlformats.org/officeDocument/2006/relationships/hyperlink" Target="https://podminky.urs.cz/item/CS_URS_2023_02/181951112" TargetMode="External"/><Relationship Id="rId41" Type="http://schemas.openxmlformats.org/officeDocument/2006/relationships/hyperlink" Target="https://podminky.urs.cz/item/CS_URS_2023_02/317234410" TargetMode="External"/><Relationship Id="rId62" Type="http://schemas.openxmlformats.org/officeDocument/2006/relationships/hyperlink" Target="https://podminky.urs.cz/item/CS_URS_2023_02/622151001" TargetMode="External"/><Relationship Id="rId83" Type="http://schemas.openxmlformats.org/officeDocument/2006/relationships/hyperlink" Target="https://podminky.urs.cz/item/CS_URS_2023_02/899922111" TargetMode="External"/><Relationship Id="rId88" Type="http://schemas.openxmlformats.org/officeDocument/2006/relationships/hyperlink" Target="https://podminky.urs.cz/item/CS_URS_2023_02/113107542" TargetMode="External"/><Relationship Id="rId111" Type="http://schemas.openxmlformats.org/officeDocument/2006/relationships/hyperlink" Target="https://podminky.urs.cz/item/CS_URS_2023_02/977311111" TargetMode="External"/><Relationship Id="rId132" Type="http://schemas.openxmlformats.org/officeDocument/2006/relationships/hyperlink" Target="https://podminky.urs.cz/item/CS_URS_2023_02/712341718" TargetMode="External"/><Relationship Id="rId153" Type="http://schemas.openxmlformats.org/officeDocument/2006/relationships/hyperlink" Target="https://podminky.urs.cz/item/CS_URS_2023_02/713131161" TargetMode="External"/><Relationship Id="rId174" Type="http://schemas.openxmlformats.org/officeDocument/2006/relationships/hyperlink" Target="https://podminky.urs.cz/item/CS_URS_2023_02/762824140" TargetMode="External"/><Relationship Id="rId179" Type="http://schemas.openxmlformats.org/officeDocument/2006/relationships/hyperlink" Target="https://podminky.urs.cz/item/CS_URS_2023_02/998762181" TargetMode="External"/><Relationship Id="rId195" Type="http://schemas.openxmlformats.org/officeDocument/2006/relationships/hyperlink" Target="https://podminky.urs.cz/item/CS_URS_2023_02/998764101" TargetMode="External"/><Relationship Id="rId209" Type="http://schemas.openxmlformats.org/officeDocument/2006/relationships/hyperlink" Target="https://podminky.urs.cz/item/CS_URS_2023_02/766694116" TargetMode="External"/><Relationship Id="rId190" Type="http://schemas.openxmlformats.org/officeDocument/2006/relationships/hyperlink" Target="https://podminky.urs.cz/item/CS_URS_2023_02/764326441" TargetMode="External"/><Relationship Id="rId204" Type="http://schemas.openxmlformats.org/officeDocument/2006/relationships/hyperlink" Target="https://podminky.urs.cz/item/CS_URS_2023_02/766660729" TargetMode="External"/><Relationship Id="rId220" Type="http://schemas.openxmlformats.org/officeDocument/2006/relationships/hyperlink" Target="https://podminky.urs.cz/item/CS_URS_2023_02/767426201" TargetMode="External"/><Relationship Id="rId225" Type="http://schemas.openxmlformats.org/officeDocument/2006/relationships/hyperlink" Target="https://podminky.urs.cz/item/CS_URS_2023_02/767428105" TargetMode="External"/><Relationship Id="rId241" Type="http://schemas.openxmlformats.org/officeDocument/2006/relationships/hyperlink" Target="https://podminky.urs.cz/item/CS_URS_2023_02/767995116" TargetMode="External"/><Relationship Id="rId246" Type="http://schemas.openxmlformats.org/officeDocument/2006/relationships/hyperlink" Target="https://podminky.urs.cz/item/CS_URS_2023_02/776111311" TargetMode="External"/><Relationship Id="rId267" Type="http://schemas.openxmlformats.org/officeDocument/2006/relationships/hyperlink" Target="https://podminky.urs.cz/item/CS_URS_2023_02/783896309" TargetMode="External"/><Relationship Id="rId15" Type="http://schemas.openxmlformats.org/officeDocument/2006/relationships/hyperlink" Target="https://podminky.urs.cz/item/CS_URS_2023_02/171201221" TargetMode="External"/><Relationship Id="rId36" Type="http://schemas.openxmlformats.org/officeDocument/2006/relationships/hyperlink" Target="https://podminky.urs.cz/item/CS_URS_2023_02/279113144" TargetMode="External"/><Relationship Id="rId57" Type="http://schemas.openxmlformats.org/officeDocument/2006/relationships/hyperlink" Target="https://podminky.urs.cz/item/CS_URS_2023_02/612325302" TargetMode="External"/><Relationship Id="rId106" Type="http://schemas.openxmlformats.org/officeDocument/2006/relationships/hyperlink" Target="https://podminky.urs.cz/item/CS_URS_2023_02/968082022" TargetMode="External"/><Relationship Id="rId127" Type="http://schemas.openxmlformats.org/officeDocument/2006/relationships/hyperlink" Target="https://podminky.urs.cz/item/CS_URS_2023_02/998711101" TargetMode="External"/><Relationship Id="rId262" Type="http://schemas.openxmlformats.org/officeDocument/2006/relationships/hyperlink" Target="https://podminky.urs.cz/item/CS_URS_2023_02/781492251" TargetMode="External"/><Relationship Id="rId10" Type="http://schemas.openxmlformats.org/officeDocument/2006/relationships/hyperlink" Target="https://podminky.urs.cz/item/CS_URS_2023_02/151101201" TargetMode="External"/><Relationship Id="rId31" Type="http://schemas.openxmlformats.org/officeDocument/2006/relationships/hyperlink" Target="https://podminky.urs.cz/item/CS_URS_2023_02/273351122" TargetMode="External"/><Relationship Id="rId52" Type="http://schemas.openxmlformats.org/officeDocument/2006/relationships/hyperlink" Target="https://podminky.urs.cz/item/CS_URS_2023_02/564831011" TargetMode="External"/><Relationship Id="rId73" Type="http://schemas.openxmlformats.org/officeDocument/2006/relationships/hyperlink" Target="https://podminky.urs.cz/item/CS_URS_2023_02/631319195" TargetMode="External"/><Relationship Id="rId78" Type="http://schemas.openxmlformats.org/officeDocument/2006/relationships/hyperlink" Target="https://podminky.urs.cz/item/CS_URS_2023_02/895270021" TargetMode="External"/><Relationship Id="rId94" Type="http://schemas.openxmlformats.org/officeDocument/2006/relationships/hyperlink" Target="https://podminky.urs.cz/item/CS_URS_2023_02/935113111" TargetMode="External"/><Relationship Id="rId99" Type="http://schemas.openxmlformats.org/officeDocument/2006/relationships/hyperlink" Target="https://podminky.urs.cz/item/CS_URS_2023_02/949101111" TargetMode="External"/><Relationship Id="rId101" Type="http://schemas.openxmlformats.org/officeDocument/2006/relationships/hyperlink" Target="https://podminky.urs.cz/item/CS_URS_2023_02/952902121" TargetMode="External"/><Relationship Id="rId122" Type="http://schemas.openxmlformats.org/officeDocument/2006/relationships/hyperlink" Target="https://podminky.urs.cz/item/CS_URS_2023_02/711112001" TargetMode="External"/><Relationship Id="rId143" Type="http://schemas.openxmlformats.org/officeDocument/2006/relationships/hyperlink" Target="https://podminky.urs.cz/item/CS_URS_2023_02/712771401" TargetMode="External"/><Relationship Id="rId148" Type="http://schemas.openxmlformats.org/officeDocument/2006/relationships/hyperlink" Target="https://podminky.urs.cz/item/CS_URS_2023_02/998712101" TargetMode="External"/><Relationship Id="rId164" Type="http://schemas.openxmlformats.org/officeDocument/2006/relationships/hyperlink" Target="https://podminky.urs.cz/item/CS_URS_2023_02/762115130" TargetMode="External"/><Relationship Id="rId169" Type="http://schemas.openxmlformats.org/officeDocument/2006/relationships/hyperlink" Target="https://podminky.urs.cz/item/CS_URS_2023_02/762439001" TargetMode="External"/><Relationship Id="rId185" Type="http://schemas.openxmlformats.org/officeDocument/2006/relationships/hyperlink" Target="https://podminky.urs.cz/item/CS_URS_2023_02/764215646" TargetMode="External"/><Relationship Id="rId4" Type="http://schemas.openxmlformats.org/officeDocument/2006/relationships/hyperlink" Target="https://podminky.urs.cz/item/CS_URS_2023_02/131251103" TargetMode="External"/><Relationship Id="rId9" Type="http://schemas.openxmlformats.org/officeDocument/2006/relationships/hyperlink" Target="https://podminky.urs.cz/item/CS_URS_2023_02/151101111" TargetMode="External"/><Relationship Id="rId180" Type="http://schemas.openxmlformats.org/officeDocument/2006/relationships/hyperlink" Target="https://podminky.urs.cz/item/CS_URS_2023_02/763221672" TargetMode="External"/><Relationship Id="rId210" Type="http://schemas.openxmlformats.org/officeDocument/2006/relationships/hyperlink" Target="https://podminky.urs.cz/item/CS_URS_2023_02/998766101" TargetMode="External"/><Relationship Id="rId215" Type="http://schemas.openxmlformats.org/officeDocument/2006/relationships/hyperlink" Target="https://podminky.urs.cz/item/CS_URS_2023_02/767190116" TargetMode="External"/><Relationship Id="rId236" Type="http://schemas.openxmlformats.org/officeDocument/2006/relationships/hyperlink" Target="https://podminky.urs.cz/item/CS_URS_2023_02/767646510" TargetMode="External"/><Relationship Id="rId257" Type="http://schemas.openxmlformats.org/officeDocument/2006/relationships/hyperlink" Target="https://podminky.urs.cz/item/CS_URS_2023_02/998777101" TargetMode="External"/><Relationship Id="rId26" Type="http://schemas.openxmlformats.org/officeDocument/2006/relationships/hyperlink" Target="https://podminky.urs.cz/item/CS_URS_2023_02/218121112" TargetMode="External"/><Relationship Id="rId231" Type="http://schemas.openxmlformats.org/officeDocument/2006/relationships/hyperlink" Target="https://podminky.urs.cz/item/CS_URS_2023_02/767627306" TargetMode="External"/><Relationship Id="rId252" Type="http://schemas.openxmlformats.org/officeDocument/2006/relationships/hyperlink" Target="https://podminky.urs.cz/item/CS_URS_2023_02/777111111" TargetMode="External"/><Relationship Id="rId47" Type="http://schemas.openxmlformats.org/officeDocument/2006/relationships/hyperlink" Target="https://podminky.urs.cz/item/CS_URS_2023_02/417321414" TargetMode="External"/><Relationship Id="rId68" Type="http://schemas.openxmlformats.org/officeDocument/2006/relationships/hyperlink" Target="https://podminky.urs.cz/item/CS_URS_2023_02/622511022" TargetMode="External"/><Relationship Id="rId89" Type="http://schemas.openxmlformats.org/officeDocument/2006/relationships/hyperlink" Target="https://podminky.urs.cz/item/CS_URS_2023_02/113151111" TargetMode="External"/><Relationship Id="rId112" Type="http://schemas.openxmlformats.org/officeDocument/2006/relationships/hyperlink" Target="https://podminky.urs.cz/item/CS_URS_2023_02/997013111" TargetMode="External"/><Relationship Id="rId133" Type="http://schemas.openxmlformats.org/officeDocument/2006/relationships/hyperlink" Target="https://podminky.urs.cz/item/CS_URS_2023_02/712363001" TargetMode="External"/><Relationship Id="rId154" Type="http://schemas.openxmlformats.org/officeDocument/2006/relationships/hyperlink" Target="https://podminky.urs.cz/item/CS_URS_2023_02/713141136" TargetMode="External"/><Relationship Id="rId175" Type="http://schemas.openxmlformats.org/officeDocument/2006/relationships/hyperlink" Target="https://podminky.urs.cz/item/CS_URS_2023_02/762895000" TargetMode="External"/><Relationship Id="rId196" Type="http://schemas.openxmlformats.org/officeDocument/2006/relationships/hyperlink" Target="https://podminky.urs.cz/item/CS_URS_2023_02/998764181" TargetMode="External"/><Relationship Id="rId200" Type="http://schemas.openxmlformats.org/officeDocument/2006/relationships/hyperlink" Target="https://podminky.urs.cz/item/CS_URS_2023_02/766660172" TargetMode="External"/><Relationship Id="rId16" Type="http://schemas.openxmlformats.org/officeDocument/2006/relationships/hyperlink" Target="https://podminky.urs.cz/item/CS_URS_2023_02/174151101" TargetMode="External"/><Relationship Id="rId221" Type="http://schemas.openxmlformats.org/officeDocument/2006/relationships/hyperlink" Target="https://podminky.urs.cz/item/CS_URS_2023_02/767428101" TargetMode="External"/><Relationship Id="rId242" Type="http://schemas.openxmlformats.org/officeDocument/2006/relationships/hyperlink" Target="https://podminky.urs.cz/item/CS_URS_2023_02/767996802" TargetMode="External"/><Relationship Id="rId263" Type="http://schemas.openxmlformats.org/officeDocument/2006/relationships/hyperlink" Target="https://podminky.urs.cz/item/CS_URS_2023_02/998781101" TargetMode="External"/><Relationship Id="rId37" Type="http://schemas.openxmlformats.org/officeDocument/2006/relationships/hyperlink" Target="https://podminky.urs.cz/item/CS_URS_2023_02/279361821" TargetMode="External"/><Relationship Id="rId58" Type="http://schemas.openxmlformats.org/officeDocument/2006/relationships/hyperlink" Target="https://podminky.urs.cz/item/CS_URS_2023_02/612325423" TargetMode="External"/><Relationship Id="rId79" Type="http://schemas.openxmlformats.org/officeDocument/2006/relationships/hyperlink" Target="https://podminky.urs.cz/item/CS_URS_2023_02/895270031" TargetMode="External"/><Relationship Id="rId102" Type="http://schemas.openxmlformats.org/officeDocument/2006/relationships/hyperlink" Target="https://podminky.urs.cz/item/CS_URS_2023_02/953943211" TargetMode="External"/><Relationship Id="rId123" Type="http://schemas.openxmlformats.org/officeDocument/2006/relationships/hyperlink" Target="https://podminky.urs.cz/item/CS_URS_2023_02/711141559" TargetMode="External"/><Relationship Id="rId144" Type="http://schemas.openxmlformats.org/officeDocument/2006/relationships/hyperlink" Target="https://podminky.urs.cz/item/CS_URS_2023_02/712771521" TargetMode="External"/><Relationship Id="rId90" Type="http://schemas.openxmlformats.org/officeDocument/2006/relationships/hyperlink" Target="https://podminky.urs.cz/item/CS_URS_2023_02/911381212" TargetMode="External"/><Relationship Id="rId165" Type="http://schemas.openxmlformats.org/officeDocument/2006/relationships/hyperlink" Target="https://podminky.urs.cz/item/CS_URS_2023_02/762195000" TargetMode="External"/><Relationship Id="rId186" Type="http://schemas.openxmlformats.org/officeDocument/2006/relationships/hyperlink" Target="https://podminky.urs.cz/item/CS_URS_2023_02/764216603" TargetMode="External"/><Relationship Id="rId211" Type="http://schemas.openxmlformats.org/officeDocument/2006/relationships/hyperlink" Target="https://podminky.urs.cz/item/CS_URS_2023_02/998766181" TargetMode="External"/><Relationship Id="rId232" Type="http://schemas.openxmlformats.org/officeDocument/2006/relationships/hyperlink" Target="https://podminky.urs.cz/item/CS_URS_2023_02/767627310" TargetMode="External"/><Relationship Id="rId253" Type="http://schemas.openxmlformats.org/officeDocument/2006/relationships/hyperlink" Target="https://podminky.urs.cz/item/CS_URS_2023_02/777511105" TargetMode="External"/><Relationship Id="rId27" Type="http://schemas.openxmlformats.org/officeDocument/2006/relationships/hyperlink" Target="https://podminky.urs.cz/item/CS_URS_2023_02/271532212" TargetMode="External"/><Relationship Id="rId48" Type="http://schemas.openxmlformats.org/officeDocument/2006/relationships/hyperlink" Target="https://podminky.urs.cz/item/CS_URS_2023_02/417351115" TargetMode="External"/><Relationship Id="rId69" Type="http://schemas.openxmlformats.org/officeDocument/2006/relationships/hyperlink" Target="https://podminky.urs.cz/item/CS_URS_2023_02/631311116" TargetMode="External"/><Relationship Id="rId113" Type="http://schemas.openxmlformats.org/officeDocument/2006/relationships/hyperlink" Target="https://podminky.urs.cz/item/CS_URS_2023_02/997013501" TargetMode="External"/><Relationship Id="rId134" Type="http://schemas.openxmlformats.org/officeDocument/2006/relationships/hyperlink" Target="https://podminky.urs.cz/item/CS_URS_2023_02/712363003" TargetMode="External"/><Relationship Id="rId80" Type="http://schemas.openxmlformats.org/officeDocument/2006/relationships/hyperlink" Target="https://podminky.urs.cz/item/CS_URS_2023_02/895270051" TargetMode="External"/><Relationship Id="rId155" Type="http://schemas.openxmlformats.org/officeDocument/2006/relationships/hyperlink" Target="https://podminky.urs.cz/item/CS_URS_2023_02/713141212" TargetMode="External"/><Relationship Id="rId176" Type="http://schemas.openxmlformats.org/officeDocument/2006/relationships/hyperlink" Target="https://podminky.urs.cz/item/CS_URS_2023_02/762951017" TargetMode="External"/><Relationship Id="rId197" Type="http://schemas.openxmlformats.org/officeDocument/2006/relationships/hyperlink" Target="https://podminky.urs.cz/item/CS_URS_2023_02/766416233" TargetMode="External"/><Relationship Id="rId201" Type="http://schemas.openxmlformats.org/officeDocument/2006/relationships/hyperlink" Target="https://podminky.urs.cz/item/CS_URS_2023_02/766660182" TargetMode="External"/><Relationship Id="rId222" Type="http://schemas.openxmlformats.org/officeDocument/2006/relationships/hyperlink" Target="https://podminky.urs.cz/item/CS_URS_2023_02/767428102" TargetMode="External"/><Relationship Id="rId243" Type="http://schemas.openxmlformats.org/officeDocument/2006/relationships/hyperlink" Target="https://podminky.urs.cz/item/CS_URS_2023_02/767996803" TargetMode="External"/><Relationship Id="rId264" Type="http://schemas.openxmlformats.org/officeDocument/2006/relationships/hyperlink" Target="https://podminky.urs.cz/item/CS_URS_2023_02/998781181" TargetMode="External"/><Relationship Id="rId17" Type="http://schemas.openxmlformats.org/officeDocument/2006/relationships/hyperlink" Target="https://podminky.urs.cz/item/CS_URS_2023_02/175111101" TargetMode="External"/><Relationship Id="rId38" Type="http://schemas.openxmlformats.org/officeDocument/2006/relationships/hyperlink" Target="https://podminky.urs.cz/item/CS_URS_2023_02/291211111" TargetMode="External"/><Relationship Id="rId59" Type="http://schemas.openxmlformats.org/officeDocument/2006/relationships/hyperlink" Target="https://podminky.urs.cz/item/CS_URS_2023_02/621151001" TargetMode="External"/><Relationship Id="rId103" Type="http://schemas.openxmlformats.org/officeDocument/2006/relationships/hyperlink" Target="https://podminky.urs.cz/item/CS_URS_2023_02/961021311" TargetMode="External"/><Relationship Id="rId124" Type="http://schemas.openxmlformats.org/officeDocument/2006/relationships/hyperlink" Target="https://podminky.urs.cz/item/CS_URS_2023_02/711142559" TargetMode="External"/><Relationship Id="rId70" Type="http://schemas.openxmlformats.org/officeDocument/2006/relationships/hyperlink" Target="https://podminky.urs.cz/item/CS_URS_2023_02/631312141" TargetMode="External"/><Relationship Id="rId91" Type="http://schemas.openxmlformats.org/officeDocument/2006/relationships/hyperlink" Target="https://podminky.urs.cz/item/CS_URS_2023_02/911381832" TargetMode="External"/><Relationship Id="rId145" Type="http://schemas.openxmlformats.org/officeDocument/2006/relationships/hyperlink" Target="https://podminky.urs.cz/item/CS_URS_2023_02/712771601" TargetMode="External"/><Relationship Id="rId166" Type="http://schemas.openxmlformats.org/officeDocument/2006/relationships/hyperlink" Target="https://podminky.urs.cz/item/CS_URS_2023_02/762332132" TargetMode="External"/><Relationship Id="rId187" Type="http://schemas.openxmlformats.org/officeDocument/2006/relationships/hyperlink" Target="https://podminky.urs.cz/item/CS_URS_2023_02/764311616" TargetMode="External"/><Relationship Id="rId1" Type="http://schemas.openxmlformats.org/officeDocument/2006/relationships/hyperlink" Target="https://podminky.urs.cz/item/CS_URS_2023_02/121151113" TargetMode="External"/><Relationship Id="rId212" Type="http://schemas.openxmlformats.org/officeDocument/2006/relationships/hyperlink" Target="https://podminky.urs.cz/item/CS_URS_2023_02/767114241" TargetMode="External"/><Relationship Id="rId233" Type="http://schemas.openxmlformats.org/officeDocument/2006/relationships/hyperlink" Target="https://podminky.urs.cz/item/CS_URS_2023_02/767630123" TargetMode="External"/><Relationship Id="rId254" Type="http://schemas.openxmlformats.org/officeDocument/2006/relationships/hyperlink" Target="https://podminky.urs.cz/item/CS_URS_2023_02/77751118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894811237" TargetMode="External"/><Relationship Id="rId18" Type="http://schemas.openxmlformats.org/officeDocument/2006/relationships/hyperlink" Target="https://podminky.urs.cz/item/CS_URS_2023_02/721140916" TargetMode="External"/><Relationship Id="rId26" Type="http://schemas.openxmlformats.org/officeDocument/2006/relationships/hyperlink" Target="https://podminky.urs.cz/item/CS_URS_2023_02/721174043" TargetMode="External"/><Relationship Id="rId39" Type="http://schemas.openxmlformats.org/officeDocument/2006/relationships/hyperlink" Target="https://podminky.urs.cz/item/CS_URS_2023_02/721910942" TargetMode="External"/><Relationship Id="rId21" Type="http://schemas.openxmlformats.org/officeDocument/2006/relationships/hyperlink" Target="https://podminky.urs.cz/item/CS_URS_2023_02/721173402" TargetMode="External"/><Relationship Id="rId34" Type="http://schemas.openxmlformats.org/officeDocument/2006/relationships/hyperlink" Target="https://podminky.urs.cz/item/CS_URS_2023_02/721242115" TargetMode="External"/><Relationship Id="rId42" Type="http://schemas.openxmlformats.org/officeDocument/2006/relationships/hyperlink" Target="https://podminky.urs.cz/item/CS_URS_2023_02/722174002" TargetMode="External"/><Relationship Id="rId47" Type="http://schemas.openxmlformats.org/officeDocument/2006/relationships/hyperlink" Target="https://podminky.urs.cz/item/CS_URS_2023_02/722174023" TargetMode="External"/><Relationship Id="rId50" Type="http://schemas.openxmlformats.org/officeDocument/2006/relationships/hyperlink" Target="https://podminky.urs.cz/item/CS_URS_2023_02/722181232" TargetMode="External"/><Relationship Id="rId55" Type="http://schemas.openxmlformats.org/officeDocument/2006/relationships/hyperlink" Target="https://podminky.urs.cz/item/CS_URS_2023_02/722220152" TargetMode="External"/><Relationship Id="rId63" Type="http://schemas.openxmlformats.org/officeDocument/2006/relationships/hyperlink" Target="https://podminky.urs.cz/item/CS_URS_2023_02/722232064" TargetMode="External"/><Relationship Id="rId68" Type="http://schemas.openxmlformats.org/officeDocument/2006/relationships/hyperlink" Target="https://podminky.urs.cz/item/CS_URS_2023_02/725319111" TargetMode="External"/><Relationship Id="rId76" Type="http://schemas.openxmlformats.org/officeDocument/2006/relationships/hyperlink" Target="https://podminky.urs.cz/item/CS_URS_2023_02/998726211" TargetMode="External"/><Relationship Id="rId7" Type="http://schemas.openxmlformats.org/officeDocument/2006/relationships/hyperlink" Target="https://podminky.urs.cz/item/CS_URS_2023_02/167151101" TargetMode="External"/><Relationship Id="rId71" Type="http://schemas.openxmlformats.org/officeDocument/2006/relationships/hyperlink" Target="https://podminky.urs.cz/item/CS_URS_2023_02/725829111" TargetMode="External"/><Relationship Id="rId2" Type="http://schemas.openxmlformats.org/officeDocument/2006/relationships/hyperlink" Target="https://podminky.urs.cz/item/CS_URS_2023_02/132251253" TargetMode="External"/><Relationship Id="rId16" Type="http://schemas.openxmlformats.org/officeDocument/2006/relationships/hyperlink" Target="https://podminky.urs.cz/item/CS_URS_2023_02/721140802" TargetMode="External"/><Relationship Id="rId29" Type="http://schemas.openxmlformats.org/officeDocument/2006/relationships/hyperlink" Target="https://podminky.urs.cz/item/CS_URS_2023_02/721194109" TargetMode="External"/><Relationship Id="rId11" Type="http://schemas.openxmlformats.org/officeDocument/2006/relationships/hyperlink" Target="https://podminky.urs.cz/item/CS_URS_2023_02/175111101" TargetMode="External"/><Relationship Id="rId24" Type="http://schemas.openxmlformats.org/officeDocument/2006/relationships/hyperlink" Target="https://podminky.urs.cz/item/CS_URS_2023_02/721174025" TargetMode="External"/><Relationship Id="rId32" Type="http://schemas.openxmlformats.org/officeDocument/2006/relationships/hyperlink" Target="https://podminky.urs.cz/item/CS_URS_2023_02/721239114" TargetMode="External"/><Relationship Id="rId37" Type="http://schemas.openxmlformats.org/officeDocument/2006/relationships/hyperlink" Target="https://podminky.urs.cz/item/CS_URS_2023_02/721279152" TargetMode="External"/><Relationship Id="rId40" Type="http://schemas.openxmlformats.org/officeDocument/2006/relationships/hyperlink" Target="https://podminky.urs.cz/item/CS_URS_2023_02/998721201" TargetMode="External"/><Relationship Id="rId45" Type="http://schemas.openxmlformats.org/officeDocument/2006/relationships/hyperlink" Target="https://podminky.urs.cz/item/CS_URS_2023_02/722174005" TargetMode="External"/><Relationship Id="rId53" Type="http://schemas.openxmlformats.org/officeDocument/2006/relationships/hyperlink" Target="https://podminky.urs.cz/item/CS_URS_2023_02/722190401" TargetMode="External"/><Relationship Id="rId58" Type="http://schemas.openxmlformats.org/officeDocument/2006/relationships/hyperlink" Target="https://podminky.urs.cz/item/CS_URS_2023_02/722232044" TargetMode="External"/><Relationship Id="rId66" Type="http://schemas.openxmlformats.org/officeDocument/2006/relationships/hyperlink" Target="https://podminky.urs.cz/item/CS_URS_2023_02/725112022" TargetMode="External"/><Relationship Id="rId74" Type="http://schemas.openxmlformats.org/officeDocument/2006/relationships/hyperlink" Target="https://podminky.urs.cz/item/CS_URS_2023_02/998725201" TargetMode="External"/><Relationship Id="rId79" Type="http://schemas.openxmlformats.org/officeDocument/2006/relationships/hyperlink" Target="https://podminky.urs.cz/item/CS_URS_2023_02/722290246" TargetMode="External"/><Relationship Id="rId5" Type="http://schemas.openxmlformats.org/officeDocument/2006/relationships/hyperlink" Target="https://podminky.urs.cz/item/CS_URS_2023_02/162751117" TargetMode="External"/><Relationship Id="rId61" Type="http://schemas.openxmlformats.org/officeDocument/2006/relationships/hyperlink" Target="https://podminky.urs.cz/item/CS_URS_2023_02/722232062" TargetMode="External"/><Relationship Id="rId10" Type="http://schemas.openxmlformats.org/officeDocument/2006/relationships/hyperlink" Target="https://podminky.urs.cz/item/CS_URS_2023_02/174151101" TargetMode="External"/><Relationship Id="rId19" Type="http://schemas.openxmlformats.org/officeDocument/2006/relationships/hyperlink" Target="https://podminky.urs.cz/item/CS_URS_2023_02/721140917" TargetMode="External"/><Relationship Id="rId31" Type="http://schemas.openxmlformats.org/officeDocument/2006/relationships/hyperlink" Target="https://podminky.urs.cz/item/CS_URS_2023_02/721229111" TargetMode="External"/><Relationship Id="rId44" Type="http://schemas.openxmlformats.org/officeDocument/2006/relationships/hyperlink" Target="https://podminky.urs.cz/item/CS_URS_2023_02/722174004" TargetMode="External"/><Relationship Id="rId52" Type="http://schemas.openxmlformats.org/officeDocument/2006/relationships/hyperlink" Target="https://podminky.urs.cz/item/CS_URS_2023_02/722181252" TargetMode="External"/><Relationship Id="rId60" Type="http://schemas.openxmlformats.org/officeDocument/2006/relationships/hyperlink" Target="https://podminky.urs.cz/item/CS_URS_2023_02/722232046" TargetMode="External"/><Relationship Id="rId65" Type="http://schemas.openxmlformats.org/officeDocument/2006/relationships/hyperlink" Target="https://podminky.urs.cz/item/CS_URS_2023_02/998724201" TargetMode="External"/><Relationship Id="rId73" Type="http://schemas.openxmlformats.org/officeDocument/2006/relationships/hyperlink" Target="https://podminky.urs.cz/item/CS_URS_2023_02/725980122" TargetMode="External"/><Relationship Id="rId78" Type="http://schemas.openxmlformats.org/officeDocument/2006/relationships/hyperlink" Target="https://podminky.urs.cz/item/CS_URS_2023_02/722290234" TargetMode="External"/><Relationship Id="rId4" Type="http://schemas.openxmlformats.org/officeDocument/2006/relationships/hyperlink" Target="https://podminky.urs.cz/item/CS_URS_2023_02/151101112" TargetMode="External"/><Relationship Id="rId9" Type="http://schemas.openxmlformats.org/officeDocument/2006/relationships/hyperlink" Target="https://podminky.urs.cz/item/CS_URS_2023_02/171251201" TargetMode="External"/><Relationship Id="rId14" Type="http://schemas.openxmlformats.org/officeDocument/2006/relationships/hyperlink" Target="https://podminky.urs.cz/item/CS_URS_2023_02/721110806" TargetMode="External"/><Relationship Id="rId22" Type="http://schemas.openxmlformats.org/officeDocument/2006/relationships/hyperlink" Target="https://podminky.urs.cz/item/CS_URS_2023_02/721173403" TargetMode="External"/><Relationship Id="rId27" Type="http://schemas.openxmlformats.org/officeDocument/2006/relationships/hyperlink" Target="https://podminky.urs.cz/item/CS_URS_2023_02/721194104" TargetMode="External"/><Relationship Id="rId30" Type="http://schemas.openxmlformats.org/officeDocument/2006/relationships/hyperlink" Target="https://podminky.urs.cz/item/CS_URS_2023_02/721211913" TargetMode="External"/><Relationship Id="rId35" Type="http://schemas.openxmlformats.org/officeDocument/2006/relationships/hyperlink" Target="https://podminky.urs.cz/item/CS_URS_2023_02/721242803" TargetMode="External"/><Relationship Id="rId43" Type="http://schemas.openxmlformats.org/officeDocument/2006/relationships/hyperlink" Target="https://podminky.urs.cz/item/CS_URS_2023_02/722174003" TargetMode="External"/><Relationship Id="rId48" Type="http://schemas.openxmlformats.org/officeDocument/2006/relationships/hyperlink" Target="https://podminky.urs.cz/item/CS_URS_2023_02/722174024" TargetMode="External"/><Relationship Id="rId56" Type="http://schemas.openxmlformats.org/officeDocument/2006/relationships/hyperlink" Target="https://podminky.urs.cz/item/CS_URS_2023_02/722220153" TargetMode="External"/><Relationship Id="rId64" Type="http://schemas.openxmlformats.org/officeDocument/2006/relationships/hyperlink" Target="https://podminky.urs.cz/item/CS_URS_2023_02/998722201" TargetMode="External"/><Relationship Id="rId69" Type="http://schemas.openxmlformats.org/officeDocument/2006/relationships/hyperlink" Target="https://podminky.urs.cz/item/CS_URS_2023_02/725813111" TargetMode="External"/><Relationship Id="rId77" Type="http://schemas.openxmlformats.org/officeDocument/2006/relationships/hyperlink" Target="https://podminky.urs.cz/item/CS_URS_2023_02/721290111" TargetMode="External"/><Relationship Id="rId8" Type="http://schemas.openxmlformats.org/officeDocument/2006/relationships/hyperlink" Target="https://podminky.urs.cz/item/CS_URS_2023_02/171201221" TargetMode="External"/><Relationship Id="rId51" Type="http://schemas.openxmlformats.org/officeDocument/2006/relationships/hyperlink" Target="https://podminky.urs.cz/item/CS_URS_2023_02/722181241" TargetMode="External"/><Relationship Id="rId72" Type="http://schemas.openxmlformats.org/officeDocument/2006/relationships/hyperlink" Target="https://podminky.urs.cz/item/CS_URS_2023_02/725829131" TargetMode="External"/><Relationship Id="rId80" Type="http://schemas.openxmlformats.org/officeDocument/2006/relationships/drawing" Target="../drawings/drawing4.xml"/><Relationship Id="rId3" Type="http://schemas.openxmlformats.org/officeDocument/2006/relationships/hyperlink" Target="https://podminky.urs.cz/item/CS_URS_2023_02/151101102" TargetMode="External"/><Relationship Id="rId12" Type="http://schemas.openxmlformats.org/officeDocument/2006/relationships/hyperlink" Target="https://podminky.urs.cz/item/CS_URS_2023_02/451573111" TargetMode="External"/><Relationship Id="rId17" Type="http://schemas.openxmlformats.org/officeDocument/2006/relationships/hyperlink" Target="https://podminky.urs.cz/item/CS_URS_2023_02/721140915" TargetMode="External"/><Relationship Id="rId25" Type="http://schemas.openxmlformats.org/officeDocument/2006/relationships/hyperlink" Target="https://podminky.urs.cz/item/CS_URS_2023_02/721174042" TargetMode="External"/><Relationship Id="rId33" Type="http://schemas.openxmlformats.org/officeDocument/2006/relationships/hyperlink" Target="https://podminky.urs.cz/item/CS_URS_2023_02/721239221" TargetMode="External"/><Relationship Id="rId38" Type="http://schemas.openxmlformats.org/officeDocument/2006/relationships/hyperlink" Target="https://podminky.urs.cz/item/CS_URS_2023_02/721910922" TargetMode="External"/><Relationship Id="rId46" Type="http://schemas.openxmlformats.org/officeDocument/2006/relationships/hyperlink" Target="https://podminky.urs.cz/item/CS_URS_2023_02/722174022" TargetMode="External"/><Relationship Id="rId59" Type="http://schemas.openxmlformats.org/officeDocument/2006/relationships/hyperlink" Target="https://podminky.urs.cz/item/CS_URS_2023_02/722232045" TargetMode="External"/><Relationship Id="rId67" Type="http://schemas.openxmlformats.org/officeDocument/2006/relationships/hyperlink" Target="https://podminky.urs.cz/item/CS_URS_2023_02/725219102" TargetMode="External"/><Relationship Id="rId20" Type="http://schemas.openxmlformats.org/officeDocument/2006/relationships/hyperlink" Target="https://podminky.urs.cz/item/CS_URS_2023_02/721173401" TargetMode="External"/><Relationship Id="rId41" Type="http://schemas.openxmlformats.org/officeDocument/2006/relationships/hyperlink" Target="https://podminky.urs.cz/item/CS_URS_2023_02/722140121" TargetMode="External"/><Relationship Id="rId54" Type="http://schemas.openxmlformats.org/officeDocument/2006/relationships/hyperlink" Target="https://podminky.urs.cz/item/CS_URS_2023_02/722190901" TargetMode="External"/><Relationship Id="rId62" Type="http://schemas.openxmlformats.org/officeDocument/2006/relationships/hyperlink" Target="https://podminky.urs.cz/item/CS_URS_2023_02/722232063" TargetMode="External"/><Relationship Id="rId70" Type="http://schemas.openxmlformats.org/officeDocument/2006/relationships/hyperlink" Target="https://podminky.urs.cz/item/CS_URS_2023_02/725813112" TargetMode="External"/><Relationship Id="rId75" Type="http://schemas.openxmlformats.org/officeDocument/2006/relationships/hyperlink" Target="https://podminky.urs.cz/item/CS_URS_2023_02/726131042" TargetMode="External"/><Relationship Id="rId1" Type="http://schemas.openxmlformats.org/officeDocument/2006/relationships/hyperlink" Target="https://podminky.urs.cz/item/CS_URS_2023_02/132154203" TargetMode="External"/><Relationship Id="rId6" Type="http://schemas.openxmlformats.org/officeDocument/2006/relationships/hyperlink" Target="https://podminky.urs.cz/item/CS_URS_2023_02/162751119" TargetMode="External"/><Relationship Id="rId15" Type="http://schemas.openxmlformats.org/officeDocument/2006/relationships/hyperlink" Target="https://podminky.urs.cz/item/CS_URS_2023_02/721110963" TargetMode="External"/><Relationship Id="rId23" Type="http://schemas.openxmlformats.org/officeDocument/2006/relationships/hyperlink" Target="https://podminky.urs.cz/item/CS_URS_2023_02/721174024" TargetMode="External"/><Relationship Id="rId28" Type="http://schemas.openxmlformats.org/officeDocument/2006/relationships/hyperlink" Target="https://podminky.urs.cz/item/CS_URS_2023_02/721194105" TargetMode="External"/><Relationship Id="rId36" Type="http://schemas.openxmlformats.org/officeDocument/2006/relationships/hyperlink" Target="https://podminky.urs.cz/item/CS_URS_2023_02/721274103" TargetMode="External"/><Relationship Id="rId49" Type="http://schemas.openxmlformats.org/officeDocument/2006/relationships/hyperlink" Target="https://podminky.urs.cz/item/CS_URS_2023_02/722181231" TargetMode="External"/><Relationship Id="rId57" Type="http://schemas.openxmlformats.org/officeDocument/2006/relationships/hyperlink" Target="https://podminky.urs.cz/item/CS_URS_2023_02/72222415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41231006" TargetMode="External"/><Relationship Id="rId18" Type="http://schemas.openxmlformats.org/officeDocument/2006/relationships/hyperlink" Target="https://podminky.urs.cz/item/CS_URS_2023_02/741310502" TargetMode="External"/><Relationship Id="rId26" Type="http://schemas.openxmlformats.org/officeDocument/2006/relationships/hyperlink" Target="https://podminky.urs.cz/item/CS_URS_2023_02/741321033" TargetMode="External"/><Relationship Id="rId39" Type="http://schemas.openxmlformats.org/officeDocument/2006/relationships/hyperlink" Target="https://podminky.urs.cz/item/CS_URS_2023_02/741430005" TargetMode="External"/><Relationship Id="rId21" Type="http://schemas.openxmlformats.org/officeDocument/2006/relationships/hyperlink" Target="https://podminky.urs.cz/item/CS_URS_2023_02/741320105" TargetMode="External"/><Relationship Id="rId34" Type="http://schemas.openxmlformats.org/officeDocument/2006/relationships/hyperlink" Target="https://podminky.urs.cz/item/CS_URS_2023_02/741410021" TargetMode="External"/><Relationship Id="rId42" Type="http://schemas.openxmlformats.org/officeDocument/2006/relationships/hyperlink" Target="https://podminky.urs.cz/item/CS_URS_2023_02/460172113" TargetMode="External"/><Relationship Id="rId47" Type="http://schemas.openxmlformats.org/officeDocument/2006/relationships/hyperlink" Target="https://podminky.urs.cz/item/CS_URS_2023_02/460452113" TargetMode="External"/><Relationship Id="rId50" Type="http://schemas.openxmlformats.org/officeDocument/2006/relationships/hyperlink" Target="https://podminky.urs.cz/item/CS_URS_2023_02/460671112" TargetMode="External"/><Relationship Id="rId55" Type="http://schemas.openxmlformats.org/officeDocument/2006/relationships/drawing" Target="../drawings/drawing5.xml"/><Relationship Id="rId7" Type="http://schemas.openxmlformats.org/officeDocument/2006/relationships/hyperlink" Target="https://podminky.urs.cz/item/CS_URS_2023_02/741122233" TargetMode="External"/><Relationship Id="rId12" Type="http://schemas.openxmlformats.org/officeDocument/2006/relationships/hyperlink" Target="https://podminky.urs.cz/item/CS_URS_2023_02/741231004" TargetMode="External"/><Relationship Id="rId17" Type="http://schemas.openxmlformats.org/officeDocument/2006/relationships/hyperlink" Target="https://podminky.urs.cz/item/CS_URS_2023_02/741310442" TargetMode="External"/><Relationship Id="rId25" Type="http://schemas.openxmlformats.org/officeDocument/2006/relationships/hyperlink" Target="https://podminky.urs.cz/item/CS_URS_2023_02/741320514" TargetMode="External"/><Relationship Id="rId33" Type="http://schemas.openxmlformats.org/officeDocument/2006/relationships/hyperlink" Target="https://podminky.urs.cz/item/CS_URS_2023_02/741372073" TargetMode="External"/><Relationship Id="rId38" Type="http://schemas.openxmlformats.org/officeDocument/2006/relationships/hyperlink" Target="https://podminky.urs.cz/item/CS_URS_2023_02/741420083" TargetMode="External"/><Relationship Id="rId46" Type="http://schemas.openxmlformats.org/officeDocument/2006/relationships/hyperlink" Target="https://podminky.urs.cz/item/CS_URS_2023_02/460371123" TargetMode="External"/><Relationship Id="rId2" Type="http://schemas.openxmlformats.org/officeDocument/2006/relationships/hyperlink" Target="https://podminky.urs.cz/item/CS_URS_2023_02/741120201" TargetMode="External"/><Relationship Id="rId16" Type="http://schemas.openxmlformats.org/officeDocument/2006/relationships/hyperlink" Target="https://podminky.urs.cz/item/CS_URS_2023_02/741310001" TargetMode="External"/><Relationship Id="rId20" Type="http://schemas.openxmlformats.org/officeDocument/2006/relationships/hyperlink" Target="https://podminky.urs.cz/item/CS_URS_2023_02/741313041" TargetMode="External"/><Relationship Id="rId29" Type="http://schemas.openxmlformats.org/officeDocument/2006/relationships/hyperlink" Target="https://podminky.urs.cz/item/CS_URS_2023_02/741322885" TargetMode="External"/><Relationship Id="rId41" Type="http://schemas.openxmlformats.org/officeDocument/2006/relationships/hyperlink" Target="https://podminky.urs.cz/item/CS_URS_2023_02/998741101" TargetMode="External"/><Relationship Id="rId54" Type="http://schemas.openxmlformats.org/officeDocument/2006/relationships/hyperlink" Target="https://podminky.urs.cz/item/CS_URS_2023_02/741813021" TargetMode="External"/><Relationship Id="rId1" Type="http://schemas.openxmlformats.org/officeDocument/2006/relationships/hyperlink" Target="https://podminky.urs.cz/item/CS_URS_2023_02/741112001" TargetMode="External"/><Relationship Id="rId6" Type="http://schemas.openxmlformats.org/officeDocument/2006/relationships/hyperlink" Target="https://podminky.urs.cz/item/CS_URS_2023_02/741122232" TargetMode="External"/><Relationship Id="rId11" Type="http://schemas.openxmlformats.org/officeDocument/2006/relationships/hyperlink" Target="https://podminky.urs.cz/item/CS_URS_2023_02/741231002" TargetMode="External"/><Relationship Id="rId24" Type="http://schemas.openxmlformats.org/officeDocument/2006/relationships/hyperlink" Target="https://podminky.urs.cz/item/CS_URS_2023_02/741320185" TargetMode="External"/><Relationship Id="rId32" Type="http://schemas.openxmlformats.org/officeDocument/2006/relationships/hyperlink" Target="https://podminky.urs.cz/item/CS_URS_2023_02/741372072" TargetMode="External"/><Relationship Id="rId37" Type="http://schemas.openxmlformats.org/officeDocument/2006/relationships/hyperlink" Target="https://podminky.urs.cz/item/CS_URS_2023_02/741420052" TargetMode="External"/><Relationship Id="rId40" Type="http://schemas.openxmlformats.org/officeDocument/2006/relationships/hyperlink" Target="https://podminky.urs.cz/item/CS_URS_2023_02/741430012" TargetMode="External"/><Relationship Id="rId45" Type="http://schemas.openxmlformats.org/officeDocument/2006/relationships/hyperlink" Target="https://podminky.urs.cz/item/CS_URS_2023_02/460361111" TargetMode="External"/><Relationship Id="rId53" Type="http://schemas.openxmlformats.org/officeDocument/2006/relationships/hyperlink" Target="https://podminky.urs.cz/item/CS_URS_2023_02/741820011" TargetMode="External"/><Relationship Id="rId5" Type="http://schemas.openxmlformats.org/officeDocument/2006/relationships/hyperlink" Target="https://podminky.urs.cz/item/CS_URS_2023_02/741122231" TargetMode="External"/><Relationship Id="rId15" Type="http://schemas.openxmlformats.org/officeDocument/2006/relationships/hyperlink" Target="https://podminky.urs.cz/item/CS_URS_2023_02/741231027" TargetMode="External"/><Relationship Id="rId23" Type="http://schemas.openxmlformats.org/officeDocument/2006/relationships/hyperlink" Target="https://podminky.urs.cz/item/CS_URS_2023_02/741320175" TargetMode="External"/><Relationship Id="rId28" Type="http://schemas.openxmlformats.org/officeDocument/2006/relationships/hyperlink" Target="https://podminky.urs.cz/item/CS_URS_2023_02/741322011" TargetMode="External"/><Relationship Id="rId36" Type="http://schemas.openxmlformats.org/officeDocument/2006/relationships/hyperlink" Target="https://podminky.urs.cz/item/CS_URS_2023_02/741420002" TargetMode="External"/><Relationship Id="rId49" Type="http://schemas.openxmlformats.org/officeDocument/2006/relationships/hyperlink" Target="https://podminky.urs.cz/item/CS_URS_2023_02/460661112" TargetMode="External"/><Relationship Id="rId10" Type="http://schemas.openxmlformats.org/officeDocument/2006/relationships/hyperlink" Target="https://podminky.urs.cz/item/CS_URS_2023_02/741231001" TargetMode="External"/><Relationship Id="rId19" Type="http://schemas.openxmlformats.org/officeDocument/2006/relationships/hyperlink" Target="https://podminky.urs.cz/item/CS_URS_2023_02/741311071" TargetMode="External"/><Relationship Id="rId31" Type="http://schemas.openxmlformats.org/officeDocument/2006/relationships/hyperlink" Target="https://podminky.urs.cz/item/CS_URS_2023_02/741372062" TargetMode="External"/><Relationship Id="rId44" Type="http://schemas.openxmlformats.org/officeDocument/2006/relationships/hyperlink" Target="https://podminky.urs.cz/item/CS_URS_2023_02/460341121" TargetMode="External"/><Relationship Id="rId52" Type="http://schemas.openxmlformats.org/officeDocument/2006/relationships/hyperlink" Target="https://podminky.urs.cz/item/CS_URS_2023_02/741810003" TargetMode="External"/><Relationship Id="rId4" Type="http://schemas.openxmlformats.org/officeDocument/2006/relationships/hyperlink" Target="https://podminky.urs.cz/item/CS_URS_2023_02/741122219" TargetMode="External"/><Relationship Id="rId9" Type="http://schemas.openxmlformats.org/officeDocument/2006/relationships/hyperlink" Target="https://podminky.urs.cz/item/CS_URS_2023_02/741210001" TargetMode="External"/><Relationship Id="rId14" Type="http://schemas.openxmlformats.org/officeDocument/2006/relationships/hyperlink" Target="https://podminky.urs.cz/item/CS_URS_2023_02/741231013" TargetMode="External"/><Relationship Id="rId22" Type="http://schemas.openxmlformats.org/officeDocument/2006/relationships/hyperlink" Target="https://podminky.urs.cz/item/CS_URS_2023_02/741320165" TargetMode="External"/><Relationship Id="rId27" Type="http://schemas.openxmlformats.org/officeDocument/2006/relationships/hyperlink" Target="https://podminky.urs.cz/item/CS_URS_2023_02/741321043" TargetMode="External"/><Relationship Id="rId30" Type="http://schemas.openxmlformats.org/officeDocument/2006/relationships/hyperlink" Target="https://podminky.urs.cz/item/CS_URS_2023_02/741372061" TargetMode="External"/><Relationship Id="rId35" Type="http://schemas.openxmlformats.org/officeDocument/2006/relationships/hyperlink" Target="https://podminky.urs.cz/item/CS_URS_2023_02/741420001" TargetMode="External"/><Relationship Id="rId43" Type="http://schemas.openxmlformats.org/officeDocument/2006/relationships/hyperlink" Target="https://podminky.urs.cz/item/CS_URS_2023_02/460341113" TargetMode="External"/><Relationship Id="rId48" Type="http://schemas.openxmlformats.org/officeDocument/2006/relationships/hyperlink" Target="https://podminky.urs.cz/item/CS_URS_2023_02/460541122" TargetMode="External"/><Relationship Id="rId8" Type="http://schemas.openxmlformats.org/officeDocument/2006/relationships/hyperlink" Target="https://podminky.urs.cz/item/CS_URS_2023_02/741122632" TargetMode="External"/><Relationship Id="rId51" Type="http://schemas.openxmlformats.org/officeDocument/2006/relationships/hyperlink" Target="https://podminky.urs.cz/item/CS_URS_2023_02/460791214" TargetMode="External"/><Relationship Id="rId3" Type="http://schemas.openxmlformats.org/officeDocument/2006/relationships/hyperlink" Target="https://podminky.urs.cz/item/CS_URS_2023_02/7411222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51322012" TargetMode="External"/><Relationship Id="rId13" Type="http://schemas.openxmlformats.org/officeDocument/2006/relationships/hyperlink" Target="https://podminky.urs.cz/item/CS_URS_2023_02/751510012" TargetMode="External"/><Relationship Id="rId18" Type="http://schemas.openxmlformats.org/officeDocument/2006/relationships/hyperlink" Target="https://podminky.urs.cz/item/CS_URS_2023_02/751510043" TargetMode="External"/><Relationship Id="rId26" Type="http://schemas.openxmlformats.org/officeDocument/2006/relationships/hyperlink" Target="https://podminky.urs.cz/item/CS_URS_2023_02/751721121" TargetMode="External"/><Relationship Id="rId3" Type="http://schemas.openxmlformats.org/officeDocument/2006/relationships/hyperlink" Target="https://podminky.urs.cz/item/CS_URS_2023_02/998713202" TargetMode="External"/><Relationship Id="rId21" Type="http://schemas.openxmlformats.org/officeDocument/2006/relationships/hyperlink" Target="https://podminky.urs.cz/item/CS_URS_2023_02/751514681" TargetMode="External"/><Relationship Id="rId7" Type="http://schemas.openxmlformats.org/officeDocument/2006/relationships/hyperlink" Target="https://podminky.urs.cz/item/CS_URS_2023_02/751322011" TargetMode="External"/><Relationship Id="rId12" Type="http://schemas.openxmlformats.org/officeDocument/2006/relationships/hyperlink" Target="https://podminky.urs.cz/item/CS_URS_2023_02/751398052" TargetMode="External"/><Relationship Id="rId17" Type="http://schemas.openxmlformats.org/officeDocument/2006/relationships/hyperlink" Target="https://podminky.urs.cz/item/CS_URS_2023_02/751510042" TargetMode="External"/><Relationship Id="rId25" Type="http://schemas.openxmlformats.org/officeDocument/2006/relationships/hyperlink" Target="https://podminky.urs.cz/item/CS_URS_2023_02/751721111" TargetMode="External"/><Relationship Id="rId33" Type="http://schemas.openxmlformats.org/officeDocument/2006/relationships/drawing" Target="../drawings/drawing6.xml"/><Relationship Id="rId2" Type="http://schemas.openxmlformats.org/officeDocument/2006/relationships/hyperlink" Target="https://podminky.urs.cz/item/CS_URS_2023_02/713391144" TargetMode="External"/><Relationship Id="rId16" Type="http://schemas.openxmlformats.org/officeDocument/2006/relationships/hyperlink" Target="https://podminky.urs.cz/item/CS_URS_2023_02/751510015" TargetMode="External"/><Relationship Id="rId20" Type="http://schemas.openxmlformats.org/officeDocument/2006/relationships/hyperlink" Target="https://podminky.urs.cz/item/CS_URS_2023_02/751514679" TargetMode="External"/><Relationship Id="rId29" Type="http://schemas.openxmlformats.org/officeDocument/2006/relationships/hyperlink" Target="https://podminky.urs.cz/item/CS_URS_2023_02/998751201" TargetMode="External"/><Relationship Id="rId1" Type="http://schemas.openxmlformats.org/officeDocument/2006/relationships/hyperlink" Target="https://podminky.urs.cz/item/CS_URS_2023_02/713311121" TargetMode="External"/><Relationship Id="rId6" Type="http://schemas.openxmlformats.org/officeDocument/2006/relationships/hyperlink" Target="https://podminky.urs.cz/item/CS_URS_2023_02/751311303" TargetMode="External"/><Relationship Id="rId11" Type="http://schemas.openxmlformats.org/officeDocument/2006/relationships/hyperlink" Target="https://podminky.urs.cz/item/CS_URS_2023_02/751398031" TargetMode="External"/><Relationship Id="rId24" Type="http://schemas.openxmlformats.org/officeDocument/2006/relationships/hyperlink" Target="https://podminky.urs.cz/item/CS_URS_2023_02/751691111" TargetMode="External"/><Relationship Id="rId32" Type="http://schemas.openxmlformats.org/officeDocument/2006/relationships/hyperlink" Target="https://podminky.urs.cz/item/CS_URS_2023_02/783417101" TargetMode="External"/><Relationship Id="rId5" Type="http://schemas.openxmlformats.org/officeDocument/2006/relationships/hyperlink" Target="https://podminky.urs.cz/item/CS_URS_2023_02/751311302" TargetMode="External"/><Relationship Id="rId15" Type="http://schemas.openxmlformats.org/officeDocument/2006/relationships/hyperlink" Target="https://podminky.urs.cz/item/CS_URS_2023_02/751510014" TargetMode="External"/><Relationship Id="rId23" Type="http://schemas.openxmlformats.org/officeDocument/2006/relationships/hyperlink" Target="https://podminky.urs.cz/item/CS_URS_2023_02/751613140" TargetMode="External"/><Relationship Id="rId28" Type="http://schemas.openxmlformats.org/officeDocument/2006/relationships/hyperlink" Target="https://podminky.urs.cz/item/CS_URS_2023_02/751791123" TargetMode="External"/><Relationship Id="rId10" Type="http://schemas.openxmlformats.org/officeDocument/2006/relationships/hyperlink" Target="https://podminky.urs.cz/item/CS_URS_2023_02/751377041" TargetMode="External"/><Relationship Id="rId19" Type="http://schemas.openxmlformats.org/officeDocument/2006/relationships/hyperlink" Target="https://podminky.urs.cz/item/CS_URS_2023_02/751510044" TargetMode="External"/><Relationship Id="rId31" Type="http://schemas.openxmlformats.org/officeDocument/2006/relationships/hyperlink" Target="https://podminky.urs.cz/item/CS_URS_2023_02/783414203" TargetMode="External"/><Relationship Id="rId4" Type="http://schemas.openxmlformats.org/officeDocument/2006/relationships/hyperlink" Target="https://podminky.urs.cz/item/CS_URS_2023_02/751311113" TargetMode="External"/><Relationship Id="rId9" Type="http://schemas.openxmlformats.org/officeDocument/2006/relationships/hyperlink" Target="https://podminky.urs.cz/item/CS_URS_2023_02/751344124" TargetMode="External"/><Relationship Id="rId14" Type="http://schemas.openxmlformats.org/officeDocument/2006/relationships/hyperlink" Target="https://podminky.urs.cz/item/CS_URS_2023_02/751510013" TargetMode="External"/><Relationship Id="rId22" Type="http://schemas.openxmlformats.org/officeDocument/2006/relationships/hyperlink" Target="https://podminky.urs.cz/item/CS_URS_2023_02/751611141" TargetMode="External"/><Relationship Id="rId27" Type="http://schemas.openxmlformats.org/officeDocument/2006/relationships/hyperlink" Target="https://podminky.urs.cz/item/CS_URS_2023_02/751791121" TargetMode="External"/><Relationship Id="rId30" Type="http://schemas.openxmlformats.org/officeDocument/2006/relationships/hyperlink" Target="https://podminky.urs.cz/item/CS_URS_2023_02/76799511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8" t="s">
        <v>14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4"/>
      <c r="AQ5" s="24"/>
      <c r="AR5" s="22"/>
      <c r="BE5" s="35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0" t="s">
        <v>17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4"/>
      <c r="AQ6" s="24"/>
      <c r="AR6" s="22"/>
      <c r="BE6" s="35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6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6"/>
      <c r="BS13" s="19" t="s">
        <v>6</v>
      </c>
    </row>
    <row r="14" spans="1:74" ht="12.75">
      <c r="B14" s="23"/>
      <c r="C14" s="24"/>
      <c r="D14" s="24"/>
      <c r="E14" s="361" t="s">
        <v>32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6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56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6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5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5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6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6"/>
    </row>
    <row r="23" spans="1:71" s="1" customFormat="1" ht="47.25" customHeight="1">
      <c r="B23" s="23"/>
      <c r="C23" s="24"/>
      <c r="D23" s="24"/>
      <c r="E23" s="363" t="s">
        <v>41</v>
      </c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3"/>
      <c r="AE23" s="363"/>
      <c r="AF23" s="363"/>
      <c r="AG23" s="363"/>
      <c r="AH23" s="363"/>
      <c r="AI23" s="363"/>
      <c r="AJ23" s="363"/>
      <c r="AK23" s="363"/>
      <c r="AL23" s="363"/>
      <c r="AM23" s="363"/>
      <c r="AN23" s="363"/>
      <c r="AO23" s="24"/>
      <c r="AP23" s="24"/>
      <c r="AQ23" s="24"/>
      <c r="AR23" s="22"/>
      <c r="BE23" s="35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6"/>
    </row>
    <row r="26" spans="1:71" s="2" customFormat="1" ht="25.9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4">
        <f>ROUND(AG54,2)</f>
        <v>0</v>
      </c>
      <c r="AL26" s="365"/>
      <c r="AM26" s="365"/>
      <c r="AN26" s="365"/>
      <c r="AO26" s="365"/>
      <c r="AP26" s="38"/>
      <c r="AQ26" s="38"/>
      <c r="AR26" s="41"/>
      <c r="BE26" s="35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6" t="s">
        <v>43</v>
      </c>
      <c r="M28" s="366"/>
      <c r="N28" s="366"/>
      <c r="O28" s="366"/>
      <c r="P28" s="366"/>
      <c r="Q28" s="38"/>
      <c r="R28" s="38"/>
      <c r="S28" s="38"/>
      <c r="T28" s="38"/>
      <c r="U28" s="38"/>
      <c r="V28" s="38"/>
      <c r="W28" s="366" t="s">
        <v>44</v>
      </c>
      <c r="X28" s="366"/>
      <c r="Y28" s="366"/>
      <c r="Z28" s="366"/>
      <c r="AA28" s="366"/>
      <c r="AB28" s="366"/>
      <c r="AC28" s="366"/>
      <c r="AD28" s="366"/>
      <c r="AE28" s="366"/>
      <c r="AF28" s="38"/>
      <c r="AG28" s="38"/>
      <c r="AH28" s="38"/>
      <c r="AI28" s="38"/>
      <c r="AJ28" s="38"/>
      <c r="AK28" s="366" t="s">
        <v>45</v>
      </c>
      <c r="AL28" s="366"/>
      <c r="AM28" s="366"/>
      <c r="AN28" s="366"/>
      <c r="AO28" s="366"/>
      <c r="AP28" s="38"/>
      <c r="AQ28" s="38"/>
      <c r="AR28" s="41"/>
      <c r="BE28" s="356"/>
    </row>
    <row r="29" spans="1:71" s="3" customFormat="1" ht="14.45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69">
        <v>0.21</v>
      </c>
      <c r="M29" s="368"/>
      <c r="N29" s="368"/>
      <c r="O29" s="368"/>
      <c r="P29" s="368"/>
      <c r="Q29" s="43"/>
      <c r="R29" s="43"/>
      <c r="S29" s="43"/>
      <c r="T29" s="43"/>
      <c r="U29" s="43"/>
      <c r="V29" s="43"/>
      <c r="W29" s="367">
        <f>ROUND(AZ54, 2)</f>
        <v>0</v>
      </c>
      <c r="X29" s="368"/>
      <c r="Y29" s="368"/>
      <c r="Z29" s="368"/>
      <c r="AA29" s="368"/>
      <c r="AB29" s="368"/>
      <c r="AC29" s="368"/>
      <c r="AD29" s="368"/>
      <c r="AE29" s="368"/>
      <c r="AF29" s="43"/>
      <c r="AG29" s="43"/>
      <c r="AH29" s="43"/>
      <c r="AI29" s="43"/>
      <c r="AJ29" s="43"/>
      <c r="AK29" s="367">
        <f>ROUND(AV54, 2)</f>
        <v>0</v>
      </c>
      <c r="AL29" s="368"/>
      <c r="AM29" s="368"/>
      <c r="AN29" s="368"/>
      <c r="AO29" s="368"/>
      <c r="AP29" s="43"/>
      <c r="AQ29" s="43"/>
      <c r="AR29" s="44"/>
      <c r="BE29" s="357"/>
    </row>
    <row r="30" spans="1:71" s="3" customFormat="1" ht="14.45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69">
        <v>0.15</v>
      </c>
      <c r="M30" s="368"/>
      <c r="N30" s="368"/>
      <c r="O30" s="368"/>
      <c r="P30" s="368"/>
      <c r="Q30" s="43"/>
      <c r="R30" s="43"/>
      <c r="S30" s="43"/>
      <c r="T30" s="43"/>
      <c r="U30" s="43"/>
      <c r="V30" s="43"/>
      <c r="W30" s="367">
        <f>ROUND(BA54, 2)</f>
        <v>0</v>
      </c>
      <c r="X30" s="368"/>
      <c r="Y30" s="368"/>
      <c r="Z30" s="368"/>
      <c r="AA30" s="368"/>
      <c r="AB30" s="368"/>
      <c r="AC30" s="368"/>
      <c r="AD30" s="368"/>
      <c r="AE30" s="368"/>
      <c r="AF30" s="43"/>
      <c r="AG30" s="43"/>
      <c r="AH30" s="43"/>
      <c r="AI30" s="43"/>
      <c r="AJ30" s="43"/>
      <c r="AK30" s="367">
        <f>ROUND(AW54, 2)</f>
        <v>0</v>
      </c>
      <c r="AL30" s="368"/>
      <c r="AM30" s="368"/>
      <c r="AN30" s="368"/>
      <c r="AO30" s="368"/>
      <c r="AP30" s="43"/>
      <c r="AQ30" s="43"/>
      <c r="AR30" s="44"/>
      <c r="BE30" s="357"/>
    </row>
    <row r="31" spans="1:71" s="3" customFormat="1" ht="14.45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69">
        <v>0.21</v>
      </c>
      <c r="M31" s="368"/>
      <c r="N31" s="368"/>
      <c r="O31" s="368"/>
      <c r="P31" s="368"/>
      <c r="Q31" s="43"/>
      <c r="R31" s="43"/>
      <c r="S31" s="43"/>
      <c r="T31" s="43"/>
      <c r="U31" s="43"/>
      <c r="V31" s="43"/>
      <c r="W31" s="367">
        <f>ROUND(BB54, 2)</f>
        <v>0</v>
      </c>
      <c r="X31" s="368"/>
      <c r="Y31" s="368"/>
      <c r="Z31" s="368"/>
      <c r="AA31" s="368"/>
      <c r="AB31" s="368"/>
      <c r="AC31" s="368"/>
      <c r="AD31" s="368"/>
      <c r="AE31" s="368"/>
      <c r="AF31" s="43"/>
      <c r="AG31" s="43"/>
      <c r="AH31" s="43"/>
      <c r="AI31" s="43"/>
      <c r="AJ31" s="43"/>
      <c r="AK31" s="367">
        <v>0</v>
      </c>
      <c r="AL31" s="368"/>
      <c r="AM31" s="368"/>
      <c r="AN31" s="368"/>
      <c r="AO31" s="368"/>
      <c r="AP31" s="43"/>
      <c r="AQ31" s="43"/>
      <c r="AR31" s="44"/>
      <c r="BE31" s="357"/>
    </row>
    <row r="32" spans="1:71" s="3" customFormat="1" ht="14.45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69">
        <v>0.15</v>
      </c>
      <c r="M32" s="368"/>
      <c r="N32" s="368"/>
      <c r="O32" s="368"/>
      <c r="P32" s="368"/>
      <c r="Q32" s="43"/>
      <c r="R32" s="43"/>
      <c r="S32" s="43"/>
      <c r="T32" s="43"/>
      <c r="U32" s="43"/>
      <c r="V32" s="43"/>
      <c r="W32" s="367">
        <f>ROUND(BC54, 2)</f>
        <v>0</v>
      </c>
      <c r="X32" s="368"/>
      <c r="Y32" s="368"/>
      <c r="Z32" s="368"/>
      <c r="AA32" s="368"/>
      <c r="AB32" s="368"/>
      <c r="AC32" s="368"/>
      <c r="AD32" s="368"/>
      <c r="AE32" s="368"/>
      <c r="AF32" s="43"/>
      <c r="AG32" s="43"/>
      <c r="AH32" s="43"/>
      <c r="AI32" s="43"/>
      <c r="AJ32" s="43"/>
      <c r="AK32" s="367">
        <v>0</v>
      </c>
      <c r="AL32" s="368"/>
      <c r="AM32" s="368"/>
      <c r="AN32" s="368"/>
      <c r="AO32" s="368"/>
      <c r="AP32" s="43"/>
      <c r="AQ32" s="43"/>
      <c r="AR32" s="44"/>
      <c r="BE32" s="357"/>
    </row>
    <row r="33" spans="1:57" s="3" customFormat="1" ht="14.45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69">
        <v>0</v>
      </c>
      <c r="M33" s="368"/>
      <c r="N33" s="368"/>
      <c r="O33" s="368"/>
      <c r="P33" s="368"/>
      <c r="Q33" s="43"/>
      <c r="R33" s="43"/>
      <c r="S33" s="43"/>
      <c r="T33" s="43"/>
      <c r="U33" s="43"/>
      <c r="V33" s="43"/>
      <c r="W33" s="367">
        <f>ROUND(BD54, 2)</f>
        <v>0</v>
      </c>
      <c r="X33" s="368"/>
      <c r="Y33" s="368"/>
      <c r="Z33" s="368"/>
      <c r="AA33" s="368"/>
      <c r="AB33" s="368"/>
      <c r="AC33" s="368"/>
      <c r="AD33" s="368"/>
      <c r="AE33" s="368"/>
      <c r="AF33" s="43"/>
      <c r="AG33" s="43"/>
      <c r="AH33" s="43"/>
      <c r="AI33" s="43"/>
      <c r="AJ33" s="43"/>
      <c r="AK33" s="367">
        <v>0</v>
      </c>
      <c r="AL33" s="368"/>
      <c r="AM33" s="368"/>
      <c r="AN33" s="368"/>
      <c r="AO33" s="36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73" t="s">
        <v>54</v>
      </c>
      <c r="Y35" s="371"/>
      <c r="Z35" s="371"/>
      <c r="AA35" s="371"/>
      <c r="AB35" s="371"/>
      <c r="AC35" s="47"/>
      <c r="AD35" s="47"/>
      <c r="AE35" s="47"/>
      <c r="AF35" s="47"/>
      <c r="AG35" s="47"/>
      <c r="AH35" s="47"/>
      <c r="AI35" s="47"/>
      <c r="AJ35" s="47"/>
      <c r="AK35" s="370">
        <f>SUM(AK26:AK33)</f>
        <v>0</v>
      </c>
      <c r="AL35" s="371"/>
      <c r="AM35" s="371"/>
      <c r="AN35" s="371"/>
      <c r="AO35" s="37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05/23/02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2" t="str">
        <f>K6</f>
        <v>Školní jídelna - výdejna, Gymnázium, Plzeň, Mikulášské nám. 23, z. č. 670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kat. č. 1212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83" t="str">
        <f>IF(AN8= "","",AN8)</f>
        <v>24. 7. 2023</v>
      </c>
      <c r="AN47" s="38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Gymnázium, Plzeň, Mikulášské nám. 23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81" t="str">
        <f>IF(E17="","",E17)</f>
        <v>Ing. Rudolf Jedlička</v>
      </c>
      <c r="AN49" s="382"/>
      <c r="AO49" s="382"/>
      <c r="AP49" s="382"/>
      <c r="AQ49" s="38"/>
      <c r="AR49" s="41"/>
      <c r="AS49" s="384" t="s">
        <v>56</v>
      </c>
      <c r="AT49" s="38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81" t="str">
        <f>IF(E20="","",E20)</f>
        <v xml:space="preserve"> </v>
      </c>
      <c r="AN50" s="382"/>
      <c r="AO50" s="382"/>
      <c r="AP50" s="382"/>
      <c r="AQ50" s="38"/>
      <c r="AR50" s="41"/>
      <c r="AS50" s="386"/>
      <c r="AT50" s="38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8"/>
      <c r="AT51" s="38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7" t="s">
        <v>57</v>
      </c>
      <c r="D52" s="348"/>
      <c r="E52" s="348"/>
      <c r="F52" s="348"/>
      <c r="G52" s="348"/>
      <c r="H52" s="68"/>
      <c r="I52" s="351" t="s">
        <v>58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77" t="s">
        <v>59</v>
      </c>
      <c r="AH52" s="348"/>
      <c r="AI52" s="348"/>
      <c r="AJ52" s="348"/>
      <c r="AK52" s="348"/>
      <c r="AL52" s="348"/>
      <c r="AM52" s="348"/>
      <c r="AN52" s="351" t="s">
        <v>60</v>
      </c>
      <c r="AO52" s="348"/>
      <c r="AP52" s="348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4">
        <f>ROUND(AG55+AG56,2)</f>
        <v>0</v>
      </c>
      <c r="AH54" s="354"/>
      <c r="AI54" s="354"/>
      <c r="AJ54" s="354"/>
      <c r="AK54" s="354"/>
      <c r="AL54" s="354"/>
      <c r="AM54" s="354"/>
      <c r="AN54" s="390">
        <f t="shared" ref="AN54:AN64" si="0">SUM(AG54,AT54)</f>
        <v>0</v>
      </c>
      <c r="AO54" s="390"/>
      <c r="AP54" s="390"/>
      <c r="AQ54" s="80" t="s">
        <v>19</v>
      </c>
      <c r="AR54" s="81"/>
      <c r="AS54" s="82">
        <f>ROUND(AS55+AS56,2)</f>
        <v>0</v>
      </c>
      <c r="AT54" s="83">
        <f t="shared" ref="AT54:AT64" si="1">ROUND(SUM(AV54:AW54),2)</f>
        <v>0</v>
      </c>
      <c r="AU54" s="84">
        <f>ROUND(AU55+AU56,5)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ROUND(AZ55+AZ56,2)</f>
        <v>0</v>
      </c>
      <c r="BA54" s="83">
        <f>ROUND(BA55+BA56,2)</f>
        <v>0</v>
      </c>
      <c r="BB54" s="83">
        <f>ROUND(BB55+BB56,2)</f>
        <v>0</v>
      </c>
      <c r="BC54" s="83">
        <f>ROUND(BC55+BC56,2)</f>
        <v>0</v>
      </c>
      <c r="BD54" s="85">
        <f>ROUND(BD55+BD56,2)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A55" s="88" t="s">
        <v>80</v>
      </c>
      <c r="B55" s="89"/>
      <c r="C55" s="90"/>
      <c r="D55" s="349" t="s">
        <v>81</v>
      </c>
      <c r="E55" s="349"/>
      <c r="F55" s="349"/>
      <c r="G55" s="349"/>
      <c r="H55" s="349"/>
      <c r="I55" s="91"/>
      <c r="J55" s="349" t="s">
        <v>82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80">
        <f>'00 - Vedlejší a ostatní n...'!J30</f>
        <v>0</v>
      </c>
      <c r="AH55" s="379"/>
      <c r="AI55" s="379"/>
      <c r="AJ55" s="379"/>
      <c r="AK55" s="379"/>
      <c r="AL55" s="379"/>
      <c r="AM55" s="379"/>
      <c r="AN55" s="380">
        <f t="shared" si="0"/>
        <v>0</v>
      </c>
      <c r="AO55" s="379"/>
      <c r="AP55" s="379"/>
      <c r="AQ55" s="92" t="s">
        <v>83</v>
      </c>
      <c r="AR55" s="93"/>
      <c r="AS55" s="94">
        <v>0</v>
      </c>
      <c r="AT55" s="95">
        <f t="shared" si="1"/>
        <v>0</v>
      </c>
      <c r="AU55" s="96">
        <f>'00 - Vedlejší a ostatní n...'!P81</f>
        <v>0</v>
      </c>
      <c r="AV55" s="95">
        <f>'00 - Vedlejší a ostatní n...'!J33</f>
        <v>0</v>
      </c>
      <c r="AW55" s="95">
        <f>'00 - Vedlejší a ostatní n...'!J34</f>
        <v>0</v>
      </c>
      <c r="AX55" s="95">
        <f>'00 - Vedlejší a ostatní n...'!J35</f>
        <v>0</v>
      </c>
      <c r="AY55" s="95">
        <f>'00 - Vedlejší a ostatní n...'!J36</f>
        <v>0</v>
      </c>
      <c r="AZ55" s="95">
        <f>'00 - Vedlejší a ostatní n...'!F33</f>
        <v>0</v>
      </c>
      <c r="BA55" s="95">
        <f>'00 - Vedlejší a ostatní n...'!F34</f>
        <v>0</v>
      </c>
      <c r="BB55" s="95">
        <f>'00 - Vedlejší a ostatní n...'!F35</f>
        <v>0</v>
      </c>
      <c r="BC55" s="95">
        <f>'00 - Vedlejší a ostatní n...'!F36</f>
        <v>0</v>
      </c>
      <c r="BD55" s="97">
        <f>'00 - Vedlejší a ostatní n...'!F37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>
      <c r="B56" s="89"/>
      <c r="C56" s="90"/>
      <c r="D56" s="349" t="s">
        <v>87</v>
      </c>
      <c r="E56" s="349"/>
      <c r="F56" s="349"/>
      <c r="G56" s="349"/>
      <c r="H56" s="349"/>
      <c r="I56" s="91"/>
      <c r="J56" s="349" t="s">
        <v>88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78">
        <f>ROUND(SUM(AG57:AG64),2)</f>
        <v>0</v>
      </c>
      <c r="AH56" s="379"/>
      <c r="AI56" s="379"/>
      <c r="AJ56" s="379"/>
      <c r="AK56" s="379"/>
      <c r="AL56" s="379"/>
      <c r="AM56" s="379"/>
      <c r="AN56" s="380">
        <f t="shared" si="0"/>
        <v>0</v>
      </c>
      <c r="AO56" s="379"/>
      <c r="AP56" s="379"/>
      <c r="AQ56" s="92" t="s">
        <v>89</v>
      </c>
      <c r="AR56" s="93"/>
      <c r="AS56" s="94">
        <f>ROUND(SUM(AS57:AS64),2)</f>
        <v>0</v>
      </c>
      <c r="AT56" s="95">
        <f t="shared" si="1"/>
        <v>0</v>
      </c>
      <c r="AU56" s="96">
        <f>ROUND(SUM(AU57:AU64),5)</f>
        <v>0</v>
      </c>
      <c r="AV56" s="95">
        <f>ROUND(AZ56*L29,2)</f>
        <v>0</v>
      </c>
      <c r="AW56" s="95">
        <f>ROUND(BA56*L30,2)</f>
        <v>0</v>
      </c>
      <c r="AX56" s="95">
        <f>ROUND(BB56*L29,2)</f>
        <v>0</v>
      </c>
      <c r="AY56" s="95">
        <f>ROUND(BC56*L30,2)</f>
        <v>0</v>
      </c>
      <c r="AZ56" s="95">
        <f>ROUND(SUM(AZ57:AZ64),2)</f>
        <v>0</v>
      </c>
      <c r="BA56" s="95">
        <f>ROUND(SUM(BA57:BA64),2)</f>
        <v>0</v>
      </c>
      <c r="BB56" s="95">
        <f>ROUND(SUM(BB57:BB64),2)</f>
        <v>0</v>
      </c>
      <c r="BC56" s="95">
        <f>ROUND(SUM(BC57:BC64),2)</f>
        <v>0</v>
      </c>
      <c r="BD56" s="97">
        <f>ROUND(SUM(BD57:BD64),2)</f>
        <v>0</v>
      </c>
      <c r="BS56" s="98" t="s">
        <v>75</v>
      </c>
      <c r="BT56" s="98" t="s">
        <v>84</v>
      </c>
      <c r="BU56" s="98" t="s">
        <v>77</v>
      </c>
      <c r="BV56" s="98" t="s">
        <v>78</v>
      </c>
      <c r="BW56" s="98" t="s">
        <v>90</v>
      </c>
      <c r="BX56" s="98" t="s">
        <v>5</v>
      </c>
      <c r="CL56" s="98" t="s">
        <v>91</v>
      </c>
      <c r="CM56" s="98" t="s">
        <v>86</v>
      </c>
    </row>
    <row r="57" spans="1:91" s="4" customFormat="1" ht="23.25" customHeight="1">
      <c r="A57" s="88" t="s">
        <v>80</v>
      </c>
      <c r="B57" s="53"/>
      <c r="C57" s="99"/>
      <c r="D57" s="99"/>
      <c r="E57" s="350" t="s">
        <v>92</v>
      </c>
      <c r="F57" s="350"/>
      <c r="G57" s="350"/>
      <c r="H57" s="350"/>
      <c r="I57" s="350"/>
      <c r="J57" s="99"/>
      <c r="K57" s="350" t="s">
        <v>93</v>
      </c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75">
        <f>'0101 - D.1 Architektonick...'!J32</f>
        <v>0</v>
      </c>
      <c r="AH57" s="376"/>
      <c r="AI57" s="376"/>
      <c r="AJ57" s="376"/>
      <c r="AK57" s="376"/>
      <c r="AL57" s="376"/>
      <c r="AM57" s="376"/>
      <c r="AN57" s="375">
        <f t="shared" si="0"/>
        <v>0</v>
      </c>
      <c r="AO57" s="376"/>
      <c r="AP57" s="376"/>
      <c r="AQ57" s="100" t="s">
        <v>94</v>
      </c>
      <c r="AR57" s="55"/>
      <c r="AS57" s="101">
        <v>0</v>
      </c>
      <c r="AT57" s="102">
        <f t="shared" si="1"/>
        <v>0</v>
      </c>
      <c r="AU57" s="103">
        <f>'0101 - D.1 Architektonick...'!P113</f>
        <v>0</v>
      </c>
      <c r="AV57" s="102">
        <f>'0101 - D.1 Architektonick...'!J35</f>
        <v>0</v>
      </c>
      <c r="AW57" s="102">
        <f>'0101 - D.1 Architektonick...'!J36</f>
        <v>0</v>
      </c>
      <c r="AX57" s="102">
        <f>'0101 - D.1 Architektonick...'!J37</f>
        <v>0</v>
      </c>
      <c r="AY57" s="102">
        <f>'0101 - D.1 Architektonick...'!J38</f>
        <v>0</v>
      </c>
      <c r="AZ57" s="102">
        <f>'0101 - D.1 Architektonick...'!F35</f>
        <v>0</v>
      </c>
      <c r="BA57" s="102">
        <f>'0101 - D.1 Architektonick...'!F36</f>
        <v>0</v>
      </c>
      <c r="BB57" s="102">
        <f>'0101 - D.1 Architektonick...'!F37</f>
        <v>0</v>
      </c>
      <c r="BC57" s="102">
        <f>'0101 - D.1 Architektonick...'!F38</f>
        <v>0</v>
      </c>
      <c r="BD57" s="104">
        <f>'0101 - D.1 Architektonick...'!F39</f>
        <v>0</v>
      </c>
      <c r="BT57" s="105" t="s">
        <v>86</v>
      </c>
      <c r="BV57" s="105" t="s">
        <v>78</v>
      </c>
      <c r="BW57" s="105" t="s">
        <v>95</v>
      </c>
      <c r="BX57" s="105" t="s">
        <v>90</v>
      </c>
      <c r="CL57" s="105" t="s">
        <v>91</v>
      </c>
    </row>
    <row r="58" spans="1:91" s="4" customFormat="1" ht="16.5" customHeight="1">
      <c r="A58" s="88" t="s">
        <v>80</v>
      </c>
      <c r="B58" s="53"/>
      <c r="C58" s="99"/>
      <c r="D58" s="99"/>
      <c r="E58" s="350" t="s">
        <v>96</v>
      </c>
      <c r="F58" s="350"/>
      <c r="G58" s="350"/>
      <c r="H58" s="350"/>
      <c r="I58" s="350"/>
      <c r="J58" s="99"/>
      <c r="K58" s="350" t="s">
        <v>97</v>
      </c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75">
        <f>'0104 - D.4 Zdravotní inst...'!J32</f>
        <v>0</v>
      </c>
      <c r="AH58" s="376"/>
      <c r="AI58" s="376"/>
      <c r="AJ58" s="376"/>
      <c r="AK58" s="376"/>
      <c r="AL58" s="376"/>
      <c r="AM58" s="376"/>
      <c r="AN58" s="375">
        <f t="shared" si="0"/>
        <v>0</v>
      </c>
      <c r="AO58" s="376"/>
      <c r="AP58" s="376"/>
      <c r="AQ58" s="100" t="s">
        <v>94</v>
      </c>
      <c r="AR58" s="55"/>
      <c r="AS58" s="101">
        <v>0</v>
      </c>
      <c r="AT58" s="102">
        <f t="shared" si="1"/>
        <v>0</v>
      </c>
      <c r="AU58" s="103">
        <f>'0104 - D.4 Zdravotní inst...'!P97</f>
        <v>0</v>
      </c>
      <c r="AV58" s="102">
        <f>'0104 - D.4 Zdravotní inst...'!J35</f>
        <v>0</v>
      </c>
      <c r="AW58" s="102">
        <f>'0104 - D.4 Zdravotní inst...'!J36</f>
        <v>0</v>
      </c>
      <c r="AX58" s="102">
        <f>'0104 - D.4 Zdravotní inst...'!J37</f>
        <v>0</v>
      </c>
      <c r="AY58" s="102">
        <f>'0104 - D.4 Zdravotní inst...'!J38</f>
        <v>0</v>
      </c>
      <c r="AZ58" s="102">
        <f>'0104 - D.4 Zdravotní inst...'!F35</f>
        <v>0</v>
      </c>
      <c r="BA58" s="102">
        <f>'0104 - D.4 Zdravotní inst...'!F36</f>
        <v>0</v>
      </c>
      <c r="BB58" s="102">
        <f>'0104 - D.4 Zdravotní inst...'!F37</f>
        <v>0</v>
      </c>
      <c r="BC58" s="102">
        <f>'0104 - D.4 Zdravotní inst...'!F38</f>
        <v>0</v>
      </c>
      <c r="BD58" s="104">
        <f>'0104 - D.4 Zdravotní inst...'!F39</f>
        <v>0</v>
      </c>
      <c r="BT58" s="105" t="s">
        <v>86</v>
      </c>
      <c r="BV58" s="105" t="s">
        <v>78</v>
      </c>
      <c r="BW58" s="105" t="s">
        <v>98</v>
      </c>
      <c r="BX58" s="105" t="s">
        <v>90</v>
      </c>
      <c r="CL58" s="105" t="s">
        <v>91</v>
      </c>
    </row>
    <row r="59" spans="1:91" s="4" customFormat="1" ht="16.5" customHeight="1">
      <c r="A59" s="88" t="s">
        <v>80</v>
      </c>
      <c r="B59" s="53"/>
      <c r="C59" s="99"/>
      <c r="D59" s="99"/>
      <c r="E59" s="350" t="s">
        <v>99</v>
      </c>
      <c r="F59" s="350"/>
      <c r="G59" s="350"/>
      <c r="H59" s="350"/>
      <c r="I59" s="350"/>
      <c r="J59" s="99"/>
      <c r="K59" s="350" t="s">
        <v>100</v>
      </c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/>
      <c r="AC59" s="350"/>
      <c r="AD59" s="350"/>
      <c r="AE59" s="350"/>
      <c r="AF59" s="350"/>
      <c r="AG59" s="375">
        <f>'0105 - D.5 Elektroinstalace'!J32</f>
        <v>0</v>
      </c>
      <c r="AH59" s="376"/>
      <c r="AI59" s="376"/>
      <c r="AJ59" s="376"/>
      <c r="AK59" s="376"/>
      <c r="AL59" s="376"/>
      <c r="AM59" s="376"/>
      <c r="AN59" s="375">
        <f t="shared" si="0"/>
        <v>0</v>
      </c>
      <c r="AO59" s="376"/>
      <c r="AP59" s="376"/>
      <c r="AQ59" s="100" t="s">
        <v>94</v>
      </c>
      <c r="AR59" s="55"/>
      <c r="AS59" s="101">
        <v>0</v>
      </c>
      <c r="AT59" s="102">
        <f t="shared" si="1"/>
        <v>0</v>
      </c>
      <c r="AU59" s="103">
        <f>'0105 - D.5 Elektroinstalace'!P91</f>
        <v>0</v>
      </c>
      <c r="AV59" s="102">
        <f>'0105 - D.5 Elektroinstalace'!J35</f>
        <v>0</v>
      </c>
      <c r="AW59" s="102">
        <f>'0105 - D.5 Elektroinstalace'!J36</f>
        <v>0</v>
      </c>
      <c r="AX59" s="102">
        <f>'0105 - D.5 Elektroinstalace'!J37</f>
        <v>0</v>
      </c>
      <c r="AY59" s="102">
        <f>'0105 - D.5 Elektroinstalace'!J38</f>
        <v>0</v>
      </c>
      <c r="AZ59" s="102">
        <f>'0105 - D.5 Elektroinstalace'!F35</f>
        <v>0</v>
      </c>
      <c r="BA59" s="102">
        <f>'0105 - D.5 Elektroinstalace'!F36</f>
        <v>0</v>
      </c>
      <c r="BB59" s="102">
        <f>'0105 - D.5 Elektroinstalace'!F37</f>
        <v>0</v>
      </c>
      <c r="BC59" s="102">
        <f>'0105 - D.5 Elektroinstalace'!F38</f>
        <v>0</v>
      </c>
      <c r="BD59" s="104">
        <f>'0105 - D.5 Elektroinstalace'!F39</f>
        <v>0</v>
      </c>
      <c r="BT59" s="105" t="s">
        <v>86</v>
      </c>
      <c r="BV59" s="105" t="s">
        <v>78</v>
      </c>
      <c r="BW59" s="105" t="s">
        <v>101</v>
      </c>
      <c r="BX59" s="105" t="s">
        <v>90</v>
      </c>
      <c r="CL59" s="105" t="s">
        <v>91</v>
      </c>
    </row>
    <row r="60" spans="1:91" s="4" customFormat="1" ht="16.5" customHeight="1">
      <c r="A60" s="88" t="s">
        <v>80</v>
      </c>
      <c r="B60" s="53"/>
      <c r="C60" s="99"/>
      <c r="D60" s="99"/>
      <c r="E60" s="350" t="s">
        <v>102</v>
      </c>
      <c r="F60" s="350"/>
      <c r="G60" s="350"/>
      <c r="H60" s="350"/>
      <c r="I60" s="350"/>
      <c r="J60" s="99"/>
      <c r="K60" s="350" t="s">
        <v>103</v>
      </c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350"/>
      <c r="W60" s="350"/>
      <c r="X60" s="350"/>
      <c r="Y60" s="350"/>
      <c r="Z60" s="350"/>
      <c r="AA60" s="350"/>
      <c r="AB60" s="350"/>
      <c r="AC60" s="350"/>
      <c r="AD60" s="350"/>
      <c r="AE60" s="350"/>
      <c r="AF60" s="350"/>
      <c r="AG60" s="375">
        <f>'0106 - D.6 Vytápění, větrání'!J32</f>
        <v>0</v>
      </c>
      <c r="AH60" s="376"/>
      <c r="AI60" s="376"/>
      <c r="AJ60" s="376"/>
      <c r="AK60" s="376"/>
      <c r="AL60" s="376"/>
      <c r="AM60" s="376"/>
      <c r="AN60" s="375">
        <f t="shared" si="0"/>
        <v>0</v>
      </c>
      <c r="AO60" s="376"/>
      <c r="AP60" s="376"/>
      <c r="AQ60" s="100" t="s">
        <v>94</v>
      </c>
      <c r="AR60" s="55"/>
      <c r="AS60" s="101">
        <v>0</v>
      </c>
      <c r="AT60" s="102">
        <f t="shared" si="1"/>
        <v>0</v>
      </c>
      <c r="AU60" s="103">
        <f>'0106 - D.6 Vytápění, větrání'!P92</f>
        <v>0</v>
      </c>
      <c r="AV60" s="102">
        <f>'0106 - D.6 Vytápění, větrání'!J35</f>
        <v>0</v>
      </c>
      <c r="AW60" s="102">
        <f>'0106 - D.6 Vytápění, větrání'!J36</f>
        <v>0</v>
      </c>
      <c r="AX60" s="102">
        <f>'0106 - D.6 Vytápění, větrání'!J37</f>
        <v>0</v>
      </c>
      <c r="AY60" s="102">
        <f>'0106 - D.6 Vytápění, větrání'!J38</f>
        <v>0</v>
      </c>
      <c r="AZ60" s="102">
        <f>'0106 - D.6 Vytápění, větrání'!F35</f>
        <v>0</v>
      </c>
      <c r="BA60" s="102">
        <f>'0106 - D.6 Vytápění, větrání'!F36</f>
        <v>0</v>
      </c>
      <c r="BB60" s="102">
        <f>'0106 - D.6 Vytápění, větrání'!F37</f>
        <v>0</v>
      </c>
      <c r="BC60" s="102">
        <f>'0106 - D.6 Vytápění, větrání'!F38</f>
        <v>0</v>
      </c>
      <c r="BD60" s="104">
        <f>'0106 - D.6 Vytápění, větrání'!F39</f>
        <v>0</v>
      </c>
      <c r="BT60" s="105" t="s">
        <v>86</v>
      </c>
      <c r="BV60" s="105" t="s">
        <v>78</v>
      </c>
      <c r="BW60" s="105" t="s">
        <v>104</v>
      </c>
      <c r="BX60" s="105" t="s">
        <v>90</v>
      </c>
      <c r="CL60" s="105" t="s">
        <v>91</v>
      </c>
    </row>
    <row r="61" spans="1:91" s="4" customFormat="1" ht="16.5" customHeight="1">
      <c r="A61" s="88" t="s">
        <v>80</v>
      </c>
      <c r="B61" s="53"/>
      <c r="C61" s="99"/>
      <c r="D61" s="99"/>
      <c r="E61" s="350" t="s">
        <v>105</v>
      </c>
      <c r="F61" s="350"/>
      <c r="G61" s="350"/>
      <c r="H61" s="350"/>
      <c r="I61" s="350"/>
      <c r="J61" s="99"/>
      <c r="K61" s="350" t="s">
        <v>106</v>
      </c>
      <c r="L61" s="350"/>
      <c r="M61" s="350"/>
      <c r="N61" s="350"/>
      <c r="O61" s="350"/>
      <c r="P61" s="350"/>
      <c r="Q61" s="350"/>
      <c r="R61" s="350"/>
      <c r="S61" s="350"/>
      <c r="T61" s="350"/>
      <c r="U61" s="350"/>
      <c r="V61" s="350"/>
      <c r="W61" s="350"/>
      <c r="X61" s="350"/>
      <c r="Y61" s="350"/>
      <c r="Z61" s="350"/>
      <c r="AA61" s="350"/>
      <c r="AB61" s="350"/>
      <c r="AC61" s="350"/>
      <c r="AD61" s="350"/>
      <c r="AE61" s="350"/>
      <c r="AF61" s="350"/>
      <c r="AG61" s="375">
        <f>'0107 - D.7 Měření a regulace'!J32</f>
        <v>0</v>
      </c>
      <c r="AH61" s="376"/>
      <c r="AI61" s="376"/>
      <c r="AJ61" s="376"/>
      <c r="AK61" s="376"/>
      <c r="AL61" s="376"/>
      <c r="AM61" s="376"/>
      <c r="AN61" s="375">
        <f t="shared" si="0"/>
        <v>0</v>
      </c>
      <c r="AO61" s="376"/>
      <c r="AP61" s="376"/>
      <c r="AQ61" s="100" t="s">
        <v>94</v>
      </c>
      <c r="AR61" s="55"/>
      <c r="AS61" s="101">
        <v>0</v>
      </c>
      <c r="AT61" s="102">
        <f t="shared" si="1"/>
        <v>0</v>
      </c>
      <c r="AU61" s="103">
        <f>'0107 - D.7 Měření a regulace'!P94</f>
        <v>0</v>
      </c>
      <c r="AV61" s="102">
        <f>'0107 - D.7 Měření a regulace'!J35</f>
        <v>0</v>
      </c>
      <c r="AW61" s="102">
        <f>'0107 - D.7 Měření a regulace'!J36</f>
        <v>0</v>
      </c>
      <c r="AX61" s="102">
        <f>'0107 - D.7 Měření a regulace'!J37</f>
        <v>0</v>
      </c>
      <c r="AY61" s="102">
        <f>'0107 - D.7 Měření a regulace'!J38</f>
        <v>0</v>
      </c>
      <c r="AZ61" s="102">
        <f>'0107 - D.7 Měření a regulace'!F35</f>
        <v>0</v>
      </c>
      <c r="BA61" s="102">
        <f>'0107 - D.7 Měření a regulace'!F36</f>
        <v>0</v>
      </c>
      <c r="BB61" s="102">
        <f>'0107 - D.7 Měření a regulace'!F37</f>
        <v>0</v>
      </c>
      <c r="BC61" s="102">
        <f>'0107 - D.7 Měření a regulace'!F38</f>
        <v>0</v>
      </c>
      <c r="BD61" s="104">
        <f>'0107 - D.7 Měření a regulace'!F39</f>
        <v>0</v>
      </c>
      <c r="BT61" s="105" t="s">
        <v>86</v>
      </c>
      <c r="BV61" s="105" t="s">
        <v>78</v>
      </c>
      <c r="BW61" s="105" t="s">
        <v>107</v>
      </c>
      <c r="BX61" s="105" t="s">
        <v>90</v>
      </c>
      <c r="CL61" s="105" t="s">
        <v>91</v>
      </c>
    </row>
    <row r="62" spans="1:91" s="4" customFormat="1" ht="16.5" customHeight="1">
      <c r="A62" s="88" t="s">
        <v>80</v>
      </c>
      <c r="B62" s="53"/>
      <c r="C62" s="99"/>
      <c r="D62" s="99"/>
      <c r="E62" s="350" t="s">
        <v>108</v>
      </c>
      <c r="F62" s="350"/>
      <c r="G62" s="350"/>
      <c r="H62" s="350"/>
      <c r="I62" s="350"/>
      <c r="J62" s="99"/>
      <c r="K62" s="350" t="s">
        <v>109</v>
      </c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350"/>
      <c r="W62" s="350"/>
      <c r="X62" s="350"/>
      <c r="Y62" s="350"/>
      <c r="Z62" s="350"/>
      <c r="AA62" s="350"/>
      <c r="AB62" s="350"/>
      <c r="AC62" s="350"/>
      <c r="AD62" s="350"/>
      <c r="AE62" s="350"/>
      <c r="AF62" s="350"/>
      <c r="AG62" s="375">
        <f>'0108 - Slabobproudá a aud...'!J32</f>
        <v>0</v>
      </c>
      <c r="AH62" s="376"/>
      <c r="AI62" s="376"/>
      <c r="AJ62" s="376"/>
      <c r="AK62" s="376"/>
      <c r="AL62" s="376"/>
      <c r="AM62" s="376"/>
      <c r="AN62" s="375">
        <f t="shared" si="0"/>
        <v>0</v>
      </c>
      <c r="AO62" s="376"/>
      <c r="AP62" s="376"/>
      <c r="AQ62" s="100" t="s">
        <v>94</v>
      </c>
      <c r="AR62" s="55"/>
      <c r="AS62" s="101">
        <v>0</v>
      </c>
      <c r="AT62" s="102">
        <f t="shared" si="1"/>
        <v>0</v>
      </c>
      <c r="AU62" s="103">
        <f>'0108 - Slabobproudá a aud...'!P92</f>
        <v>0</v>
      </c>
      <c r="AV62" s="102">
        <f>'0108 - Slabobproudá a aud...'!J35</f>
        <v>0</v>
      </c>
      <c r="AW62" s="102">
        <f>'0108 - Slabobproudá a aud...'!J36</f>
        <v>0</v>
      </c>
      <c r="AX62" s="102">
        <f>'0108 - Slabobproudá a aud...'!J37</f>
        <v>0</v>
      </c>
      <c r="AY62" s="102">
        <f>'0108 - Slabobproudá a aud...'!J38</f>
        <v>0</v>
      </c>
      <c r="AZ62" s="102">
        <f>'0108 - Slabobproudá a aud...'!F35</f>
        <v>0</v>
      </c>
      <c r="BA62" s="102">
        <f>'0108 - Slabobproudá a aud...'!F36</f>
        <v>0</v>
      </c>
      <c r="BB62" s="102">
        <f>'0108 - Slabobproudá a aud...'!F37</f>
        <v>0</v>
      </c>
      <c r="BC62" s="102">
        <f>'0108 - Slabobproudá a aud...'!F38</f>
        <v>0</v>
      </c>
      <c r="BD62" s="104">
        <f>'0108 - Slabobproudá a aud...'!F39</f>
        <v>0</v>
      </c>
      <c r="BT62" s="105" t="s">
        <v>86</v>
      </c>
      <c r="BV62" s="105" t="s">
        <v>78</v>
      </c>
      <c r="BW62" s="105" t="s">
        <v>110</v>
      </c>
      <c r="BX62" s="105" t="s">
        <v>90</v>
      </c>
      <c r="CL62" s="105" t="s">
        <v>91</v>
      </c>
    </row>
    <row r="63" spans="1:91" s="4" customFormat="1" ht="16.5" customHeight="1">
      <c r="A63" s="88" t="s">
        <v>80</v>
      </c>
      <c r="B63" s="53"/>
      <c r="C63" s="99"/>
      <c r="D63" s="99"/>
      <c r="E63" s="350" t="s">
        <v>111</v>
      </c>
      <c r="F63" s="350"/>
      <c r="G63" s="350"/>
      <c r="H63" s="350"/>
      <c r="I63" s="350"/>
      <c r="J63" s="99"/>
      <c r="K63" s="350" t="s">
        <v>112</v>
      </c>
      <c r="L63" s="350"/>
      <c r="M63" s="350"/>
      <c r="N63" s="350"/>
      <c r="O63" s="350"/>
      <c r="P63" s="350"/>
      <c r="Q63" s="350"/>
      <c r="R63" s="350"/>
      <c r="S63" s="350"/>
      <c r="T63" s="350"/>
      <c r="U63" s="350"/>
      <c r="V63" s="350"/>
      <c r="W63" s="350"/>
      <c r="X63" s="350"/>
      <c r="Y63" s="350"/>
      <c r="Z63" s="350"/>
      <c r="AA63" s="350"/>
      <c r="AB63" s="350"/>
      <c r="AC63" s="350"/>
      <c r="AD63" s="350"/>
      <c r="AE63" s="350"/>
      <c r="AF63" s="350"/>
      <c r="AG63" s="375">
        <f>'0109 - Objednávkový a str...'!J32</f>
        <v>0</v>
      </c>
      <c r="AH63" s="376"/>
      <c r="AI63" s="376"/>
      <c r="AJ63" s="376"/>
      <c r="AK63" s="376"/>
      <c r="AL63" s="376"/>
      <c r="AM63" s="376"/>
      <c r="AN63" s="375">
        <f t="shared" si="0"/>
        <v>0</v>
      </c>
      <c r="AO63" s="376"/>
      <c r="AP63" s="376"/>
      <c r="AQ63" s="100" t="s">
        <v>94</v>
      </c>
      <c r="AR63" s="55"/>
      <c r="AS63" s="101">
        <v>0</v>
      </c>
      <c r="AT63" s="102">
        <f t="shared" si="1"/>
        <v>0</v>
      </c>
      <c r="AU63" s="103">
        <f>'0109 - Objednávkový a str...'!P90</f>
        <v>0</v>
      </c>
      <c r="AV63" s="102">
        <f>'0109 - Objednávkový a str...'!J35</f>
        <v>0</v>
      </c>
      <c r="AW63" s="102">
        <f>'0109 - Objednávkový a str...'!J36</f>
        <v>0</v>
      </c>
      <c r="AX63" s="102">
        <f>'0109 - Objednávkový a str...'!J37</f>
        <v>0</v>
      </c>
      <c r="AY63" s="102">
        <f>'0109 - Objednávkový a str...'!J38</f>
        <v>0</v>
      </c>
      <c r="AZ63" s="102">
        <f>'0109 - Objednávkový a str...'!F35</f>
        <v>0</v>
      </c>
      <c r="BA63" s="102">
        <f>'0109 - Objednávkový a str...'!F36</f>
        <v>0</v>
      </c>
      <c r="BB63" s="102">
        <f>'0109 - Objednávkový a str...'!F37</f>
        <v>0</v>
      </c>
      <c r="BC63" s="102">
        <f>'0109 - Objednávkový a str...'!F38</f>
        <v>0</v>
      </c>
      <c r="BD63" s="104">
        <f>'0109 - Objednávkový a str...'!F39</f>
        <v>0</v>
      </c>
      <c r="BT63" s="105" t="s">
        <v>86</v>
      </c>
      <c r="BV63" s="105" t="s">
        <v>78</v>
      </c>
      <c r="BW63" s="105" t="s">
        <v>113</v>
      </c>
      <c r="BX63" s="105" t="s">
        <v>90</v>
      </c>
      <c r="CL63" s="105" t="s">
        <v>91</v>
      </c>
    </row>
    <row r="64" spans="1:91" s="4" customFormat="1" ht="16.5" customHeight="1">
      <c r="A64" s="88" t="s">
        <v>80</v>
      </c>
      <c r="B64" s="53"/>
      <c r="C64" s="99"/>
      <c r="D64" s="99"/>
      <c r="E64" s="350" t="s">
        <v>114</v>
      </c>
      <c r="F64" s="350"/>
      <c r="G64" s="350"/>
      <c r="H64" s="350"/>
      <c r="I64" s="350"/>
      <c r="J64" s="99"/>
      <c r="K64" s="350" t="s">
        <v>115</v>
      </c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350"/>
      <c r="W64" s="350"/>
      <c r="X64" s="350"/>
      <c r="Y64" s="350"/>
      <c r="Z64" s="350"/>
      <c r="AA64" s="350"/>
      <c r="AB64" s="350"/>
      <c r="AC64" s="350"/>
      <c r="AD64" s="350"/>
      <c r="AE64" s="350"/>
      <c r="AF64" s="350"/>
      <c r="AG64" s="375">
        <f>'0111 - Úpravy zahrady'!J32</f>
        <v>0</v>
      </c>
      <c r="AH64" s="376"/>
      <c r="AI64" s="376"/>
      <c r="AJ64" s="376"/>
      <c r="AK64" s="376"/>
      <c r="AL64" s="376"/>
      <c r="AM64" s="376"/>
      <c r="AN64" s="375">
        <f t="shared" si="0"/>
        <v>0</v>
      </c>
      <c r="AO64" s="376"/>
      <c r="AP64" s="376"/>
      <c r="AQ64" s="100" t="s">
        <v>94</v>
      </c>
      <c r="AR64" s="55"/>
      <c r="AS64" s="106">
        <v>0</v>
      </c>
      <c r="AT64" s="107">
        <f t="shared" si="1"/>
        <v>0</v>
      </c>
      <c r="AU64" s="108">
        <f>'0111 - Úpravy zahrady'!P98</f>
        <v>0</v>
      </c>
      <c r="AV64" s="107">
        <f>'0111 - Úpravy zahrady'!J35</f>
        <v>0</v>
      </c>
      <c r="AW64" s="107">
        <f>'0111 - Úpravy zahrady'!J36</f>
        <v>0</v>
      </c>
      <c r="AX64" s="107">
        <f>'0111 - Úpravy zahrady'!J37</f>
        <v>0</v>
      </c>
      <c r="AY64" s="107">
        <f>'0111 - Úpravy zahrady'!J38</f>
        <v>0</v>
      </c>
      <c r="AZ64" s="107">
        <f>'0111 - Úpravy zahrady'!F35</f>
        <v>0</v>
      </c>
      <c r="BA64" s="107">
        <f>'0111 - Úpravy zahrady'!F36</f>
        <v>0</v>
      </c>
      <c r="BB64" s="107">
        <f>'0111 - Úpravy zahrady'!F37</f>
        <v>0</v>
      </c>
      <c r="BC64" s="107">
        <f>'0111 - Úpravy zahrady'!F38</f>
        <v>0</v>
      </c>
      <c r="BD64" s="109">
        <f>'0111 - Úpravy zahrady'!F39</f>
        <v>0</v>
      </c>
      <c r="BT64" s="105" t="s">
        <v>86</v>
      </c>
      <c r="BV64" s="105" t="s">
        <v>78</v>
      </c>
      <c r="BW64" s="105" t="s">
        <v>116</v>
      </c>
      <c r="BX64" s="105" t="s">
        <v>90</v>
      </c>
      <c r="CL64" s="105" t="s">
        <v>91</v>
      </c>
    </row>
    <row r="65" spans="1:57" s="2" customFormat="1" ht="30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pans="1:57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41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</sheetData>
  <sheetProtection algorithmName="SHA-512" hashValue="PXn9LdhjMJUmpZz/jxKwQpZHKCKwXpEmZRYbvuIIidOJWc8gYegcOh2fFh4lifKOhRpZZUcm2aHYFsznTynA7g==" saltValue="CAiJxftTO0C22tqdVfLcnYKyn/zQYeTya9jt2T/aecyvcGfeFOxFKfLRyE3B6AOpfn4UpmfpE1HvyYex3Flprw==" spinCount="100000" sheet="1" objects="1" scenarios="1" formatColumns="0" formatRows="0"/>
  <mergeCells count="78">
    <mergeCell ref="AN63:AP63"/>
    <mergeCell ref="AN62:AP62"/>
    <mergeCell ref="AN64:AP64"/>
    <mergeCell ref="AN52:AP52"/>
    <mergeCell ref="AN60:AP60"/>
    <mergeCell ref="AN55:AP55"/>
    <mergeCell ref="AN59:AP59"/>
    <mergeCell ref="AN56:AP56"/>
    <mergeCell ref="AN58:AP58"/>
    <mergeCell ref="AN61:AP61"/>
    <mergeCell ref="AN57:AP57"/>
    <mergeCell ref="AN54:AP54"/>
    <mergeCell ref="AG63:AM63"/>
    <mergeCell ref="AG56:AM56"/>
    <mergeCell ref="AG64:AM64"/>
    <mergeCell ref="AG55:AM55"/>
    <mergeCell ref="AG62:AM62"/>
    <mergeCell ref="AK35:AO35"/>
    <mergeCell ref="X35:AB35"/>
    <mergeCell ref="AR2:BE2"/>
    <mergeCell ref="AG58:AM58"/>
    <mergeCell ref="AG61:AM61"/>
    <mergeCell ref="AG57:AM57"/>
    <mergeCell ref="AG52:AM52"/>
    <mergeCell ref="AG59:AM59"/>
    <mergeCell ref="AG60:AM60"/>
    <mergeCell ref="AM50:AP50"/>
    <mergeCell ref="AM47:AN47"/>
    <mergeCell ref="AM49:AP49"/>
    <mergeCell ref="AS49:AT51"/>
    <mergeCell ref="L32:P32"/>
    <mergeCell ref="W32:AE32"/>
    <mergeCell ref="AK32:AO32"/>
    <mergeCell ref="L33:P33"/>
    <mergeCell ref="W33:AE33"/>
    <mergeCell ref="AK33:AO33"/>
    <mergeCell ref="AK30:AO30"/>
    <mergeCell ref="L30:P30"/>
    <mergeCell ref="W31:AE31"/>
    <mergeCell ref="L31:P31"/>
    <mergeCell ref="AK31:AO31"/>
    <mergeCell ref="K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K58:AF58"/>
    <mergeCell ref="K59:AF59"/>
    <mergeCell ref="K62:AF62"/>
    <mergeCell ref="K63:AF63"/>
    <mergeCell ref="K57:AF57"/>
    <mergeCell ref="C52:G52"/>
    <mergeCell ref="D56:H56"/>
    <mergeCell ref="D55:H55"/>
    <mergeCell ref="E60:I60"/>
    <mergeCell ref="E64:I64"/>
    <mergeCell ref="E58:I58"/>
    <mergeCell ref="E59:I59"/>
    <mergeCell ref="E57:I57"/>
    <mergeCell ref="E61:I61"/>
    <mergeCell ref="E62:I62"/>
    <mergeCell ref="E63:I63"/>
    <mergeCell ref="I52:AF52"/>
    <mergeCell ref="J55:AF55"/>
    <mergeCell ref="J56:AF56"/>
    <mergeCell ref="K61:AF61"/>
    <mergeCell ref="K60:AF60"/>
  </mergeCells>
  <hyperlinks>
    <hyperlink ref="A55" location="'00 - Vedlejší a ostatní n...'!C2" display="/"/>
    <hyperlink ref="A57" location="'0101 - D.1 Architektonick...'!C2" display="/"/>
    <hyperlink ref="A58" location="'0104 - D.4 Zdravotní inst...'!C2" display="/"/>
    <hyperlink ref="A59" location="'0105 - D.5 Elektroinstalace'!C2" display="/"/>
    <hyperlink ref="A60" location="'0106 - D.6 Vytápění, větrání'!C2" display="/"/>
    <hyperlink ref="A61" location="'0107 - D.7 Měření a regulace'!C2" display="/"/>
    <hyperlink ref="A62" location="'0108 - Slabobproudá a aud...'!C2" display="/"/>
    <hyperlink ref="A63" location="'0109 - Objednávkový a str...'!C2" display="/"/>
    <hyperlink ref="A64" location="'0111 - Úpravy zahr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116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4592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217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ROUND(J98,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ROUND((SUM(BE98:BE584)),  2)</f>
        <v>0</v>
      </c>
      <c r="G35" s="36"/>
      <c r="H35" s="36"/>
      <c r="I35" s="126">
        <v>0.21</v>
      </c>
      <c r="J35" s="125">
        <f>ROUND(((SUM(BE98:BE584))*I35),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ROUND((SUM(BF98:BF584)),  2)</f>
        <v>0</v>
      </c>
      <c r="G36" s="36"/>
      <c r="H36" s="36"/>
      <c r="I36" s="126">
        <v>0.15</v>
      </c>
      <c r="J36" s="125">
        <f>ROUND(((SUM(BF98:BF584))*I36),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ROUND((SUM(BG98:BG584)),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ROUND((SUM(BH98:BH584)),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ROUND((SUM(BI98:BI584)),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0111 - Úpravy zahrady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220</v>
      </c>
      <c r="E64" s="145"/>
      <c r="F64" s="145"/>
      <c r="G64" s="145"/>
      <c r="H64" s="145"/>
      <c r="I64" s="145"/>
      <c r="J64" s="146">
        <f>J99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221</v>
      </c>
      <c r="E65" s="150"/>
      <c r="F65" s="150"/>
      <c r="G65" s="150"/>
      <c r="H65" s="150"/>
      <c r="I65" s="150"/>
      <c r="J65" s="151">
        <f>J100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224</v>
      </c>
      <c r="E66" s="150"/>
      <c r="F66" s="150"/>
      <c r="G66" s="150"/>
      <c r="H66" s="150"/>
      <c r="I66" s="150"/>
      <c r="J66" s="151">
        <f>J383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227</v>
      </c>
      <c r="E67" s="150"/>
      <c r="F67" s="150"/>
      <c r="G67" s="150"/>
      <c r="H67" s="150"/>
      <c r="I67" s="150"/>
      <c r="J67" s="151">
        <f>J392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229</v>
      </c>
      <c r="E68" s="150"/>
      <c r="F68" s="150"/>
      <c r="G68" s="150"/>
      <c r="H68" s="150"/>
      <c r="I68" s="150"/>
      <c r="J68" s="151">
        <f>J499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230</v>
      </c>
      <c r="E69" s="150"/>
      <c r="F69" s="150"/>
      <c r="G69" s="150"/>
      <c r="H69" s="150"/>
      <c r="I69" s="150"/>
      <c r="J69" s="151">
        <f>J513</f>
        <v>0</v>
      </c>
      <c r="K69" s="99"/>
      <c r="L69" s="152"/>
    </row>
    <row r="70" spans="1:31" s="9" customFormat="1" ht="24.95" customHeight="1">
      <c r="B70" s="142"/>
      <c r="C70" s="143"/>
      <c r="D70" s="144" t="s">
        <v>231</v>
      </c>
      <c r="E70" s="145"/>
      <c r="F70" s="145"/>
      <c r="G70" s="145"/>
      <c r="H70" s="145"/>
      <c r="I70" s="145"/>
      <c r="J70" s="146">
        <f>J518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232</v>
      </c>
      <c r="E71" s="150"/>
      <c r="F71" s="150"/>
      <c r="G71" s="150"/>
      <c r="H71" s="150"/>
      <c r="I71" s="150"/>
      <c r="J71" s="151">
        <f>J519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3492</v>
      </c>
      <c r="E72" s="150"/>
      <c r="F72" s="150"/>
      <c r="G72" s="150"/>
      <c r="H72" s="150"/>
      <c r="I72" s="150"/>
      <c r="J72" s="151">
        <f>J543</f>
        <v>0</v>
      </c>
      <c r="K72" s="99"/>
      <c r="L72" s="152"/>
    </row>
    <row r="73" spans="1:31" s="9" customFormat="1" ht="24.95" customHeight="1">
      <c r="B73" s="142"/>
      <c r="C73" s="143"/>
      <c r="D73" s="144" t="s">
        <v>3493</v>
      </c>
      <c r="E73" s="145"/>
      <c r="F73" s="145"/>
      <c r="G73" s="145"/>
      <c r="H73" s="145"/>
      <c r="I73" s="145"/>
      <c r="J73" s="146">
        <f>J556</f>
        <v>0</v>
      </c>
      <c r="K73" s="143"/>
      <c r="L73" s="147"/>
    </row>
    <row r="74" spans="1:31" s="10" customFormat="1" ht="19.899999999999999" customHeight="1">
      <c r="B74" s="148"/>
      <c r="C74" s="99"/>
      <c r="D74" s="149" t="s">
        <v>3494</v>
      </c>
      <c r="E74" s="150"/>
      <c r="F74" s="150"/>
      <c r="G74" s="150"/>
      <c r="H74" s="150"/>
      <c r="I74" s="150"/>
      <c r="J74" s="151">
        <f>J557</f>
        <v>0</v>
      </c>
      <c r="K74" s="99"/>
      <c r="L74" s="152"/>
    </row>
    <row r="75" spans="1:31" s="9" customFormat="1" ht="24.95" customHeight="1">
      <c r="B75" s="142"/>
      <c r="C75" s="143"/>
      <c r="D75" s="144" t="s">
        <v>124</v>
      </c>
      <c r="E75" s="145"/>
      <c r="F75" s="145"/>
      <c r="G75" s="145"/>
      <c r="H75" s="145"/>
      <c r="I75" s="145"/>
      <c r="J75" s="146">
        <f>J571</f>
        <v>0</v>
      </c>
      <c r="K75" s="143"/>
      <c r="L75" s="147"/>
    </row>
    <row r="76" spans="1:31" s="10" customFormat="1" ht="19.899999999999999" customHeight="1">
      <c r="B76" s="148"/>
      <c r="C76" s="99"/>
      <c r="D76" s="149" t="s">
        <v>125</v>
      </c>
      <c r="E76" s="150"/>
      <c r="F76" s="150"/>
      <c r="G76" s="150"/>
      <c r="H76" s="150"/>
      <c r="I76" s="150"/>
      <c r="J76" s="151">
        <f>J572</f>
        <v>0</v>
      </c>
      <c r="K76" s="99"/>
      <c r="L76" s="152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126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26.25" customHeight="1">
      <c r="A86" s="36"/>
      <c r="B86" s="37"/>
      <c r="C86" s="38"/>
      <c r="D86" s="38"/>
      <c r="E86" s="398" t="str">
        <f>E7</f>
        <v>Školní jídelna - výdejna, Gymnázium, Plzeň, Mikulášské nám. 23, z. č. 670</v>
      </c>
      <c r="F86" s="399"/>
      <c r="G86" s="399"/>
      <c r="H86" s="399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118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398" t="s">
        <v>212</v>
      </c>
      <c r="F88" s="400"/>
      <c r="G88" s="400"/>
      <c r="H88" s="400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213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52" t="str">
        <f>E11</f>
        <v>0111 - Úpravy zahrady</v>
      </c>
      <c r="F90" s="400"/>
      <c r="G90" s="400"/>
      <c r="H90" s="400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F14</f>
        <v>kat. č. 1212</v>
      </c>
      <c r="G92" s="38"/>
      <c r="H92" s="38"/>
      <c r="I92" s="31" t="s">
        <v>23</v>
      </c>
      <c r="J92" s="61" t="str">
        <f>IF(J14="","",J14)</f>
        <v>24. 7. 2023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25</v>
      </c>
      <c r="D94" s="38"/>
      <c r="E94" s="38"/>
      <c r="F94" s="29" t="str">
        <f>E17</f>
        <v>Gymnázium, Plzeň, Mikulášské nám. 23</v>
      </c>
      <c r="G94" s="38"/>
      <c r="H94" s="38"/>
      <c r="I94" s="31" t="s">
        <v>33</v>
      </c>
      <c r="J94" s="34" t="str">
        <f>E23</f>
        <v>Ing. Rudolf Jedlička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31</v>
      </c>
      <c r="D95" s="38"/>
      <c r="E95" s="38"/>
      <c r="F95" s="29" t="str">
        <f>IF(E20="","",E20)</f>
        <v>Vyplň údaj</v>
      </c>
      <c r="G95" s="38"/>
      <c r="H95" s="38"/>
      <c r="I95" s="31" t="s">
        <v>38</v>
      </c>
      <c r="J95" s="34" t="str">
        <f>E26</f>
        <v xml:space="preserve"> </v>
      </c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3"/>
      <c r="B97" s="154"/>
      <c r="C97" s="155" t="s">
        <v>127</v>
      </c>
      <c r="D97" s="156" t="s">
        <v>61</v>
      </c>
      <c r="E97" s="156" t="s">
        <v>57</v>
      </c>
      <c r="F97" s="156" t="s">
        <v>58</v>
      </c>
      <c r="G97" s="156" t="s">
        <v>128</v>
      </c>
      <c r="H97" s="156" t="s">
        <v>129</v>
      </c>
      <c r="I97" s="156" t="s">
        <v>130</v>
      </c>
      <c r="J97" s="156" t="s">
        <v>122</v>
      </c>
      <c r="K97" s="157" t="s">
        <v>131</v>
      </c>
      <c r="L97" s="158"/>
      <c r="M97" s="70" t="s">
        <v>19</v>
      </c>
      <c r="N97" s="71" t="s">
        <v>46</v>
      </c>
      <c r="O97" s="71" t="s">
        <v>132</v>
      </c>
      <c r="P97" s="71" t="s">
        <v>133</v>
      </c>
      <c r="Q97" s="71" t="s">
        <v>134</v>
      </c>
      <c r="R97" s="71" t="s">
        <v>135</v>
      </c>
      <c r="S97" s="71" t="s">
        <v>136</v>
      </c>
      <c r="T97" s="72" t="s">
        <v>137</v>
      </c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</row>
    <row r="98" spans="1:65" s="2" customFormat="1" ht="22.9" customHeight="1">
      <c r="A98" s="36"/>
      <c r="B98" s="37"/>
      <c r="C98" s="77" t="s">
        <v>138</v>
      </c>
      <c r="D98" s="38"/>
      <c r="E98" s="38"/>
      <c r="F98" s="38"/>
      <c r="G98" s="38"/>
      <c r="H98" s="38"/>
      <c r="I98" s="38"/>
      <c r="J98" s="159">
        <f>BK98</f>
        <v>0</v>
      </c>
      <c r="K98" s="38"/>
      <c r="L98" s="41"/>
      <c r="M98" s="73"/>
      <c r="N98" s="160"/>
      <c r="O98" s="74"/>
      <c r="P98" s="161">
        <f>P99+P518+P556+P571</f>
        <v>0</v>
      </c>
      <c r="Q98" s="74"/>
      <c r="R98" s="161">
        <f>R99+R518+R556+R571</f>
        <v>0.96252199999999999</v>
      </c>
      <c r="S98" s="74"/>
      <c r="T98" s="162">
        <f>T99+T518+T556+T571</f>
        <v>0.14000000000000001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75</v>
      </c>
      <c r="AU98" s="19" t="s">
        <v>123</v>
      </c>
      <c r="BK98" s="163">
        <f>BK99+BK518+BK556+BK571</f>
        <v>0</v>
      </c>
    </row>
    <row r="99" spans="1:65" s="12" customFormat="1" ht="25.9" customHeight="1">
      <c r="B99" s="164"/>
      <c r="C99" s="165"/>
      <c r="D99" s="166" t="s">
        <v>75</v>
      </c>
      <c r="E99" s="167" t="s">
        <v>246</v>
      </c>
      <c r="F99" s="167" t="s">
        <v>247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P100+P383+P392+P499+P513</f>
        <v>0</v>
      </c>
      <c r="Q99" s="172"/>
      <c r="R99" s="173">
        <f>R100+R383+R392+R499+R513</f>
        <v>0.84030800000000005</v>
      </c>
      <c r="S99" s="172"/>
      <c r="T99" s="174">
        <f>T100+T383+T392+T499+T513</f>
        <v>0</v>
      </c>
      <c r="AR99" s="175" t="s">
        <v>84</v>
      </c>
      <c r="AT99" s="176" t="s">
        <v>75</v>
      </c>
      <c r="AU99" s="176" t="s">
        <v>76</v>
      </c>
      <c r="AY99" s="175" t="s">
        <v>142</v>
      </c>
      <c r="BK99" s="177">
        <f>BK100+BK383+BK392+BK499+BK513</f>
        <v>0</v>
      </c>
    </row>
    <row r="100" spans="1:65" s="12" customFormat="1" ht="22.9" customHeight="1">
      <c r="B100" s="164"/>
      <c r="C100" s="165"/>
      <c r="D100" s="166" t="s">
        <v>75</v>
      </c>
      <c r="E100" s="178" t="s">
        <v>84</v>
      </c>
      <c r="F100" s="178" t="s">
        <v>248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SUM(P101:P382)</f>
        <v>0</v>
      </c>
      <c r="Q100" s="172"/>
      <c r="R100" s="173">
        <f>SUM(R101:R382)</f>
        <v>0.24886</v>
      </c>
      <c r="S100" s="172"/>
      <c r="T100" s="174">
        <f>SUM(T101:T382)</f>
        <v>0</v>
      </c>
      <c r="AR100" s="175" t="s">
        <v>84</v>
      </c>
      <c r="AT100" s="176" t="s">
        <v>75</v>
      </c>
      <c r="AU100" s="176" t="s">
        <v>84</v>
      </c>
      <c r="AY100" s="175" t="s">
        <v>142</v>
      </c>
      <c r="BK100" s="177">
        <f>SUM(BK101:BK382)</f>
        <v>0</v>
      </c>
    </row>
    <row r="101" spans="1:65" s="2" customFormat="1" ht="33" customHeight="1">
      <c r="A101" s="36"/>
      <c r="B101" s="37"/>
      <c r="C101" s="180" t="s">
        <v>84</v>
      </c>
      <c r="D101" s="180" t="s">
        <v>145</v>
      </c>
      <c r="E101" s="181" t="s">
        <v>4593</v>
      </c>
      <c r="F101" s="182" t="s">
        <v>4594</v>
      </c>
      <c r="G101" s="183" t="s">
        <v>251</v>
      </c>
      <c r="H101" s="184">
        <v>63</v>
      </c>
      <c r="I101" s="185"/>
      <c r="J101" s="186">
        <f>ROUND(I101*H101,2)</f>
        <v>0</v>
      </c>
      <c r="K101" s="182" t="s">
        <v>149</v>
      </c>
      <c r="L101" s="41"/>
      <c r="M101" s="187" t="s">
        <v>19</v>
      </c>
      <c r="N101" s="188" t="s">
        <v>47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167</v>
      </c>
      <c r="AT101" s="191" t="s">
        <v>145</v>
      </c>
      <c r="AU101" s="191" t="s">
        <v>86</v>
      </c>
      <c r="AY101" s="19" t="s">
        <v>142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167</v>
      </c>
      <c r="BM101" s="191" t="s">
        <v>4595</v>
      </c>
    </row>
    <row r="102" spans="1:65" s="2" customFormat="1" ht="11.25">
      <c r="A102" s="36"/>
      <c r="B102" s="37"/>
      <c r="C102" s="38"/>
      <c r="D102" s="193" t="s">
        <v>152</v>
      </c>
      <c r="E102" s="38"/>
      <c r="F102" s="194" t="s">
        <v>4596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152</v>
      </c>
      <c r="AU102" s="19" t="s">
        <v>86</v>
      </c>
    </row>
    <row r="103" spans="1:65" s="13" customFormat="1" ht="11.25">
      <c r="B103" s="206"/>
      <c r="C103" s="207"/>
      <c r="D103" s="198" t="s">
        <v>254</v>
      </c>
      <c r="E103" s="208" t="s">
        <v>19</v>
      </c>
      <c r="F103" s="209" t="s">
        <v>4597</v>
      </c>
      <c r="G103" s="207"/>
      <c r="H103" s="210">
        <v>4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254</v>
      </c>
      <c r="AU103" s="216" t="s">
        <v>86</v>
      </c>
      <c r="AV103" s="13" t="s">
        <v>86</v>
      </c>
      <c r="AW103" s="13" t="s">
        <v>37</v>
      </c>
      <c r="AX103" s="13" t="s">
        <v>76</v>
      </c>
      <c r="AY103" s="216" t="s">
        <v>142</v>
      </c>
    </row>
    <row r="104" spans="1:65" s="13" customFormat="1" ht="11.25">
      <c r="B104" s="206"/>
      <c r="C104" s="207"/>
      <c r="D104" s="198" t="s">
        <v>254</v>
      </c>
      <c r="E104" s="208" t="s">
        <v>19</v>
      </c>
      <c r="F104" s="209" t="s">
        <v>4598</v>
      </c>
      <c r="G104" s="207"/>
      <c r="H104" s="210">
        <v>10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254</v>
      </c>
      <c r="AU104" s="216" t="s">
        <v>86</v>
      </c>
      <c r="AV104" s="13" t="s">
        <v>86</v>
      </c>
      <c r="AW104" s="13" t="s">
        <v>37</v>
      </c>
      <c r="AX104" s="13" t="s">
        <v>76</v>
      </c>
      <c r="AY104" s="216" t="s">
        <v>142</v>
      </c>
    </row>
    <row r="105" spans="1:65" s="13" customFormat="1" ht="11.25">
      <c r="B105" s="206"/>
      <c r="C105" s="207"/>
      <c r="D105" s="198" t="s">
        <v>254</v>
      </c>
      <c r="E105" s="208" t="s">
        <v>19</v>
      </c>
      <c r="F105" s="209" t="s">
        <v>4599</v>
      </c>
      <c r="G105" s="207"/>
      <c r="H105" s="210">
        <v>15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254</v>
      </c>
      <c r="AU105" s="216" t="s">
        <v>86</v>
      </c>
      <c r="AV105" s="13" t="s">
        <v>86</v>
      </c>
      <c r="AW105" s="13" t="s">
        <v>37</v>
      </c>
      <c r="AX105" s="13" t="s">
        <v>76</v>
      </c>
      <c r="AY105" s="216" t="s">
        <v>142</v>
      </c>
    </row>
    <row r="106" spans="1:65" s="13" customFormat="1" ht="11.25">
      <c r="B106" s="206"/>
      <c r="C106" s="207"/>
      <c r="D106" s="198" t="s">
        <v>254</v>
      </c>
      <c r="E106" s="208" t="s">
        <v>19</v>
      </c>
      <c r="F106" s="209" t="s">
        <v>4600</v>
      </c>
      <c r="G106" s="207"/>
      <c r="H106" s="210">
        <v>30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254</v>
      </c>
      <c r="AU106" s="216" t="s">
        <v>86</v>
      </c>
      <c r="AV106" s="13" t="s">
        <v>86</v>
      </c>
      <c r="AW106" s="13" t="s">
        <v>37</v>
      </c>
      <c r="AX106" s="13" t="s">
        <v>76</v>
      </c>
      <c r="AY106" s="216" t="s">
        <v>142</v>
      </c>
    </row>
    <row r="107" spans="1:65" s="13" customFormat="1" ht="11.25">
      <c r="B107" s="206"/>
      <c r="C107" s="207"/>
      <c r="D107" s="198" t="s">
        <v>254</v>
      </c>
      <c r="E107" s="208" t="s">
        <v>19</v>
      </c>
      <c r="F107" s="209" t="s">
        <v>4601</v>
      </c>
      <c r="G107" s="207"/>
      <c r="H107" s="210">
        <v>4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254</v>
      </c>
      <c r="AU107" s="216" t="s">
        <v>86</v>
      </c>
      <c r="AV107" s="13" t="s">
        <v>86</v>
      </c>
      <c r="AW107" s="13" t="s">
        <v>37</v>
      </c>
      <c r="AX107" s="13" t="s">
        <v>76</v>
      </c>
      <c r="AY107" s="216" t="s">
        <v>142</v>
      </c>
    </row>
    <row r="108" spans="1:65" s="14" customFormat="1" ht="11.25">
      <c r="B108" s="217"/>
      <c r="C108" s="218"/>
      <c r="D108" s="198" t="s">
        <v>254</v>
      </c>
      <c r="E108" s="219" t="s">
        <v>19</v>
      </c>
      <c r="F108" s="220" t="s">
        <v>266</v>
      </c>
      <c r="G108" s="218"/>
      <c r="H108" s="221">
        <v>63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254</v>
      </c>
      <c r="AU108" s="227" t="s">
        <v>86</v>
      </c>
      <c r="AV108" s="14" t="s">
        <v>167</v>
      </c>
      <c r="AW108" s="14" t="s">
        <v>37</v>
      </c>
      <c r="AX108" s="14" t="s">
        <v>84</v>
      </c>
      <c r="AY108" s="227" t="s">
        <v>142</v>
      </c>
    </row>
    <row r="109" spans="1:65" s="2" customFormat="1" ht="44.25" customHeight="1">
      <c r="A109" s="36"/>
      <c r="B109" s="37"/>
      <c r="C109" s="180" t="s">
        <v>86</v>
      </c>
      <c r="D109" s="180" t="s">
        <v>145</v>
      </c>
      <c r="E109" s="181" t="s">
        <v>4602</v>
      </c>
      <c r="F109" s="182" t="s">
        <v>4603</v>
      </c>
      <c r="G109" s="183" t="s">
        <v>251</v>
      </c>
      <c r="H109" s="184">
        <v>182</v>
      </c>
      <c r="I109" s="185"/>
      <c r="J109" s="186">
        <f>ROUND(I109*H109,2)</f>
        <v>0</v>
      </c>
      <c r="K109" s="182" t="s">
        <v>149</v>
      </c>
      <c r="L109" s="41"/>
      <c r="M109" s="187" t="s">
        <v>19</v>
      </c>
      <c r="N109" s="188" t="s">
        <v>47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167</v>
      </c>
      <c r="AT109" s="191" t="s">
        <v>145</v>
      </c>
      <c r="AU109" s="191" t="s">
        <v>86</v>
      </c>
      <c r="AY109" s="19" t="s">
        <v>142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167</v>
      </c>
      <c r="BM109" s="191" t="s">
        <v>4604</v>
      </c>
    </row>
    <row r="110" spans="1:65" s="2" customFormat="1" ht="11.25">
      <c r="A110" s="36"/>
      <c r="B110" s="37"/>
      <c r="C110" s="38"/>
      <c r="D110" s="193" t="s">
        <v>152</v>
      </c>
      <c r="E110" s="38"/>
      <c r="F110" s="194" t="s">
        <v>4605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152</v>
      </c>
      <c r="AU110" s="19" t="s">
        <v>86</v>
      </c>
    </row>
    <row r="111" spans="1:65" s="13" customFormat="1" ht="11.25">
      <c r="B111" s="206"/>
      <c r="C111" s="207"/>
      <c r="D111" s="198" t="s">
        <v>254</v>
      </c>
      <c r="E111" s="208" t="s">
        <v>19</v>
      </c>
      <c r="F111" s="209" t="s">
        <v>4606</v>
      </c>
      <c r="G111" s="207"/>
      <c r="H111" s="210">
        <v>12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254</v>
      </c>
      <c r="AU111" s="216" t="s">
        <v>86</v>
      </c>
      <c r="AV111" s="13" t="s">
        <v>86</v>
      </c>
      <c r="AW111" s="13" t="s">
        <v>37</v>
      </c>
      <c r="AX111" s="13" t="s">
        <v>76</v>
      </c>
      <c r="AY111" s="216" t="s">
        <v>142</v>
      </c>
    </row>
    <row r="112" spans="1:65" s="13" customFormat="1" ht="11.25">
      <c r="B112" s="206"/>
      <c r="C112" s="207"/>
      <c r="D112" s="198" t="s">
        <v>254</v>
      </c>
      <c r="E112" s="208" t="s">
        <v>19</v>
      </c>
      <c r="F112" s="209" t="s">
        <v>4607</v>
      </c>
      <c r="G112" s="207"/>
      <c r="H112" s="210">
        <v>51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254</v>
      </c>
      <c r="AU112" s="216" t="s">
        <v>86</v>
      </c>
      <c r="AV112" s="13" t="s">
        <v>86</v>
      </c>
      <c r="AW112" s="13" t="s">
        <v>37</v>
      </c>
      <c r="AX112" s="13" t="s">
        <v>76</v>
      </c>
      <c r="AY112" s="216" t="s">
        <v>142</v>
      </c>
    </row>
    <row r="113" spans="1:65" s="13" customFormat="1" ht="11.25">
      <c r="B113" s="206"/>
      <c r="C113" s="207"/>
      <c r="D113" s="198" t="s">
        <v>254</v>
      </c>
      <c r="E113" s="208" t="s">
        <v>19</v>
      </c>
      <c r="F113" s="209" t="s">
        <v>4608</v>
      </c>
      <c r="G113" s="207"/>
      <c r="H113" s="210">
        <v>84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254</v>
      </c>
      <c r="AU113" s="216" t="s">
        <v>86</v>
      </c>
      <c r="AV113" s="13" t="s">
        <v>86</v>
      </c>
      <c r="AW113" s="13" t="s">
        <v>37</v>
      </c>
      <c r="AX113" s="13" t="s">
        <v>76</v>
      </c>
      <c r="AY113" s="216" t="s">
        <v>142</v>
      </c>
    </row>
    <row r="114" spans="1:65" s="13" customFormat="1" ht="11.25">
      <c r="B114" s="206"/>
      <c r="C114" s="207"/>
      <c r="D114" s="198" t="s">
        <v>254</v>
      </c>
      <c r="E114" s="208" t="s">
        <v>19</v>
      </c>
      <c r="F114" s="209" t="s">
        <v>4609</v>
      </c>
      <c r="G114" s="207"/>
      <c r="H114" s="210">
        <v>35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254</v>
      </c>
      <c r="AU114" s="216" t="s">
        <v>86</v>
      </c>
      <c r="AV114" s="13" t="s">
        <v>86</v>
      </c>
      <c r="AW114" s="13" t="s">
        <v>37</v>
      </c>
      <c r="AX114" s="13" t="s">
        <v>76</v>
      </c>
      <c r="AY114" s="216" t="s">
        <v>142</v>
      </c>
    </row>
    <row r="115" spans="1:65" s="14" customFormat="1" ht="11.25">
      <c r="B115" s="217"/>
      <c r="C115" s="218"/>
      <c r="D115" s="198" t="s">
        <v>254</v>
      </c>
      <c r="E115" s="219" t="s">
        <v>19</v>
      </c>
      <c r="F115" s="220" t="s">
        <v>266</v>
      </c>
      <c r="G115" s="218"/>
      <c r="H115" s="221">
        <v>182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254</v>
      </c>
      <c r="AU115" s="227" t="s">
        <v>86</v>
      </c>
      <c r="AV115" s="14" t="s">
        <v>167</v>
      </c>
      <c r="AW115" s="14" t="s">
        <v>37</v>
      </c>
      <c r="AX115" s="14" t="s">
        <v>84</v>
      </c>
      <c r="AY115" s="227" t="s">
        <v>142</v>
      </c>
    </row>
    <row r="116" spans="1:65" s="2" customFormat="1" ht="44.25" customHeight="1">
      <c r="A116" s="36"/>
      <c r="B116" s="37"/>
      <c r="C116" s="180" t="s">
        <v>161</v>
      </c>
      <c r="D116" s="180" t="s">
        <v>145</v>
      </c>
      <c r="E116" s="181" t="s">
        <v>4610</v>
      </c>
      <c r="F116" s="182" t="s">
        <v>4611</v>
      </c>
      <c r="G116" s="183" t="s">
        <v>251</v>
      </c>
      <c r="H116" s="184">
        <v>30</v>
      </c>
      <c r="I116" s="185"/>
      <c r="J116" s="186">
        <f>ROUND(I116*H116,2)</f>
        <v>0</v>
      </c>
      <c r="K116" s="182" t="s">
        <v>149</v>
      </c>
      <c r="L116" s="41"/>
      <c r="M116" s="187" t="s">
        <v>19</v>
      </c>
      <c r="N116" s="188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167</v>
      </c>
      <c r="AT116" s="191" t="s">
        <v>145</v>
      </c>
      <c r="AU116" s="191" t="s">
        <v>86</v>
      </c>
      <c r="AY116" s="19" t="s">
        <v>142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167</v>
      </c>
      <c r="BM116" s="191" t="s">
        <v>4612</v>
      </c>
    </row>
    <row r="117" spans="1:65" s="2" customFormat="1" ht="11.25">
      <c r="A117" s="36"/>
      <c r="B117" s="37"/>
      <c r="C117" s="38"/>
      <c r="D117" s="193" t="s">
        <v>152</v>
      </c>
      <c r="E117" s="38"/>
      <c r="F117" s="194" t="s">
        <v>4613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152</v>
      </c>
      <c r="AU117" s="19" t="s">
        <v>86</v>
      </c>
    </row>
    <row r="118" spans="1:65" s="13" customFormat="1" ht="11.25">
      <c r="B118" s="206"/>
      <c r="C118" s="207"/>
      <c r="D118" s="198" t="s">
        <v>254</v>
      </c>
      <c r="E118" s="208" t="s">
        <v>19</v>
      </c>
      <c r="F118" s="209" t="s">
        <v>4600</v>
      </c>
      <c r="G118" s="207"/>
      <c r="H118" s="210">
        <v>30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254</v>
      </c>
      <c r="AU118" s="216" t="s">
        <v>86</v>
      </c>
      <c r="AV118" s="13" t="s">
        <v>86</v>
      </c>
      <c r="AW118" s="13" t="s">
        <v>37</v>
      </c>
      <c r="AX118" s="13" t="s">
        <v>84</v>
      </c>
      <c r="AY118" s="216" t="s">
        <v>142</v>
      </c>
    </row>
    <row r="119" spans="1:65" s="2" customFormat="1" ht="33" customHeight="1">
      <c r="A119" s="36"/>
      <c r="B119" s="37"/>
      <c r="C119" s="180" t="s">
        <v>167</v>
      </c>
      <c r="D119" s="180" t="s">
        <v>145</v>
      </c>
      <c r="E119" s="181" t="s">
        <v>4614</v>
      </c>
      <c r="F119" s="182" t="s">
        <v>4615</v>
      </c>
      <c r="G119" s="183" t="s">
        <v>514</v>
      </c>
      <c r="H119" s="184">
        <v>7</v>
      </c>
      <c r="I119" s="185"/>
      <c r="J119" s="186">
        <f>ROUND(I119*H119,2)</f>
        <v>0</v>
      </c>
      <c r="K119" s="182" t="s">
        <v>149</v>
      </c>
      <c r="L119" s="41"/>
      <c r="M119" s="187" t="s">
        <v>19</v>
      </c>
      <c r="N119" s="188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167</v>
      </c>
      <c r="AT119" s="191" t="s">
        <v>145</v>
      </c>
      <c r="AU119" s="191" t="s">
        <v>86</v>
      </c>
      <c r="AY119" s="19" t="s">
        <v>142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167</v>
      </c>
      <c r="BM119" s="191" t="s">
        <v>4616</v>
      </c>
    </row>
    <row r="120" spans="1:65" s="2" customFormat="1" ht="11.25">
      <c r="A120" s="36"/>
      <c r="B120" s="37"/>
      <c r="C120" s="38"/>
      <c r="D120" s="193" t="s">
        <v>152</v>
      </c>
      <c r="E120" s="38"/>
      <c r="F120" s="194" t="s">
        <v>4617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152</v>
      </c>
      <c r="AU120" s="19" t="s">
        <v>86</v>
      </c>
    </row>
    <row r="121" spans="1:65" s="13" customFormat="1" ht="11.25">
      <c r="B121" s="206"/>
      <c r="C121" s="207"/>
      <c r="D121" s="198" t="s">
        <v>254</v>
      </c>
      <c r="E121" s="208" t="s">
        <v>19</v>
      </c>
      <c r="F121" s="209" t="s">
        <v>4618</v>
      </c>
      <c r="G121" s="207"/>
      <c r="H121" s="210">
        <v>2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254</v>
      </c>
      <c r="AU121" s="216" t="s">
        <v>86</v>
      </c>
      <c r="AV121" s="13" t="s">
        <v>86</v>
      </c>
      <c r="AW121" s="13" t="s">
        <v>37</v>
      </c>
      <c r="AX121" s="13" t="s">
        <v>76</v>
      </c>
      <c r="AY121" s="216" t="s">
        <v>142</v>
      </c>
    </row>
    <row r="122" spans="1:65" s="13" customFormat="1" ht="11.25">
      <c r="B122" s="206"/>
      <c r="C122" s="207"/>
      <c r="D122" s="198" t="s">
        <v>254</v>
      </c>
      <c r="E122" s="208" t="s">
        <v>19</v>
      </c>
      <c r="F122" s="209" t="s">
        <v>4619</v>
      </c>
      <c r="G122" s="207"/>
      <c r="H122" s="210">
        <v>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254</v>
      </c>
      <c r="AU122" s="216" t="s">
        <v>86</v>
      </c>
      <c r="AV122" s="13" t="s">
        <v>86</v>
      </c>
      <c r="AW122" s="13" t="s">
        <v>37</v>
      </c>
      <c r="AX122" s="13" t="s">
        <v>76</v>
      </c>
      <c r="AY122" s="216" t="s">
        <v>142</v>
      </c>
    </row>
    <row r="123" spans="1:65" s="13" customFormat="1" ht="11.25">
      <c r="B123" s="206"/>
      <c r="C123" s="207"/>
      <c r="D123" s="198" t="s">
        <v>254</v>
      </c>
      <c r="E123" s="208" t="s">
        <v>19</v>
      </c>
      <c r="F123" s="209" t="s">
        <v>4620</v>
      </c>
      <c r="G123" s="207"/>
      <c r="H123" s="210">
        <v>1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254</v>
      </c>
      <c r="AU123" s="216" t="s">
        <v>86</v>
      </c>
      <c r="AV123" s="13" t="s">
        <v>86</v>
      </c>
      <c r="AW123" s="13" t="s">
        <v>37</v>
      </c>
      <c r="AX123" s="13" t="s">
        <v>76</v>
      </c>
      <c r="AY123" s="216" t="s">
        <v>142</v>
      </c>
    </row>
    <row r="124" spans="1:65" s="13" customFormat="1" ht="11.25">
      <c r="B124" s="206"/>
      <c r="C124" s="207"/>
      <c r="D124" s="198" t="s">
        <v>254</v>
      </c>
      <c r="E124" s="208" t="s">
        <v>19</v>
      </c>
      <c r="F124" s="209" t="s">
        <v>4621</v>
      </c>
      <c r="G124" s="207"/>
      <c r="H124" s="210">
        <v>2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254</v>
      </c>
      <c r="AU124" s="216" t="s">
        <v>86</v>
      </c>
      <c r="AV124" s="13" t="s">
        <v>86</v>
      </c>
      <c r="AW124" s="13" t="s">
        <v>37</v>
      </c>
      <c r="AX124" s="13" t="s">
        <v>76</v>
      </c>
      <c r="AY124" s="216" t="s">
        <v>142</v>
      </c>
    </row>
    <row r="125" spans="1:65" s="13" customFormat="1" ht="11.25">
      <c r="B125" s="206"/>
      <c r="C125" s="207"/>
      <c r="D125" s="198" t="s">
        <v>254</v>
      </c>
      <c r="E125" s="208" t="s">
        <v>19</v>
      </c>
      <c r="F125" s="209" t="s">
        <v>4622</v>
      </c>
      <c r="G125" s="207"/>
      <c r="H125" s="210">
        <v>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254</v>
      </c>
      <c r="AU125" s="216" t="s">
        <v>86</v>
      </c>
      <c r="AV125" s="13" t="s">
        <v>86</v>
      </c>
      <c r="AW125" s="13" t="s">
        <v>37</v>
      </c>
      <c r="AX125" s="13" t="s">
        <v>76</v>
      </c>
      <c r="AY125" s="216" t="s">
        <v>142</v>
      </c>
    </row>
    <row r="126" spans="1:65" s="14" customFormat="1" ht="11.25">
      <c r="B126" s="217"/>
      <c r="C126" s="218"/>
      <c r="D126" s="198" t="s">
        <v>254</v>
      </c>
      <c r="E126" s="219" t="s">
        <v>19</v>
      </c>
      <c r="F126" s="220" t="s">
        <v>266</v>
      </c>
      <c r="G126" s="218"/>
      <c r="H126" s="221">
        <v>7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254</v>
      </c>
      <c r="AU126" s="227" t="s">
        <v>86</v>
      </c>
      <c r="AV126" s="14" t="s">
        <v>167</v>
      </c>
      <c r="AW126" s="14" t="s">
        <v>37</v>
      </c>
      <c r="AX126" s="14" t="s">
        <v>84</v>
      </c>
      <c r="AY126" s="227" t="s">
        <v>142</v>
      </c>
    </row>
    <row r="127" spans="1:65" s="2" customFormat="1" ht="37.9" customHeight="1">
      <c r="A127" s="36"/>
      <c r="B127" s="37"/>
      <c r="C127" s="180" t="s">
        <v>141</v>
      </c>
      <c r="D127" s="180" t="s">
        <v>145</v>
      </c>
      <c r="E127" s="181" t="s">
        <v>4623</v>
      </c>
      <c r="F127" s="182" t="s">
        <v>4624</v>
      </c>
      <c r="G127" s="183" t="s">
        <v>514</v>
      </c>
      <c r="H127" s="184">
        <v>1</v>
      </c>
      <c r="I127" s="185"/>
      <c r="J127" s="186">
        <f>ROUND(I127*H127,2)</f>
        <v>0</v>
      </c>
      <c r="K127" s="182" t="s">
        <v>149</v>
      </c>
      <c r="L127" s="41"/>
      <c r="M127" s="187" t="s">
        <v>19</v>
      </c>
      <c r="N127" s="188" t="s">
        <v>47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167</v>
      </c>
      <c r="AT127" s="191" t="s">
        <v>145</v>
      </c>
      <c r="AU127" s="191" t="s">
        <v>86</v>
      </c>
      <c r="AY127" s="19" t="s">
        <v>142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84</v>
      </c>
      <c r="BK127" s="192">
        <f>ROUND(I127*H127,2)</f>
        <v>0</v>
      </c>
      <c r="BL127" s="19" t="s">
        <v>167</v>
      </c>
      <c r="BM127" s="191" t="s">
        <v>4625</v>
      </c>
    </row>
    <row r="128" spans="1:65" s="2" customFormat="1" ht="11.25">
      <c r="A128" s="36"/>
      <c r="B128" s="37"/>
      <c r="C128" s="38"/>
      <c r="D128" s="193" t="s">
        <v>152</v>
      </c>
      <c r="E128" s="38"/>
      <c r="F128" s="194" t="s">
        <v>4626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152</v>
      </c>
      <c r="AU128" s="19" t="s">
        <v>86</v>
      </c>
    </row>
    <row r="129" spans="1:65" s="13" customFormat="1" ht="11.25">
      <c r="B129" s="206"/>
      <c r="C129" s="207"/>
      <c r="D129" s="198" t="s">
        <v>254</v>
      </c>
      <c r="E129" s="208" t="s">
        <v>19</v>
      </c>
      <c r="F129" s="209" t="s">
        <v>4627</v>
      </c>
      <c r="G129" s="207"/>
      <c r="H129" s="210">
        <v>1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254</v>
      </c>
      <c r="AU129" s="216" t="s">
        <v>86</v>
      </c>
      <c r="AV129" s="13" t="s">
        <v>86</v>
      </c>
      <c r="AW129" s="13" t="s">
        <v>37</v>
      </c>
      <c r="AX129" s="13" t="s">
        <v>84</v>
      </c>
      <c r="AY129" s="216" t="s">
        <v>142</v>
      </c>
    </row>
    <row r="130" spans="1:65" s="2" customFormat="1" ht="24.2" customHeight="1">
      <c r="A130" s="36"/>
      <c r="B130" s="37"/>
      <c r="C130" s="180" t="s">
        <v>178</v>
      </c>
      <c r="D130" s="180" t="s">
        <v>145</v>
      </c>
      <c r="E130" s="181" t="s">
        <v>4628</v>
      </c>
      <c r="F130" s="182" t="s">
        <v>4629</v>
      </c>
      <c r="G130" s="183" t="s">
        <v>514</v>
      </c>
      <c r="H130" s="184">
        <v>1</v>
      </c>
      <c r="I130" s="185"/>
      <c r="J130" s="186">
        <f>ROUND(I130*H130,2)</f>
        <v>0</v>
      </c>
      <c r="K130" s="182" t="s">
        <v>149</v>
      </c>
      <c r="L130" s="41"/>
      <c r="M130" s="187" t="s">
        <v>19</v>
      </c>
      <c r="N130" s="188" t="s">
        <v>47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167</v>
      </c>
      <c r="AT130" s="191" t="s">
        <v>145</v>
      </c>
      <c r="AU130" s="191" t="s">
        <v>86</v>
      </c>
      <c r="AY130" s="19" t="s">
        <v>142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84</v>
      </c>
      <c r="BK130" s="192">
        <f>ROUND(I130*H130,2)</f>
        <v>0</v>
      </c>
      <c r="BL130" s="19" t="s">
        <v>167</v>
      </c>
      <c r="BM130" s="191" t="s">
        <v>4630</v>
      </c>
    </row>
    <row r="131" spans="1:65" s="2" customFormat="1" ht="11.25">
      <c r="A131" s="36"/>
      <c r="B131" s="37"/>
      <c r="C131" s="38"/>
      <c r="D131" s="193" t="s">
        <v>152</v>
      </c>
      <c r="E131" s="38"/>
      <c r="F131" s="194" t="s">
        <v>4631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152</v>
      </c>
      <c r="AU131" s="19" t="s">
        <v>86</v>
      </c>
    </row>
    <row r="132" spans="1:65" s="13" customFormat="1" ht="11.25">
      <c r="B132" s="206"/>
      <c r="C132" s="207"/>
      <c r="D132" s="198" t="s">
        <v>254</v>
      </c>
      <c r="E132" s="208" t="s">
        <v>19</v>
      </c>
      <c r="F132" s="209" t="s">
        <v>4620</v>
      </c>
      <c r="G132" s="207"/>
      <c r="H132" s="210">
        <v>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254</v>
      </c>
      <c r="AU132" s="216" t="s">
        <v>86</v>
      </c>
      <c r="AV132" s="13" t="s">
        <v>86</v>
      </c>
      <c r="AW132" s="13" t="s">
        <v>37</v>
      </c>
      <c r="AX132" s="13" t="s">
        <v>84</v>
      </c>
      <c r="AY132" s="216" t="s">
        <v>142</v>
      </c>
    </row>
    <row r="133" spans="1:65" s="2" customFormat="1" ht="33" customHeight="1">
      <c r="A133" s="36"/>
      <c r="B133" s="37"/>
      <c r="C133" s="180" t="s">
        <v>184</v>
      </c>
      <c r="D133" s="180" t="s">
        <v>145</v>
      </c>
      <c r="E133" s="181" t="s">
        <v>4632</v>
      </c>
      <c r="F133" s="182" t="s">
        <v>4633</v>
      </c>
      <c r="G133" s="183" t="s">
        <v>514</v>
      </c>
      <c r="H133" s="184">
        <v>7</v>
      </c>
      <c r="I133" s="185"/>
      <c r="J133" s="186">
        <f>ROUND(I133*H133,2)</f>
        <v>0</v>
      </c>
      <c r="K133" s="182" t="s">
        <v>149</v>
      </c>
      <c r="L133" s="41"/>
      <c r="M133" s="187" t="s">
        <v>19</v>
      </c>
      <c r="N133" s="188" t="s">
        <v>47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167</v>
      </c>
      <c r="AT133" s="191" t="s">
        <v>145</v>
      </c>
      <c r="AU133" s="191" t="s">
        <v>86</v>
      </c>
      <c r="AY133" s="19" t="s">
        <v>142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84</v>
      </c>
      <c r="BK133" s="192">
        <f>ROUND(I133*H133,2)</f>
        <v>0</v>
      </c>
      <c r="BL133" s="19" t="s">
        <v>167</v>
      </c>
      <c r="BM133" s="191" t="s">
        <v>4634</v>
      </c>
    </row>
    <row r="134" spans="1:65" s="2" customFormat="1" ht="11.25">
      <c r="A134" s="36"/>
      <c r="B134" s="37"/>
      <c r="C134" s="38"/>
      <c r="D134" s="193" t="s">
        <v>152</v>
      </c>
      <c r="E134" s="38"/>
      <c r="F134" s="194" t="s">
        <v>4635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152</v>
      </c>
      <c r="AU134" s="19" t="s">
        <v>86</v>
      </c>
    </row>
    <row r="135" spans="1:65" s="13" customFormat="1" ht="11.25">
      <c r="B135" s="206"/>
      <c r="C135" s="207"/>
      <c r="D135" s="198" t="s">
        <v>254</v>
      </c>
      <c r="E135" s="208" t="s">
        <v>19</v>
      </c>
      <c r="F135" s="209" t="s">
        <v>4618</v>
      </c>
      <c r="G135" s="207"/>
      <c r="H135" s="210">
        <v>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254</v>
      </c>
      <c r="AU135" s="216" t="s">
        <v>86</v>
      </c>
      <c r="AV135" s="13" t="s">
        <v>86</v>
      </c>
      <c r="AW135" s="13" t="s">
        <v>37</v>
      </c>
      <c r="AX135" s="13" t="s">
        <v>76</v>
      </c>
      <c r="AY135" s="216" t="s">
        <v>142</v>
      </c>
    </row>
    <row r="136" spans="1:65" s="13" customFormat="1" ht="11.25">
      <c r="B136" s="206"/>
      <c r="C136" s="207"/>
      <c r="D136" s="198" t="s">
        <v>254</v>
      </c>
      <c r="E136" s="208" t="s">
        <v>19</v>
      </c>
      <c r="F136" s="209" t="s">
        <v>4619</v>
      </c>
      <c r="G136" s="207"/>
      <c r="H136" s="210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254</v>
      </c>
      <c r="AU136" s="216" t="s">
        <v>86</v>
      </c>
      <c r="AV136" s="13" t="s">
        <v>86</v>
      </c>
      <c r="AW136" s="13" t="s">
        <v>37</v>
      </c>
      <c r="AX136" s="13" t="s">
        <v>76</v>
      </c>
      <c r="AY136" s="216" t="s">
        <v>142</v>
      </c>
    </row>
    <row r="137" spans="1:65" s="13" customFormat="1" ht="11.25">
      <c r="B137" s="206"/>
      <c r="C137" s="207"/>
      <c r="D137" s="198" t="s">
        <v>254</v>
      </c>
      <c r="E137" s="208" t="s">
        <v>19</v>
      </c>
      <c r="F137" s="209" t="s">
        <v>4620</v>
      </c>
      <c r="G137" s="207"/>
      <c r="H137" s="210">
        <v>1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254</v>
      </c>
      <c r="AU137" s="216" t="s">
        <v>86</v>
      </c>
      <c r="AV137" s="13" t="s">
        <v>86</v>
      </c>
      <c r="AW137" s="13" t="s">
        <v>37</v>
      </c>
      <c r="AX137" s="13" t="s">
        <v>76</v>
      </c>
      <c r="AY137" s="216" t="s">
        <v>142</v>
      </c>
    </row>
    <row r="138" spans="1:65" s="13" customFormat="1" ht="11.25">
      <c r="B138" s="206"/>
      <c r="C138" s="207"/>
      <c r="D138" s="198" t="s">
        <v>254</v>
      </c>
      <c r="E138" s="208" t="s">
        <v>19</v>
      </c>
      <c r="F138" s="209" t="s">
        <v>4621</v>
      </c>
      <c r="G138" s="207"/>
      <c r="H138" s="210">
        <v>2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254</v>
      </c>
      <c r="AU138" s="216" t="s">
        <v>86</v>
      </c>
      <c r="AV138" s="13" t="s">
        <v>86</v>
      </c>
      <c r="AW138" s="13" t="s">
        <v>37</v>
      </c>
      <c r="AX138" s="13" t="s">
        <v>76</v>
      </c>
      <c r="AY138" s="216" t="s">
        <v>142</v>
      </c>
    </row>
    <row r="139" spans="1:65" s="13" customFormat="1" ht="11.25">
      <c r="B139" s="206"/>
      <c r="C139" s="207"/>
      <c r="D139" s="198" t="s">
        <v>254</v>
      </c>
      <c r="E139" s="208" t="s">
        <v>19</v>
      </c>
      <c r="F139" s="209" t="s">
        <v>4622</v>
      </c>
      <c r="G139" s="207"/>
      <c r="H139" s="210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254</v>
      </c>
      <c r="AU139" s="216" t="s">
        <v>86</v>
      </c>
      <c r="AV139" s="13" t="s">
        <v>86</v>
      </c>
      <c r="AW139" s="13" t="s">
        <v>37</v>
      </c>
      <c r="AX139" s="13" t="s">
        <v>76</v>
      </c>
      <c r="AY139" s="216" t="s">
        <v>142</v>
      </c>
    </row>
    <row r="140" spans="1:65" s="14" customFormat="1" ht="11.25">
      <c r="B140" s="217"/>
      <c r="C140" s="218"/>
      <c r="D140" s="198" t="s">
        <v>254</v>
      </c>
      <c r="E140" s="219" t="s">
        <v>19</v>
      </c>
      <c r="F140" s="220" t="s">
        <v>266</v>
      </c>
      <c r="G140" s="218"/>
      <c r="H140" s="221">
        <v>7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254</v>
      </c>
      <c r="AU140" s="227" t="s">
        <v>86</v>
      </c>
      <c r="AV140" s="14" t="s">
        <v>167</v>
      </c>
      <c r="AW140" s="14" t="s">
        <v>37</v>
      </c>
      <c r="AX140" s="14" t="s">
        <v>84</v>
      </c>
      <c r="AY140" s="227" t="s">
        <v>142</v>
      </c>
    </row>
    <row r="141" spans="1:65" s="2" customFormat="1" ht="33" customHeight="1">
      <c r="A141" s="36"/>
      <c r="B141" s="37"/>
      <c r="C141" s="180" t="s">
        <v>189</v>
      </c>
      <c r="D141" s="180" t="s">
        <v>145</v>
      </c>
      <c r="E141" s="181" t="s">
        <v>4636</v>
      </c>
      <c r="F141" s="182" t="s">
        <v>4637</v>
      </c>
      <c r="G141" s="183" t="s">
        <v>514</v>
      </c>
      <c r="H141" s="184">
        <v>1</v>
      </c>
      <c r="I141" s="185"/>
      <c r="J141" s="186">
        <f>ROUND(I141*H141,2)</f>
        <v>0</v>
      </c>
      <c r="K141" s="182" t="s">
        <v>149</v>
      </c>
      <c r="L141" s="41"/>
      <c r="M141" s="187" t="s">
        <v>19</v>
      </c>
      <c r="N141" s="188" t="s">
        <v>47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167</v>
      </c>
      <c r="AT141" s="191" t="s">
        <v>145</v>
      </c>
      <c r="AU141" s="191" t="s">
        <v>86</v>
      </c>
      <c r="AY141" s="19" t="s">
        <v>142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167</v>
      </c>
      <c r="BM141" s="191" t="s">
        <v>4638</v>
      </c>
    </row>
    <row r="142" spans="1:65" s="2" customFormat="1" ht="11.25">
      <c r="A142" s="36"/>
      <c r="B142" s="37"/>
      <c r="C142" s="38"/>
      <c r="D142" s="193" t="s">
        <v>152</v>
      </c>
      <c r="E142" s="38"/>
      <c r="F142" s="194" t="s">
        <v>4639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152</v>
      </c>
      <c r="AU142" s="19" t="s">
        <v>86</v>
      </c>
    </row>
    <row r="143" spans="1:65" s="13" customFormat="1" ht="11.25">
      <c r="B143" s="206"/>
      <c r="C143" s="207"/>
      <c r="D143" s="198" t="s">
        <v>254</v>
      </c>
      <c r="E143" s="208" t="s">
        <v>19</v>
      </c>
      <c r="F143" s="209" t="s">
        <v>4627</v>
      </c>
      <c r="G143" s="207"/>
      <c r="H143" s="210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254</v>
      </c>
      <c r="AU143" s="216" t="s">
        <v>86</v>
      </c>
      <c r="AV143" s="13" t="s">
        <v>86</v>
      </c>
      <c r="AW143" s="13" t="s">
        <v>37</v>
      </c>
      <c r="AX143" s="13" t="s">
        <v>84</v>
      </c>
      <c r="AY143" s="216" t="s">
        <v>142</v>
      </c>
    </row>
    <row r="144" spans="1:65" s="2" customFormat="1" ht="49.15" customHeight="1">
      <c r="A144" s="36"/>
      <c r="B144" s="37"/>
      <c r="C144" s="180" t="s">
        <v>194</v>
      </c>
      <c r="D144" s="180" t="s">
        <v>145</v>
      </c>
      <c r="E144" s="181" t="s">
        <v>4640</v>
      </c>
      <c r="F144" s="182" t="s">
        <v>4641</v>
      </c>
      <c r="G144" s="183" t="s">
        <v>258</v>
      </c>
      <c r="H144" s="184">
        <v>10</v>
      </c>
      <c r="I144" s="185"/>
      <c r="J144" s="186">
        <f>ROUND(I144*H144,2)</f>
        <v>0</v>
      </c>
      <c r="K144" s="182" t="s">
        <v>149</v>
      </c>
      <c r="L144" s="41"/>
      <c r="M144" s="187" t="s">
        <v>19</v>
      </c>
      <c r="N144" s="188" t="s">
        <v>47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167</v>
      </c>
      <c r="AT144" s="191" t="s">
        <v>145</v>
      </c>
      <c r="AU144" s="191" t="s">
        <v>86</v>
      </c>
      <c r="AY144" s="19" t="s">
        <v>142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84</v>
      </c>
      <c r="BK144" s="192">
        <f>ROUND(I144*H144,2)</f>
        <v>0</v>
      </c>
      <c r="BL144" s="19" t="s">
        <v>167</v>
      </c>
      <c r="BM144" s="191" t="s">
        <v>4642</v>
      </c>
    </row>
    <row r="145" spans="1:65" s="2" customFormat="1" ht="11.25">
      <c r="A145" s="36"/>
      <c r="B145" s="37"/>
      <c r="C145" s="38"/>
      <c r="D145" s="193" t="s">
        <v>152</v>
      </c>
      <c r="E145" s="38"/>
      <c r="F145" s="194" t="s">
        <v>4643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152</v>
      </c>
      <c r="AU145" s="19" t="s">
        <v>86</v>
      </c>
    </row>
    <row r="146" spans="1:65" s="15" customFormat="1" ht="11.25">
      <c r="B146" s="238"/>
      <c r="C146" s="239"/>
      <c r="D146" s="198" t="s">
        <v>254</v>
      </c>
      <c r="E146" s="240" t="s">
        <v>19</v>
      </c>
      <c r="F146" s="241" t="s">
        <v>4644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254</v>
      </c>
      <c r="AU146" s="247" t="s">
        <v>86</v>
      </c>
      <c r="AV146" s="15" t="s">
        <v>84</v>
      </c>
      <c r="AW146" s="15" t="s">
        <v>37</v>
      </c>
      <c r="AX146" s="15" t="s">
        <v>76</v>
      </c>
      <c r="AY146" s="247" t="s">
        <v>142</v>
      </c>
    </row>
    <row r="147" spans="1:65" s="13" customFormat="1" ht="11.25">
      <c r="B147" s="206"/>
      <c r="C147" s="207"/>
      <c r="D147" s="198" t="s">
        <v>254</v>
      </c>
      <c r="E147" s="208" t="s">
        <v>19</v>
      </c>
      <c r="F147" s="209" t="s">
        <v>4645</v>
      </c>
      <c r="G147" s="207"/>
      <c r="H147" s="210">
        <v>5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254</v>
      </c>
      <c r="AU147" s="216" t="s">
        <v>86</v>
      </c>
      <c r="AV147" s="13" t="s">
        <v>86</v>
      </c>
      <c r="AW147" s="13" t="s">
        <v>37</v>
      </c>
      <c r="AX147" s="13" t="s">
        <v>76</v>
      </c>
      <c r="AY147" s="216" t="s">
        <v>142</v>
      </c>
    </row>
    <row r="148" spans="1:65" s="15" customFormat="1" ht="11.25">
      <c r="B148" s="238"/>
      <c r="C148" s="239"/>
      <c r="D148" s="198" t="s">
        <v>254</v>
      </c>
      <c r="E148" s="240" t="s">
        <v>19</v>
      </c>
      <c r="F148" s="241" t="s">
        <v>4646</v>
      </c>
      <c r="G148" s="239"/>
      <c r="H148" s="240" t="s">
        <v>19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254</v>
      </c>
      <c r="AU148" s="247" t="s">
        <v>86</v>
      </c>
      <c r="AV148" s="15" t="s">
        <v>84</v>
      </c>
      <c r="AW148" s="15" t="s">
        <v>37</v>
      </c>
      <c r="AX148" s="15" t="s">
        <v>76</v>
      </c>
      <c r="AY148" s="247" t="s">
        <v>142</v>
      </c>
    </row>
    <row r="149" spans="1:65" s="13" customFormat="1" ht="11.25">
      <c r="B149" s="206"/>
      <c r="C149" s="207"/>
      <c r="D149" s="198" t="s">
        <v>254</v>
      </c>
      <c r="E149" s="208" t="s">
        <v>19</v>
      </c>
      <c r="F149" s="209" t="s">
        <v>4647</v>
      </c>
      <c r="G149" s="207"/>
      <c r="H149" s="210">
        <v>5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254</v>
      </c>
      <c r="AU149" s="216" t="s">
        <v>86</v>
      </c>
      <c r="AV149" s="13" t="s">
        <v>86</v>
      </c>
      <c r="AW149" s="13" t="s">
        <v>37</v>
      </c>
      <c r="AX149" s="13" t="s">
        <v>76</v>
      </c>
      <c r="AY149" s="216" t="s">
        <v>142</v>
      </c>
    </row>
    <row r="150" spans="1:65" s="14" customFormat="1" ht="11.25">
      <c r="B150" s="217"/>
      <c r="C150" s="218"/>
      <c r="D150" s="198" t="s">
        <v>254</v>
      </c>
      <c r="E150" s="219" t="s">
        <v>19</v>
      </c>
      <c r="F150" s="220" t="s">
        <v>266</v>
      </c>
      <c r="G150" s="218"/>
      <c r="H150" s="221">
        <v>10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254</v>
      </c>
      <c r="AU150" s="227" t="s">
        <v>86</v>
      </c>
      <c r="AV150" s="14" t="s">
        <v>167</v>
      </c>
      <c r="AW150" s="14" t="s">
        <v>37</v>
      </c>
      <c r="AX150" s="14" t="s">
        <v>84</v>
      </c>
      <c r="AY150" s="227" t="s">
        <v>142</v>
      </c>
    </row>
    <row r="151" spans="1:65" s="2" customFormat="1" ht="44.25" customHeight="1">
      <c r="A151" s="36"/>
      <c r="B151" s="37"/>
      <c r="C151" s="180" t="s">
        <v>200</v>
      </c>
      <c r="D151" s="180" t="s">
        <v>145</v>
      </c>
      <c r="E151" s="181" t="s">
        <v>4648</v>
      </c>
      <c r="F151" s="182" t="s">
        <v>4649</v>
      </c>
      <c r="G151" s="183" t="s">
        <v>258</v>
      </c>
      <c r="H151" s="184">
        <v>10</v>
      </c>
      <c r="I151" s="185"/>
      <c r="J151" s="186">
        <f>ROUND(I151*H151,2)</f>
        <v>0</v>
      </c>
      <c r="K151" s="182" t="s">
        <v>149</v>
      </c>
      <c r="L151" s="41"/>
      <c r="M151" s="187" t="s">
        <v>19</v>
      </c>
      <c r="N151" s="188" t="s">
        <v>47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167</v>
      </c>
      <c r="AT151" s="191" t="s">
        <v>145</v>
      </c>
      <c r="AU151" s="191" t="s">
        <v>86</v>
      </c>
      <c r="AY151" s="19" t="s">
        <v>142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84</v>
      </c>
      <c r="BK151" s="192">
        <f>ROUND(I151*H151,2)</f>
        <v>0</v>
      </c>
      <c r="BL151" s="19" t="s">
        <v>167</v>
      </c>
      <c r="BM151" s="191" t="s">
        <v>4650</v>
      </c>
    </row>
    <row r="152" spans="1:65" s="2" customFormat="1" ht="11.25">
      <c r="A152" s="36"/>
      <c r="B152" s="37"/>
      <c r="C152" s="38"/>
      <c r="D152" s="193" t="s">
        <v>152</v>
      </c>
      <c r="E152" s="38"/>
      <c r="F152" s="194" t="s">
        <v>4651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152</v>
      </c>
      <c r="AU152" s="19" t="s">
        <v>86</v>
      </c>
    </row>
    <row r="153" spans="1:65" s="15" customFormat="1" ht="11.25">
      <c r="B153" s="238"/>
      <c r="C153" s="239"/>
      <c r="D153" s="198" t="s">
        <v>254</v>
      </c>
      <c r="E153" s="240" t="s">
        <v>19</v>
      </c>
      <c r="F153" s="241" t="s">
        <v>4644</v>
      </c>
      <c r="G153" s="239"/>
      <c r="H153" s="240" t="s">
        <v>19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254</v>
      </c>
      <c r="AU153" s="247" t="s">
        <v>86</v>
      </c>
      <c r="AV153" s="15" t="s">
        <v>84</v>
      </c>
      <c r="AW153" s="15" t="s">
        <v>37</v>
      </c>
      <c r="AX153" s="15" t="s">
        <v>76</v>
      </c>
      <c r="AY153" s="247" t="s">
        <v>142</v>
      </c>
    </row>
    <row r="154" spans="1:65" s="13" customFormat="1" ht="11.25">
      <c r="B154" s="206"/>
      <c r="C154" s="207"/>
      <c r="D154" s="198" t="s">
        <v>254</v>
      </c>
      <c r="E154" s="208" t="s">
        <v>19</v>
      </c>
      <c r="F154" s="209" t="s">
        <v>4645</v>
      </c>
      <c r="G154" s="207"/>
      <c r="H154" s="210">
        <v>5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254</v>
      </c>
      <c r="AU154" s="216" t="s">
        <v>86</v>
      </c>
      <c r="AV154" s="13" t="s">
        <v>86</v>
      </c>
      <c r="AW154" s="13" t="s">
        <v>37</v>
      </c>
      <c r="AX154" s="13" t="s">
        <v>76</v>
      </c>
      <c r="AY154" s="216" t="s">
        <v>142</v>
      </c>
    </row>
    <row r="155" spans="1:65" s="15" customFormat="1" ht="11.25">
      <c r="B155" s="238"/>
      <c r="C155" s="239"/>
      <c r="D155" s="198" t="s">
        <v>254</v>
      </c>
      <c r="E155" s="240" t="s">
        <v>19</v>
      </c>
      <c r="F155" s="241" t="s">
        <v>4646</v>
      </c>
      <c r="G155" s="239"/>
      <c r="H155" s="240" t="s">
        <v>19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254</v>
      </c>
      <c r="AU155" s="247" t="s">
        <v>86</v>
      </c>
      <c r="AV155" s="15" t="s">
        <v>84</v>
      </c>
      <c r="AW155" s="15" t="s">
        <v>37</v>
      </c>
      <c r="AX155" s="15" t="s">
        <v>76</v>
      </c>
      <c r="AY155" s="247" t="s">
        <v>142</v>
      </c>
    </row>
    <row r="156" spans="1:65" s="13" customFormat="1" ht="11.25">
      <c r="B156" s="206"/>
      <c r="C156" s="207"/>
      <c r="D156" s="198" t="s">
        <v>254</v>
      </c>
      <c r="E156" s="208" t="s">
        <v>19</v>
      </c>
      <c r="F156" s="209" t="s">
        <v>4647</v>
      </c>
      <c r="G156" s="207"/>
      <c r="H156" s="210">
        <v>5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254</v>
      </c>
      <c r="AU156" s="216" t="s">
        <v>86</v>
      </c>
      <c r="AV156" s="13" t="s">
        <v>86</v>
      </c>
      <c r="AW156" s="13" t="s">
        <v>37</v>
      </c>
      <c r="AX156" s="13" t="s">
        <v>76</v>
      </c>
      <c r="AY156" s="216" t="s">
        <v>142</v>
      </c>
    </row>
    <row r="157" spans="1:65" s="14" customFormat="1" ht="11.25">
      <c r="B157" s="217"/>
      <c r="C157" s="218"/>
      <c r="D157" s="198" t="s">
        <v>254</v>
      </c>
      <c r="E157" s="219" t="s">
        <v>19</v>
      </c>
      <c r="F157" s="220" t="s">
        <v>266</v>
      </c>
      <c r="G157" s="218"/>
      <c r="H157" s="221">
        <v>10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254</v>
      </c>
      <c r="AU157" s="227" t="s">
        <v>86</v>
      </c>
      <c r="AV157" s="14" t="s">
        <v>167</v>
      </c>
      <c r="AW157" s="14" t="s">
        <v>37</v>
      </c>
      <c r="AX157" s="14" t="s">
        <v>84</v>
      </c>
      <c r="AY157" s="227" t="s">
        <v>142</v>
      </c>
    </row>
    <row r="158" spans="1:65" s="2" customFormat="1" ht="37.9" customHeight="1">
      <c r="A158" s="36"/>
      <c r="B158" s="37"/>
      <c r="C158" s="180" t="s">
        <v>206</v>
      </c>
      <c r="D158" s="180" t="s">
        <v>145</v>
      </c>
      <c r="E158" s="181" t="s">
        <v>4652</v>
      </c>
      <c r="F158" s="182" t="s">
        <v>4653</v>
      </c>
      <c r="G158" s="183" t="s">
        <v>514</v>
      </c>
      <c r="H158" s="184">
        <v>2</v>
      </c>
      <c r="I158" s="185"/>
      <c r="J158" s="186">
        <f>ROUND(I158*H158,2)</f>
        <v>0</v>
      </c>
      <c r="K158" s="182" t="s">
        <v>149</v>
      </c>
      <c r="L158" s="41"/>
      <c r="M158" s="187" t="s">
        <v>19</v>
      </c>
      <c r="N158" s="188" t="s">
        <v>47</v>
      </c>
      <c r="O158" s="66"/>
      <c r="P158" s="189">
        <f>O158*H158</f>
        <v>0</v>
      </c>
      <c r="Q158" s="189">
        <v>6.4999999999999997E-4</v>
      </c>
      <c r="R158" s="189">
        <f>Q158*H158</f>
        <v>1.2999999999999999E-3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167</v>
      </c>
      <c r="AT158" s="191" t="s">
        <v>145</v>
      </c>
      <c r="AU158" s="191" t="s">
        <v>86</v>
      </c>
      <c r="AY158" s="19" t="s">
        <v>142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167</v>
      </c>
      <c r="BM158" s="191" t="s">
        <v>4654</v>
      </c>
    </row>
    <row r="159" spans="1:65" s="2" customFormat="1" ht="11.25">
      <c r="A159" s="36"/>
      <c r="B159" s="37"/>
      <c r="C159" s="38"/>
      <c r="D159" s="193" t="s">
        <v>152</v>
      </c>
      <c r="E159" s="38"/>
      <c r="F159" s="194" t="s">
        <v>4655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152</v>
      </c>
      <c r="AU159" s="19" t="s">
        <v>86</v>
      </c>
    </row>
    <row r="160" spans="1:65" s="2" customFormat="1" ht="37.9" customHeight="1">
      <c r="A160" s="36"/>
      <c r="B160" s="37"/>
      <c r="C160" s="180" t="s">
        <v>312</v>
      </c>
      <c r="D160" s="180" t="s">
        <v>145</v>
      </c>
      <c r="E160" s="181" t="s">
        <v>4656</v>
      </c>
      <c r="F160" s="182" t="s">
        <v>4657</v>
      </c>
      <c r="G160" s="183" t="s">
        <v>514</v>
      </c>
      <c r="H160" s="184">
        <v>2</v>
      </c>
      <c r="I160" s="185"/>
      <c r="J160" s="186">
        <f>ROUND(I160*H160,2)</f>
        <v>0</v>
      </c>
      <c r="K160" s="182" t="s">
        <v>149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167</v>
      </c>
      <c r="AT160" s="191" t="s">
        <v>145</v>
      </c>
      <c r="AU160" s="191" t="s">
        <v>86</v>
      </c>
      <c r="AY160" s="19" t="s">
        <v>142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167</v>
      </c>
      <c r="BM160" s="191" t="s">
        <v>4658</v>
      </c>
    </row>
    <row r="161" spans="1:65" s="2" customFormat="1" ht="11.25">
      <c r="A161" s="36"/>
      <c r="B161" s="37"/>
      <c r="C161" s="38"/>
      <c r="D161" s="193" t="s">
        <v>152</v>
      </c>
      <c r="E161" s="38"/>
      <c r="F161" s="194" t="s">
        <v>4659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152</v>
      </c>
      <c r="AU161" s="19" t="s">
        <v>86</v>
      </c>
    </row>
    <row r="162" spans="1:65" s="2" customFormat="1" ht="24.2" customHeight="1">
      <c r="A162" s="36"/>
      <c r="B162" s="37"/>
      <c r="C162" s="180" t="s">
        <v>320</v>
      </c>
      <c r="D162" s="180" t="s">
        <v>145</v>
      </c>
      <c r="E162" s="181" t="s">
        <v>4660</v>
      </c>
      <c r="F162" s="182" t="s">
        <v>4661</v>
      </c>
      <c r="G162" s="183" t="s">
        <v>414</v>
      </c>
      <c r="H162" s="184">
        <v>136</v>
      </c>
      <c r="I162" s="185"/>
      <c r="J162" s="186">
        <f>ROUND(I162*H162,2)</f>
        <v>0</v>
      </c>
      <c r="K162" s="182" t="s">
        <v>149</v>
      </c>
      <c r="L162" s="41"/>
      <c r="M162" s="187" t="s">
        <v>19</v>
      </c>
      <c r="N162" s="188" t="s">
        <v>47</v>
      </c>
      <c r="O162" s="66"/>
      <c r="P162" s="189">
        <f>O162*H162</f>
        <v>0</v>
      </c>
      <c r="Q162" s="189">
        <v>5.5999999999999995E-4</v>
      </c>
      <c r="R162" s="189">
        <f>Q162*H162</f>
        <v>7.6159999999999992E-2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167</v>
      </c>
      <c r="AT162" s="191" t="s">
        <v>145</v>
      </c>
      <c r="AU162" s="191" t="s">
        <v>86</v>
      </c>
      <c r="AY162" s="19" t="s">
        <v>142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84</v>
      </c>
      <c r="BK162" s="192">
        <f>ROUND(I162*H162,2)</f>
        <v>0</v>
      </c>
      <c r="BL162" s="19" t="s">
        <v>167</v>
      </c>
      <c r="BM162" s="191" t="s">
        <v>4662</v>
      </c>
    </row>
    <row r="163" spans="1:65" s="2" customFormat="1" ht="11.25">
      <c r="A163" s="36"/>
      <c r="B163" s="37"/>
      <c r="C163" s="38"/>
      <c r="D163" s="193" t="s">
        <v>152</v>
      </c>
      <c r="E163" s="38"/>
      <c r="F163" s="194" t="s">
        <v>4663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152</v>
      </c>
      <c r="AU163" s="19" t="s">
        <v>86</v>
      </c>
    </row>
    <row r="164" spans="1:65" s="13" customFormat="1" ht="11.25">
      <c r="B164" s="206"/>
      <c r="C164" s="207"/>
      <c r="D164" s="198" t="s">
        <v>254</v>
      </c>
      <c r="E164" s="208" t="s">
        <v>19</v>
      </c>
      <c r="F164" s="209" t="s">
        <v>4664</v>
      </c>
      <c r="G164" s="207"/>
      <c r="H164" s="210">
        <v>32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254</v>
      </c>
      <c r="AU164" s="216" t="s">
        <v>86</v>
      </c>
      <c r="AV164" s="13" t="s">
        <v>86</v>
      </c>
      <c r="AW164" s="13" t="s">
        <v>37</v>
      </c>
      <c r="AX164" s="13" t="s">
        <v>76</v>
      </c>
      <c r="AY164" s="216" t="s">
        <v>142</v>
      </c>
    </row>
    <row r="165" spans="1:65" s="13" customFormat="1" ht="11.25">
      <c r="B165" s="206"/>
      <c r="C165" s="207"/>
      <c r="D165" s="198" t="s">
        <v>254</v>
      </c>
      <c r="E165" s="208" t="s">
        <v>19</v>
      </c>
      <c r="F165" s="209" t="s">
        <v>4665</v>
      </c>
      <c r="G165" s="207"/>
      <c r="H165" s="210">
        <v>52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254</v>
      </c>
      <c r="AU165" s="216" t="s">
        <v>86</v>
      </c>
      <c r="AV165" s="13" t="s">
        <v>86</v>
      </c>
      <c r="AW165" s="13" t="s">
        <v>37</v>
      </c>
      <c r="AX165" s="13" t="s">
        <v>76</v>
      </c>
      <c r="AY165" s="216" t="s">
        <v>142</v>
      </c>
    </row>
    <row r="166" spans="1:65" s="13" customFormat="1" ht="11.25">
      <c r="B166" s="206"/>
      <c r="C166" s="207"/>
      <c r="D166" s="198" t="s">
        <v>254</v>
      </c>
      <c r="E166" s="208" t="s">
        <v>19</v>
      </c>
      <c r="F166" s="209" t="s">
        <v>4665</v>
      </c>
      <c r="G166" s="207"/>
      <c r="H166" s="210">
        <v>52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254</v>
      </c>
      <c r="AU166" s="216" t="s">
        <v>86</v>
      </c>
      <c r="AV166" s="13" t="s">
        <v>86</v>
      </c>
      <c r="AW166" s="13" t="s">
        <v>37</v>
      </c>
      <c r="AX166" s="13" t="s">
        <v>76</v>
      </c>
      <c r="AY166" s="216" t="s">
        <v>142</v>
      </c>
    </row>
    <row r="167" spans="1:65" s="14" customFormat="1" ht="11.25">
      <c r="B167" s="217"/>
      <c r="C167" s="218"/>
      <c r="D167" s="198" t="s">
        <v>254</v>
      </c>
      <c r="E167" s="219" t="s">
        <v>19</v>
      </c>
      <c r="F167" s="220" t="s">
        <v>266</v>
      </c>
      <c r="G167" s="218"/>
      <c r="H167" s="221">
        <v>136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254</v>
      </c>
      <c r="AU167" s="227" t="s">
        <v>86</v>
      </c>
      <c r="AV167" s="14" t="s">
        <v>167</v>
      </c>
      <c r="AW167" s="14" t="s">
        <v>37</v>
      </c>
      <c r="AX167" s="14" t="s">
        <v>84</v>
      </c>
      <c r="AY167" s="227" t="s">
        <v>142</v>
      </c>
    </row>
    <row r="168" spans="1:65" s="2" customFormat="1" ht="24.2" customHeight="1">
      <c r="A168" s="36"/>
      <c r="B168" s="37"/>
      <c r="C168" s="180" t="s">
        <v>328</v>
      </c>
      <c r="D168" s="180" t="s">
        <v>145</v>
      </c>
      <c r="E168" s="181" t="s">
        <v>4666</v>
      </c>
      <c r="F168" s="182" t="s">
        <v>4667</v>
      </c>
      <c r="G168" s="183" t="s">
        <v>414</v>
      </c>
      <c r="H168" s="184">
        <v>136</v>
      </c>
      <c r="I168" s="185"/>
      <c r="J168" s="186">
        <f>ROUND(I168*H168,2)</f>
        <v>0</v>
      </c>
      <c r="K168" s="182" t="s">
        <v>149</v>
      </c>
      <c r="L168" s="41"/>
      <c r="M168" s="187" t="s">
        <v>19</v>
      </c>
      <c r="N168" s="188" t="s">
        <v>47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167</v>
      </c>
      <c r="AT168" s="191" t="s">
        <v>145</v>
      </c>
      <c r="AU168" s="191" t="s">
        <v>86</v>
      </c>
      <c r="AY168" s="19" t="s">
        <v>142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84</v>
      </c>
      <c r="BK168" s="192">
        <f>ROUND(I168*H168,2)</f>
        <v>0</v>
      </c>
      <c r="BL168" s="19" t="s">
        <v>167</v>
      </c>
      <c r="BM168" s="191" t="s">
        <v>4668</v>
      </c>
    </row>
    <row r="169" spans="1:65" s="2" customFormat="1" ht="11.25">
      <c r="A169" s="36"/>
      <c r="B169" s="37"/>
      <c r="C169" s="38"/>
      <c r="D169" s="193" t="s">
        <v>152</v>
      </c>
      <c r="E169" s="38"/>
      <c r="F169" s="194" t="s">
        <v>4669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152</v>
      </c>
      <c r="AU169" s="19" t="s">
        <v>86</v>
      </c>
    </row>
    <row r="170" spans="1:65" s="13" customFormat="1" ht="11.25">
      <c r="B170" s="206"/>
      <c r="C170" s="207"/>
      <c r="D170" s="198" t="s">
        <v>254</v>
      </c>
      <c r="E170" s="208" t="s">
        <v>19</v>
      </c>
      <c r="F170" s="209" t="s">
        <v>4664</v>
      </c>
      <c r="G170" s="207"/>
      <c r="H170" s="210">
        <v>32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254</v>
      </c>
      <c r="AU170" s="216" t="s">
        <v>86</v>
      </c>
      <c r="AV170" s="13" t="s">
        <v>86</v>
      </c>
      <c r="AW170" s="13" t="s">
        <v>37</v>
      </c>
      <c r="AX170" s="13" t="s">
        <v>76</v>
      </c>
      <c r="AY170" s="216" t="s">
        <v>142</v>
      </c>
    </row>
    <row r="171" spans="1:65" s="13" customFormat="1" ht="11.25">
      <c r="B171" s="206"/>
      <c r="C171" s="207"/>
      <c r="D171" s="198" t="s">
        <v>254</v>
      </c>
      <c r="E171" s="208" t="s">
        <v>19</v>
      </c>
      <c r="F171" s="209" t="s">
        <v>4665</v>
      </c>
      <c r="G171" s="207"/>
      <c r="H171" s="210">
        <v>52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254</v>
      </c>
      <c r="AU171" s="216" t="s">
        <v>86</v>
      </c>
      <c r="AV171" s="13" t="s">
        <v>86</v>
      </c>
      <c r="AW171" s="13" t="s">
        <v>37</v>
      </c>
      <c r="AX171" s="13" t="s">
        <v>76</v>
      </c>
      <c r="AY171" s="216" t="s">
        <v>142</v>
      </c>
    </row>
    <row r="172" spans="1:65" s="13" customFormat="1" ht="11.25">
      <c r="B172" s="206"/>
      <c r="C172" s="207"/>
      <c r="D172" s="198" t="s">
        <v>254</v>
      </c>
      <c r="E172" s="208" t="s">
        <v>19</v>
      </c>
      <c r="F172" s="209" t="s">
        <v>4665</v>
      </c>
      <c r="G172" s="207"/>
      <c r="H172" s="210">
        <v>52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254</v>
      </c>
      <c r="AU172" s="216" t="s">
        <v>86</v>
      </c>
      <c r="AV172" s="13" t="s">
        <v>86</v>
      </c>
      <c r="AW172" s="13" t="s">
        <v>37</v>
      </c>
      <c r="AX172" s="13" t="s">
        <v>76</v>
      </c>
      <c r="AY172" s="216" t="s">
        <v>142</v>
      </c>
    </row>
    <row r="173" spans="1:65" s="14" customFormat="1" ht="11.25">
      <c r="B173" s="217"/>
      <c r="C173" s="218"/>
      <c r="D173" s="198" t="s">
        <v>254</v>
      </c>
      <c r="E173" s="219" t="s">
        <v>19</v>
      </c>
      <c r="F173" s="220" t="s">
        <v>266</v>
      </c>
      <c r="G173" s="218"/>
      <c r="H173" s="221">
        <v>136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254</v>
      </c>
      <c r="AU173" s="227" t="s">
        <v>86</v>
      </c>
      <c r="AV173" s="14" t="s">
        <v>167</v>
      </c>
      <c r="AW173" s="14" t="s">
        <v>37</v>
      </c>
      <c r="AX173" s="14" t="s">
        <v>84</v>
      </c>
      <c r="AY173" s="227" t="s">
        <v>142</v>
      </c>
    </row>
    <row r="174" spans="1:65" s="2" customFormat="1" ht="24.2" customHeight="1">
      <c r="A174" s="36"/>
      <c r="B174" s="37"/>
      <c r="C174" s="180" t="s">
        <v>8</v>
      </c>
      <c r="D174" s="180" t="s">
        <v>145</v>
      </c>
      <c r="E174" s="181" t="s">
        <v>4670</v>
      </c>
      <c r="F174" s="182" t="s">
        <v>4671</v>
      </c>
      <c r="G174" s="183" t="s">
        <v>251</v>
      </c>
      <c r="H174" s="184">
        <v>67</v>
      </c>
      <c r="I174" s="185"/>
      <c r="J174" s="186">
        <f>ROUND(I174*H174,2)</f>
        <v>0</v>
      </c>
      <c r="K174" s="182" t="s">
        <v>149</v>
      </c>
      <c r="L174" s="41"/>
      <c r="M174" s="187" t="s">
        <v>19</v>
      </c>
      <c r="N174" s="188" t="s">
        <v>47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167</v>
      </c>
      <c r="AT174" s="191" t="s">
        <v>145</v>
      </c>
      <c r="AU174" s="191" t="s">
        <v>86</v>
      </c>
      <c r="AY174" s="19" t="s">
        <v>142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84</v>
      </c>
      <c r="BK174" s="192">
        <f>ROUND(I174*H174,2)</f>
        <v>0</v>
      </c>
      <c r="BL174" s="19" t="s">
        <v>167</v>
      </c>
      <c r="BM174" s="191" t="s">
        <v>4672</v>
      </c>
    </row>
    <row r="175" spans="1:65" s="2" customFormat="1" ht="11.25">
      <c r="A175" s="36"/>
      <c r="B175" s="37"/>
      <c r="C175" s="38"/>
      <c r="D175" s="193" t="s">
        <v>152</v>
      </c>
      <c r="E175" s="38"/>
      <c r="F175" s="194" t="s">
        <v>4673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152</v>
      </c>
      <c r="AU175" s="19" t="s">
        <v>86</v>
      </c>
    </row>
    <row r="176" spans="1:65" s="13" customFormat="1" ht="11.25">
      <c r="B176" s="206"/>
      <c r="C176" s="207"/>
      <c r="D176" s="198" t="s">
        <v>254</v>
      </c>
      <c r="E176" s="208" t="s">
        <v>19</v>
      </c>
      <c r="F176" s="209" t="s">
        <v>4600</v>
      </c>
      <c r="G176" s="207"/>
      <c r="H176" s="210">
        <v>30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254</v>
      </c>
      <c r="AU176" s="216" t="s">
        <v>86</v>
      </c>
      <c r="AV176" s="13" t="s">
        <v>86</v>
      </c>
      <c r="AW176" s="13" t="s">
        <v>37</v>
      </c>
      <c r="AX176" s="13" t="s">
        <v>76</v>
      </c>
      <c r="AY176" s="216" t="s">
        <v>142</v>
      </c>
    </row>
    <row r="177" spans="1:65" s="13" customFormat="1" ht="11.25">
      <c r="B177" s="206"/>
      <c r="C177" s="207"/>
      <c r="D177" s="198" t="s">
        <v>254</v>
      </c>
      <c r="E177" s="208" t="s">
        <v>19</v>
      </c>
      <c r="F177" s="209" t="s">
        <v>4674</v>
      </c>
      <c r="G177" s="207"/>
      <c r="H177" s="210">
        <v>25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254</v>
      </c>
      <c r="AU177" s="216" t="s">
        <v>86</v>
      </c>
      <c r="AV177" s="13" t="s">
        <v>86</v>
      </c>
      <c r="AW177" s="13" t="s">
        <v>37</v>
      </c>
      <c r="AX177" s="13" t="s">
        <v>76</v>
      </c>
      <c r="AY177" s="216" t="s">
        <v>142</v>
      </c>
    </row>
    <row r="178" spans="1:65" s="13" customFormat="1" ht="11.25">
      <c r="B178" s="206"/>
      <c r="C178" s="207"/>
      <c r="D178" s="198" t="s">
        <v>254</v>
      </c>
      <c r="E178" s="208" t="s">
        <v>19</v>
      </c>
      <c r="F178" s="209" t="s">
        <v>4675</v>
      </c>
      <c r="G178" s="207"/>
      <c r="H178" s="210">
        <v>12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254</v>
      </c>
      <c r="AU178" s="216" t="s">
        <v>86</v>
      </c>
      <c r="AV178" s="13" t="s">
        <v>86</v>
      </c>
      <c r="AW178" s="13" t="s">
        <v>37</v>
      </c>
      <c r="AX178" s="13" t="s">
        <v>76</v>
      </c>
      <c r="AY178" s="216" t="s">
        <v>142</v>
      </c>
    </row>
    <row r="179" spans="1:65" s="14" customFormat="1" ht="11.25">
      <c r="B179" s="217"/>
      <c r="C179" s="218"/>
      <c r="D179" s="198" t="s">
        <v>254</v>
      </c>
      <c r="E179" s="219" t="s">
        <v>19</v>
      </c>
      <c r="F179" s="220" t="s">
        <v>266</v>
      </c>
      <c r="G179" s="218"/>
      <c r="H179" s="221">
        <v>67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254</v>
      </c>
      <c r="AU179" s="227" t="s">
        <v>86</v>
      </c>
      <c r="AV179" s="14" t="s">
        <v>167</v>
      </c>
      <c r="AW179" s="14" t="s">
        <v>37</v>
      </c>
      <c r="AX179" s="14" t="s">
        <v>84</v>
      </c>
      <c r="AY179" s="227" t="s">
        <v>142</v>
      </c>
    </row>
    <row r="180" spans="1:65" s="2" customFormat="1" ht="33" customHeight="1">
      <c r="A180" s="36"/>
      <c r="B180" s="37"/>
      <c r="C180" s="180" t="s">
        <v>339</v>
      </c>
      <c r="D180" s="180" t="s">
        <v>145</v>
      </c>
      <c r="E180" s="181" t="s">
        <v>4676</v>
      </c>
      <c r="F180" s="182" t="s">
        <v>4677</v>
      </c>
      <c r="G180" s="183" t="s">
        <v>258</v>
      </c>
      <c r="H180" s="184">
        <v>17.100000000000001</v>
      </c>
      <c r="I180" s="185"/>
      <c r="J180" s="186">
        <f>ROUND(I180*H180,2)</f>
        <v>0</v>
      </c>
      <c r="K180" s="182" t="s">
        <v>149</v>
      </c>
      <c r="L180" s="41"/>
      <c r="M180" s="187" t="s">
        <v>19</v>
      </c>
      <c r="N180" s="188" t="s">
        <v>47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167</v>
      </c>
      <c r="AT180" s="191" t="s">
        <v>145</v>
      </c>
      <c r="AU180" s="191" t="s">
        <v>86</v>
      </c>
      <c r="AY180" s="19" t="s">
        <v>142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84</v>
      </c>
      <c r="BK180" s="192">
        <f>ROUND(I180*H180,2)</f>
        <v>0</v>
      </c>
      <c r="BL180" s="19" t="s">
        <v>167</v>
      </c>
      <c r="BM180" s="191" t="s">
        <v>4678</v>
      </c>
    </row>
    <row r="181" spans="1:65" s="2" customFormat="1" ht="11.25">
      <c r="A181" s="36"/>
      <c r="B181" s="37"/>
      <c r="C181" s="38"/>
      <c r="D181" s="193" t="s">
        <v>152</v>
      </c>
      <c r="E181" s="38"/>
      <c r="F181" s="194" t="s">
        <v>4679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152</v>
      </c>
      <c r="AU181" s="19" t="s">
        <v>86</v>
      </c>
    </row>
    <row r="182" spans="1:65" s="13" customFormat="1" ht="11.25">
      <c r="B182" s="206"/>
      <c r="C182" s="207"/>
      <c r="D182" s="198" t="s">
        <v>254</v>
      </c>
      <c r="E182" s="208" t="s">
        <v>19</v>
      </c>
      <c r="F182" s="209" t="s">
        <v>4680</v>
      </c>
      <c r="G182" s="207"/>
      <c r="H182" s="210">
        <v>5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254</v>
      </c>
      <c r="AU182" s="216" t="s">
        <v>86</v>
      </c>
      <c r="AV182" s="13" t="s">
        <v>86</v>
      </c>
      <c r="AW182" s="13" t="s">
        <v>37</v>
      </c>
      <c r="AX182" s="13" t="s">
        <v>76</v>
      </c>
      <c r="AY182" s="216" t="s">
        <v>142</v>
      </c>
    </row>
    <row r="183" spans="1:65" s="13" customFormat="1" ht="11.25">
      <c r="B183" s="206"/>
      <c r="C183" s="207"/>
      <c r="D183" s="198" t="s">
        <v>254</v>
      </c>
      <c r="E183" s="208" t="s">
        <v>19</v>
      </c>
      <c r="F183" s="209" t="s">
        <v>4681</v>
      </c>
      <c r="G183" s="207"/>
      <c r="H183" s="210">
        <v>2.5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254</v>
      </c>
      <c r="AU183" s="216" t="s">
        <v>86</v>
      </c>
      <c r="AV183" s="13" t="s">
        <v>86</v>
      </c>
      <c r="AW183" s="13" t="s">
        <v>37</v>
      </c>
      <c r="AX183" s="13" t="s">
        <v>76</v>
      </c>
      <c r="AY183" s="216" t="s">
        <v>142</v>
      </c>
    </row>
    <row r="184" spans="1:65" s="15" customFormat="1" ht="11.25">
      <c r="B184" s="238"/>
      <c r="C184" s="239"/>
      <c r="D184" s="198" t="s">
        <v>254</v>
      </c>
      <c r="E184" s="240" t="s">
        <v>19</v>
      </c>
      <c r="F184" s="241" t="s">
        <v>4682</v>
      </c>
      <c r="G184" s="239"/>
      <c r="H184" s="240" t="s">
        <v>19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254</v>
      </c>
      <c r="AU184" s="247" t="s">
        <v>86</v>
      </c>
      <c r="AV184" s="15" t="s">
        <v>84</v>
      </c>
      <c r="AW184" s="15" t="s">
        <v>37</v>
      </c>
      <c r="AX184" s="15" t="s">
        <v>76</v>
      </c>
      <c r="AY184" s="247" t="s">
        <v>142</v>
      </c>
    </row>
    <row r="185" spans="1:65" s="13" customFormat="1" ht="11.25">
      <c r="B185" s="206"/>
      <c r="C185" s="207"/>
      <c r="D185" s="198" t="s">
        <v>254</v>
      </c>
      <c r="E185" s="208" t="s">
        <v>19</v>
      </c>
      <c r="F185" s="209" t="s">
        <v>4683</v>
      </c>
      <c r="G185" s="207"/>
      <c r="H185" s="210">
        <v>0.96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254</v>
      </c>
      <c r="AU185" s="216" t="s">
        <v>86</v>
      </c>
      <c r="AV185" s="13" t="s">
        <v>86</v>
      </c>
      <c r="AW185" s="13" t="s">
        <v>37</v>
      </c>
      <c r="AX185" s="13" t="s">
        <v>76</v>
      </c>
      <c r="AY185" s="216" t="s">
        <v>142</v>
      </c>
    </row>
    <row r="186" spans="1:65" s="13" customFormat="1" ht="11.25">
      <c r="B186" s="206"/>
      <c r="C186" s="207"/>
      <c r="D186" s="198" t="s">
        <v>254</v>
      </c>
      <c r="E186" s="208" t="s">
        <v>19</v>
      </c>
      <c r="F186" s="209" t="s">
        <v>4684</v>
      </c>
      <c r="G186" s="207"/>
      <c r="H186" s="210">
        <v>3.12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254</v>
      </c>
      <c r="AU186" s="216" t="s">
        <v>86</v>
      </c>
      <c r="AV186" s="13" t="s">
        <v>86</v>
      </c>
      <c r="AW186" s="13" t="s">
        <v>37</v>
      </c>
      <c r="AX186" s="13" t="s">
        <v>76</v>
      </c>
      <c r="AY186" s="216" t="s">
        <v>142</v>
      </c>
    </row>
    <row r="187" spans="1:65" s="13" customFormat="1" ht="11.25">
      <c r="B187" s="206"/>
      <c r="C187" s="207"/>
      <c r="D187" s="198" t="s">
        <v>254</v>
      </c>
      <c r="E187" s="208" t="s">
        <v>19</v>
      </c>
      <c r="F187" s="209" t="s">
        <v>4684</v>
      </c>
      <c r="G187" s="207"/>
      <c r="H187" s="210">
        <v>3.12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254</v>
      </c>
      <c r="AU187" s="216" t="s">
        <v>86</v>
      </c>
      <c r="AV187" s="13" t="s">
        <v>86</v>
      </c>
      <c r="AW187" s="13" t="s">
        <v>37</v>
      </c>
      <c r="AX187" s="13" t="s">
        <v>76</v>
      </c>
      <c r="AY187" s="216" t="s">
        <v>142</v>
      </c>
    </row>
    <row r="188" spans="1:65" s="13" customFormat="1" ht="11.25">
      <c r="B188" s="206"/>
      <c r="C188" s="207"/>
      <c r="D188" s="198" t="s">
        <v>254</v>
      </c>
      <c r="E188" s="208" t="s">
        <v>19</v>
      </c>
      <c r="F188" s="209" t="s">
        <v>4685</v>
      </c>
      <c r="G188" s="207"/>
      <c r="H188" s="210">
        <v>2.4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254</v>
      </c>
      <c r="AU188" s="216" t="s">
        <v>86</v>
      </c>
      <c r="AV188" s="13" t="s">
        <v>86</v>
      </c>
      <c r="AW188" s="13" t="s">
        <v>37</v>
      </c>
      <c r="AX188" s="13" t="s">
        <v>76</v>
      </c>
      <c r="AY188" s="216" t="s">
        <v>142</v>
      </c>
    </row>
    <row r="189" spans="1:65" s="14" customFormat="1" ht="11.25">
      <c r="B189" s="217"/>
      <c r="C189" s="218"/>
      <c r="D189" s="198" t="s">
        <v>254</v>
      </c>
      <c r="E189" s="219" t="s">
        <v>19</v>
      </c>
      <c r="F189" s="220" t="s">
        <v>266</v>
      </c>
      <c r="G189" s="218"/>
      <c r="H189" s="221">
        <v>17.100000000000001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254</v>
      </c>
      <c r="AU189" s="227" t="s">
        <v>86</v>
      </c>
      <c r="AV189" s="14" t="s">
        <v>167</v>
      </c>
      <c r="AW189" s="14" t="s">
        <v>37</v>
      </c>
      <c r="AX189" s="14" t="s">
        <v>84</v>
      </c>
      <c r="AY189" s="227" t="s">
        <v>142</v>
      </c>
    </row>
    <row r="190" spans="1:65" s="2" customFormat="1" ht="44.25" customHeight="1">
      <c r="A190" s="36"/>
      <c r="B190" s="37"/>
      <c r="C190" s="180" t="s">
        <v>344</v>
      </c>
      <c r="D190" s="180" t="s">
        <v>145</v>
      </c>
      <c r="E190" s="181" t="s">
        <v>4686</v>
      </c>
      <c r="F190" s="182" t="s">
        <v>4687</v>
      </c>
      <c r="G190" s="183" t="s">
        <v>258</v>
      </c>
      <c r="H190" s="184">
        <v>5</v>
      </c>
      <c r="I190" s="185"/>
      <c r="J190" s="186">
        <f>ROUND(I190*H190,2)</f>
        <v>0</v>
      </c>
      <c r="K190" s="182" t="s">
        <v>149</v>
      </c>
      <c r="L190" s="41"/>
      <c r="M190" s="187" t="s">
        <v>19</v>
      </c>
      <c r="N190" s="188" t="s">
        <v>47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167</v>
      </c>
      <c r="AT190" s="191" t="s">
        <v>145</v>
      </c>
      <c r="AU190" s="191" t="s">
        <v>86</v>
      </c>
      <c r="AY190" s="19" t="s">
        <v>142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84</v>
      </c>
      <c r="BK190" s="192">
        <f>ROUND(I190*H190,2)</f>
        <v>0</v>
      </c>
      <c r="BL190" s="19" t="s">
        <v>167</v>
      </c>
      <c r="BM190" s="191" t="s">
        <v>4688</v>
      </c>
    </row>
    <row r="191" spans="1:65" s="2" customFormat="1" ht="11.25">
      <c r="A191" s="36"/>
      <c r="B191" s="37"/>
      <c r="C191" s="38"/>
      <c r="D191" s="193" t="s">
        <v>152</v>
      </c>
      <c r="E191" s="38"/>
      <c r="F191" s="194" t="s">
        <v>4689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152</v>
      </c>
      <c r="AU191" s="19" t="s">
        <v>86</v>
      </c>
    </row>
    <row r="192" spans="1:65" s="13" customFormat="1" ht="11.25">
      <c r="B192" s="206"/>
      <c r="C192" s="207"/>
      <c r="D192" s="198" t="s">
        <v>254</v>
      </c>
      <c r="E192" s="208" t="s">
        <v>19</v>
      </c>
      <c r="F192" s="209" t="s">
        <v>4690</v>
      </c>
      <c r="G192" s="207"/>
      <c r="H192" s="210">
        <v>5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254</v>
      </c>
      <c r="AU192" s="216" t="s">
        <v>86</v>
      </c>
      <c r="AV192" s="13" t="s">
        <v>86</v>
      </c>
      <c r="AW192" s="13" t="s">
        <v>37</v>
      </c>
      <c r="AX192" s="13" t="s">
        <v>84</v>
      </c>
      <c r="AY192" s="216" t="s">
        <v>142</v>
      </c>
    </row>
    <row r="193" spans="1:65" s="2" customFormat="1" ht="55.5" customHeight="1">
      <c r="A193" s="36"/>
      <c r="B193" s="37"/>
      <c r="C193" s="180" t="s">
        <v>350</v>
      </c>
      <c r="D193" s="180" t="s">
        <v>145</v>
      </c>
      <c r="E193" s="181" t="s">
        <v>4691</v>
      </c>
      <c r="F193" s="182" t="s">
        <v>4692</v>
      </c>
      <c r="G193" s="183" t="s">
        <v>258</v>
      </c>
      <c r="H193" s="184">
        <v>1.3879999999999999</v>
      </c>
      <c r="I193" s="185"/>
      <c r="J193" s="186">
        <f>ROUND(I193*H193,2)</f>
        <v>0</v>
      </c>
      <c r="K193" s="182" t="s">
        <v>149</v>
      </c>
      <c r="L193" s="41"/>
      <c r="M193" s="187" t="s">
        <v>19</v>
      </c>
      <c r="N193" s="188" t="s">
        <v>47</v>
      </c>
      <c r="O193" s="6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167</v>
      </c>
      <c r="AT193" s="191" t="s">
        <v>145</v>
      </c>
      <c r="AU193" s="191" t="s">
        <v>86</v>
      </c>
      <c r="AY193" s="19" t="s">
        <v>142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84</v>
      </c>
      <c r="BK193" s="192">
        <f>ROUND(I193*H193,2)</f>
        <v>0</v>
      </c>
      <c r="BL193" s="19" t="s">
        <v>167</v>
      </c>
      <c r="BM193" s="191" t="s">
        <v>4693</v>
      </c>
    </row>
    <row r="194" spans="1:65" s="2" customFormat="1" ht="11.25">
      <c r="A194" s="36"/>
      <c r="B194" s="37"/>
      <c r="C194" s="38"/>
      <c r="D194" s="193" t="s">
        <v>152</v>
      </c>
      <c r="E194" s="38"/>
      <c r="F194" s="194" t="s">
        <v>4694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152</v>
      </c>
      <c r="AU194" s="19" t="s">
        <v>86</v>
      </c>
    </row>
    <row r="195" spans="1:65" s="13" customFormat="1" ht="11.25">
      <c r="B195" s="206"/>
      <c r="C195" s="207"/>
      <c r="D195" s="198" t="s">
        <v>254</v>
      </c>
      <c r="E195" s="208" t="s">
        <v>19</v>
      </c>
      <c r="F195" s="209" t="s">
        <v>4695</v>
      </c>
      <c r="G195" s="207"/>
      <c r="H195" s="210">
        <v>1.3879999999999999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254</v>
      </c>
      <c r="AU195" s="216" t="s">
        <v>86</v>
      </c>
      <c r="AV195" s="13" t="s">
        <v>86</v>
      </c>
      <c r="AW195" s="13" t="s">
        <v>37</v>
      </c>
      <c r="AX195" s="13" t="s">
        <v>84</v>
      </c>
      <c r="AY195" s="216" t="s">
        <v>142</v>
      </c>
    </row>
    <row r="196" spans="1:65" s="2" customFormat="1" ht="49.15" customHeight="1">
      <c r="A196" s="36"/>
      <c r="B196" s="37"/>
      <c r="C196" s="180" t="s">
        <v>356</v>
      </c>
      <c r="D196" s="180" t="s">
        <v>145</v>
      </c>
      <c r="E196" s="181" t="s">
        <v>4696</v>
      </c>
      <c r="F196" s="182" t="s">
        <v>4697</v>
      </c>
      <c r="G196" s="183" t="s">
        <v>258</v>
      </c>
      <c r="H196" s="184">
        <v>24</v>
      </c>
      <c r="I196" s="185"/>
      <c r="J196" s="186">
        <f>ROUND(I196*H196,2)</f>
        <v>0</v>
      </c>
      <c r="K196" s="182" t="s">
        <v>149</v>
      </c>
      <c r="L196" s="41"/>
      <c r="M196" s="187" t="s">
        <v>19</v>
      </c>
      <c r="N196" s="188" t="s">
        <v>47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167</v>
      </c>
      <c r="AT196" s="191" t="s">
        <v>145</v>
      </c>
      <c r="AU196" s="191" t="s">
        <v>86</v>
      </c>
      <c r="AY196" s="19" t="s">
        <v>142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84</v>
      </c>
      <c r="BK196" s="192">
        <f>ROUND(I196*H196,2)</f>
        <v>0</v>
      </c>
      <c r="BL196" s="19" t="s">
        <v>167</v>
      </c>
      <c r="BM196" s="191" t="s">
        <v>4698</v>
      </c>
    </row>
    <row r="197" spans="1:65" s="2" customFormat="1" ht="11.25">
      <c r="A197" s="36"/>
      <c r="B197" s="37"/>
      <c r="C197" s="38"/>
      <c r="D197" s="193" t="s">
        <v>152</v>
      </c>
      <c r="E197" s="38"/>
      <c r="F197" s="194" t="s">
        <v>4699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152</v>
      </c>
      <c r="AU197" s="19" t="s">
        <v>86</v>
      </c>
    </row>
    <row r="198" spans="1:65" s="13" customFormat="1" ht="11.25">
      <c r="B198" s="206"/>
      <c r="C198" s="207"/>
      <c r="D198" s="198" t="s">
        <v>254</v>
      </c>
      <c r="E198" s="208" t="s">
        <v>19</v>
      </c>
      <c r="F198" s="209" t="s">
        <v>4700</v>
      </c>
      <c r="G198" s="207"/>
      <c r="H198" s="210">
        <v>3.2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254</v>
      </c>
      <c r="AU198" s="216" t="s">
        <v>86</v>
      </c>
      <c r="AV198" s="13" t="s">
        <v>86</v>
      </c>
      <c r="AW198" s="13" t="s">
        <v>37</v>
      </c>
      <c r="AX198" s="13" t="s">
        <v>76</v>
      </c>
      <c r="AY198" s="216" t="s">
        <v>142</v>
      </c>
    </row>
    <row r="199" spans="1:65" s="13" customFormat="1" ht="11.25">
      <c r="B199" s="206"/>
      <c r="C199" s="207"/>
      <c r="D199" s="198" t="s">
        <v>254</v>
      </c>
      <c r="E199" s="208" t="s">
        <v>19</v>
      </c>
      <c r="F199" s="209" t="s">
        <v>4701</v>
      </c>
      <c r="G199" s="207"/>
      <c r="H199" s="210">
        <v>10.4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254</v>
      </c>
      <c r="AU199" s="216" t="s">
        <v>86</v>
      </c>
      <c r="AV199" s="13" t="s">
        <v>86</v>
      </c>
      <c r="AW199" s="13" t="s">
        <v>37</v>
      </c>
      <c r="AX199" s="13" t="s">
        <v>76</v>
      </c>
      <c r="AY199" s="216" t="s">
        <v>142</v>
      </c>
    </row>
    <row r="200" spans="1:65" s="13" customFormat="1" ht="11.25">
      <c r="B200" s="206"/>
      <c r="C200" s="207"/>
      <c r="D200" s="198" t="s">
        <v>254</v>
      </c>
      <c r="E200" s="208" t="s">
        <v>19</v>
      </c>
      <c r="F200" s="209" t="s">
        <v>4701</v>
      </c>
      <c r="G200" s="207"/>
      <c r="H200" s="210">
        <v>10.4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254</v>
      </c>
      <c r="AU200" s="216" t="s">
        <v>86</v>
      </c>
      <c r="AV200" s="13" t="s">
        <v>86</v>
      </c>
      <c r="AW200" s="13" t="s">
        <v>37</v>
      </c>
      <c r="AX200" s="13" t="s">
        <v>76</v>
      </c>
      <c r="AY200" s="216" t="s">
        <v>142</v>
      </c>
    </row>
    <row r="201" spans="1:65" s="14" customFormat="1" ht="11.25">
      <c r="B201" s="217"/>
      <c r="C201" s="218"/>
      <c r="D201" s="198" t="s">
        <v>254</v>
      </c>
      <c r="E201" s="219" t="s">
        <v>19</v>
      </c>
      <c r="F201" s="220" t="s">
        <v>266</v>
      </c>
      <c r="G201" s="218"/>
      <c r="H201" s="221">
        <v>24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254</v>
      </c>
      <c r="AU201" s="227" t="s">
        <v>86</v>
      </c>
      <c r="AV201" s="14" t="s">
        <v>167</v>
      </c>
      <c r="AW201" s="14" t="s">
        <v>37</v>
      </c>
      <c r="AX201" s="14" t="s">
        <v>84</v>
      </c>
      <c r="AY201" s="227" t="s">
        <v>142</v>
      </c>
    </row>
    <row r="202" spans="1:65" s="2" customFormat="1" ht="55.5" customHeight="1">
      <c r="A202" s="36"/>
      <c r="B202" s="37"/>
      <c r="C202" s="180" t="s">
        <v>362</v>
      </c>
      <c r="D202" s="180" t="s">
        <v>145</v>
      </c>
      <c r="E202" s="181" t="s">
        <v>4702</v>
      </c>
      <c r="F202" s="182" t="s">
        <v>4703</v>
      </c>
      <c r="G202" s="183" t="s">
        <v>258</v>
      </c>
      <c r="H202" s="184">
        <v>80.688000000000002</v>
      </c>
      <c r="I202" s="185"/>
      <c r="J202" s="186">
        <f>ROUND(I202*H202,2)</f>
        <v>0</v>
      </c>
      <c r="K202" s="182" t="s">
        <v>149</v>
      </c>
      <c r="L202" s="41"/>
      <c r="M202" s="187" t="s">
        <v>19</v>
      </c>
      <c r="N202" s="188" t="s">
        <v>47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167</v>
      </c>
      <c r="AT202" s="191" t="s">
        <v>145</v>
      </c>
      <c r="AU202" s="191" t="s">
        <v>86</v>
      </c>
      <c r="AY202" s="19" t="s">
        <v>142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84</v>
      </c>
      <c r="BK202" s="192">
        <f>ROUND(I202*H202,2)</f>
        <v>0</v>
      </c>
      <c r="BL202" s="19" t="s">
        <v>167</v>
      </c>
      <c r="BM202" s="191" t="s">
        <v>4704</v>
      </c>
    </row>
    <row r="203" spans="1:65" s="2" customFormat="1" ht="11.25">
      <c r="A203" s="36"/>
      <c r="B203" s="37"/>
      <c r="C203" s="38"/>
      <c r="D203" s="193" t="s">
        <v>152</v>
      </c>
      <c r="E203" s="38"/>
      <c r="F203" s="194" t="s">
        <v>4705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152</v>
      </c>
      <c r="AU203" s="19" t="s">
        <v>86</v>
      </c>
    </row>
    <row r="204" spans="1:65" s="13" customFormat="1" ht="11.25">
      <c r="B204" s="206"/>
      <c r="C204" s="207"/>
      <c r="D204" s="198" t="s">
        <v>254</v>
      </c>
      <c r="E204" s="208" t="s">
        <v>19</v>
      </c>
      <c r="F204" s="209" t="s">
        <v>4706</v>
      </c>
      <c r="G204" s="207"/>
      <c r="H204" s="210">
        <v>6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254</v>
      </c>
      <c r="AU204" s="216" t="s">
        <v>86</v>
      </c>
      <c r="AV204" s="13" t="s">
        <v>86</v>
      </c>
      <c r="AW204" s="13" t="s">
        <v>37</v>
      </c>
      <c r="AX204" s="13" t="s">
        <v>76</v>
      </c>
      <c r="AY204" s="216" t="s">
        <v>142</v>
      </c>
    </row>
    <row r="205" spans="1:65" s="13" customFormat="1" ht="11.25">
      <c r="B205" s="206"/>
      <c r="C205" s="207"/>
      <c r="D205" s="198" t="s">
        <v>254</v>
      </c>
      <c r="E205" s="208" t="s">
        <v>19</v>
      </c>
      <c r="F205" s="209" t="s">
        <v>4707</v>
      </c>
      <c r="G205" s="207"/>
      <c r="H205" s="210">
        <v>5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254</v>
      </c>
      <c r="AU205" s="216" t="s">
        <v>86</v>
      </c>
      <c r="AV205" s="13" t="s">
        <v>86</v>
      </c>
      <c r="AW205" s="13" t="s">
        <v>37</v>
      </c>
      <c r="AX205" s="13" t="s">
        <v>76</v>
      </c>
      <c r="AY205" s="216" t="s">
        <v>142</v>
      </c>
    </row>
    <row r="206" spans="1:65" s="13" customFormat="1" ht="11.25">
      <c r="B206" s="206"/>
      <c r="C206" s="207"/>
      <c r="D206" s="198" t="s">
        <v>254</v>
      </c>
      <c r="E206" s="208" t="s">
        <v>19</v>
      </c>
      <c r="F206" s="209" t="s">
        <v>4685</v>
      </c>
      <c r="G206" s="207"/>
      <c r="H206" s="210">
        <v>2.4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254</v>
      </c>
      <c r="AU206" s="216" t="s">
        <v>86</v>
      </c>
      <c r="AV206" s="13" t="s">
        <v>86</v>
      </c>
      <c r="AW206" s="13" t="s">
        <v>37</v>
      </c>
      <c r="AX206" s="13" t="s">
        <v>76</v>
      </c>
      <c r="AY206" s="216" t="s">
        <v>142</v>
      </c>
    </row>
    <row r="207" spans="1:65" s="13" customFormat="1" ht="11.25">
      <c r="B207" s="206"/>
      <c r="C207" s="207"/>
      <c r="D207" s="198" t="s">
        <v>254</v>
      </c>
      <c r="E207" s="208" t="s">
        <v>19</v>
      </c>
      <c r="F207" s="209" t="s">
        <v>4680</v>
      </c>
      <c r="G207" s="207"/>
      <c r="H207" s="210">
        <v>5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254</v>
      </c>
      <c r="AU207" s="216" t="s">
        <v>86</v>
      </c>
      <c r="AV207" s="13" t="s">
        <v>86</v>
      </c>
      <c r="AW207" s="13" t="s">
        <v>37</v>
      </c>
      <c r="AX207" s="13" t="s">
        <v>76</v>
      </c>
      <c r="AY207" s="216" t="s">
        <v>142</v>
      </c>
    </row>
    <row r="208" spans="1:65" s="13" customFormat="1" ht="11.25">
      <c r="B208" s="206"/>
      <c r="C208" s="207"/>
      <c r="D208" s="198" t="s">
        <v>254</v>
      </c>
      <c r="E208" s="208" t="s">
        <v>19</v>
      </c>
      <c r="F208" s="209" t="s">
        <v>4681</v>
      </c>
      <c r="G208" s="207"/>
      <c r="H208" s="210">
        <v>2.5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254</v>
      </c>
      <c r="AU208" s="216" t="s">
        <v>86</v>
      </c>
      <c r="AV208" s="13" t="s">
        <v>86</v>
      </c>
      <c r="AW208" s="13" t="s">
        <v>37</v>
      </c>
      <c r="AX208" s="13" t="s">
        <v>76</v>
      </c>
      <c r="AY208" s="216" t="s">
        <v>142</v>
      </c>
    </row>
    <row r="209" spans="1:65" s="13" customFormat="1" ht="11.25">
      <c r="B209" s="206"/>
      <c r="C209" s="207"/>
      <c r="D209" s="198" t="s">
        <v>254</v>
      </c>
      <c r="E209" s="208" t="s">
        <v>19</v>
      </c>
      <c r="F209" s="209" t="s">
        <v>4685</v>
      </c>
      <c r="G209" s="207"/>
      <c r="H209" s="210">
        <v>2.4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254</v>
      </c>
      <c r="AU209" s="216" t="s">
        <v>86</v>
      </c>
      <c r="AV209" s="13" t="s">
        <v>86</v>
      </c>
      <c r="AW209" s="13" t="s">
        <v>37</v>
      </c>
      <c r="AX209" s="13" t="s">
        <v>76</v>
      </c>
      <c r="AY209" s="216" t="s">
        <v>142</v>
      </c>
    </row>
    <row r="210" spans="1:65" s="13" customFormat="1" ht="11.25">
      <c r="B210" s="206"/>
      <c r="C210" s="207"/>
      <c r="D210" s="198" t="s">
        <v>254</v>
      </c>
      <c r="E210" s="208" t="s">
        <v>19</v>
      </c>
      <c r="F210" s="209" t="s">
        <v>4695</v>
      </c>
      <c r="G210" s="207"/>
      <c r="H210" s="210">
        <v>1.3879999999999999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254</v>
      </c>
      <c r="AU210" s="216" t="s">
        <v>86</v>
      </c>
      <c r="AV210" s="13" t="s">
        <v>86</v>
      </c>
      <c r="AW210" s="13" t="s">
        <v>37</v>
      </c>
      <c r="AX210" s="13" t="s">
        <v>76</v>
      </c>
      <c r="AY210" s="216" t="s">
        <v>142</v>
      </c>
    </row>
    <row r="211" spans="1:65" s="13" customFormat="1" ht="11.25">
      <c r="B211" s="206"/>
      <c r="C211" s="207"/>
      <c r="D211" s="198" t="s">
        <v>254</v>
      </c>
      <c r="E211" s="208" t="s">
        <v>19</v>
      </c>
      <c r="F211" s="209" t="s">
        <v>4700</v>
      </c>
      <c r="G211" s="207"/>
      <c r="H211" s="210">
        <v>3.2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254</v>
      </c>
      <c r="AU211" s="216" t="s">
        <v>86</v>
      </c>
      <c r="AV211" s="13" t="s">
        <v>86</v>
      </c>
      <c r="AW211" s="13" t="s">
        <v>37</v>
      </c>
      <c r="AX211" s="13" t="s">
        <v>76</v>
      </c>
      <c r="AY211" s="216" t="s">
        <v>142</v>
      </c>
    </row>
    <row r="212" spans="1:65" s="13" customFormat="1" ht="11.25">
      <c r="B212" s="206"/>
      <c r="C212" s="207"/>
      <c r="D212" s="198" t="s">
        <v>254</v>
      </c>
      <c r="E212" s="208" t="s">
        <v>19</v>
      </c>
      <c r="F212" s="209" t="s">
        <v>4701</v>
      </c>
      <c r="G212" s="207"/>
      <c r="H212" s="210">
        <v>10.4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254</v>
      </c>
      <c r="AU212" s="216" t="s">
        <v>86</v>
      </c>
      <c r="AV212" s="13" t="s">
        <v>86</v>
      </c>
      <c r="AW212" s="13" t="s">
        <v>37</v>
      </c>
      <c r="AX212" s="13" t="s">
        <v>76</v>
      </c>
      <c r="AY212" s="216" t="s">
        <v>142</v>
      </c>
    </row>
    <row r="213" spans="1:65" s="13" customFormat="1" ht="11.25">
      <c r="B213" s="206"/>
      <c r="C213" s="207"/>
      <c r="D213" s="198" t="s">
        <v>254</v>
      </c>
      <c r="E213" s="208" t="s">
        <v>19</v>
      </c>
      <c r="F213" s="209" t="s">
        <v>4701</v>
      </c>
      <c r="G213" s="207"/>
      <c r="H213" s="210">
        <v>10.4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254</v>
      </c>
      <c r="AU213" s="216" t="s">
        <v>86</v>
      </c>
      <c r="AV213" s="13" t="s">
        <v>86</v>
      </c>
      <c r="AW213" s="13" t="s">
        <v>37</v>
      </c>
      <c r="AX213" s="13" t="s">
        <v>76</v>
      </c>
      <c r="AY213" s="216" t="s">
        <v>142</v>
      </c>
    </row>
    <row r="214" spans="1:65" s="13" customFormat="1" ht="11.25">
      <c r="B214" s="206"/>
      <c r="C214" s="207"/>
      <c r="D214" s="198" t="s">
        <v>254</v>
      </c>
      <c r="E214" s="208" t="s">
        <v>19</v>
      </c>
      <c r="F214" s="209" t="s">
        <v>4708</v>
      </c>
      <c r="G214" s="207"/>
      <c r="H214" s="210">
        <v>5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254</v>
      </c>
      <c r="AU214" s="216" t="s">
        <v>86</v>
      </c>
      <c r="AV214" s="13" t="s">
        <v>86</v>
      </c>
      <c r="AW214" s="13" t="s">
        <v>37</v>
      </c>
      <c r="AX214" s="13" t="s">
        <v>76</v>
      </c>
      <c r="AY214" s="216" t="s">
        <v>142</v>
      </c>
    </row>
    <row r="215" spans="1:65" s="13" customFormat="1" ht="11.25">
      <c r="B215" s="206"/>
      <c r="C215" s="207"/>
      <c r="D215" s="198" t="s">
        <v>254</v>
      </c>
      <c r="E215" s="208" t="s">
        <v>19</v>
      </c>
      <c r="F215" s="209" t="s">
        <v>4685</v>
      </c>
      <c r="G215" s="207"/>
      <c r="H215" s="210">
        <v>2.4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254</v>
      </c>
      <c r="AU215" s="216" t="s">
        <v>86</v>
      </c>
      <c r="AV215" s="13" t="s">
        <v>86</v>
      </c>
      <c r="AW215" s="13" t="s">
        <v>37</v>
      </c>
      <c r="AX215" s="13" t="s">
        <v>76</v>
      </c>
      <c r="AY215" s="216" t="s">
        <v>142</v>
      </c>
    </row>
    <row r="216" spans="1:65" s="13" customFormat="1" ht="11.25">
      <c r="B216" s="206"/>
      <c r="C216" s="207"/>
      <c r="D216" s="198" t="s">
        <v>254</v>
      </c>
      <c r="E216" s="208" t="s">
        <v>19</v>
      </c>
      <c r="F216" s="209" t="s">
        <v>4709</v>
      </c>
      <c r="G216" s="207"/>
      <c r="H216" s="210">
        <v>15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254</v>
      </c>
      <c r="AU216" s="216" t="s">
        <v>86</v>
      </c>
      <c r="AV216" s="13" t="s">
        <v>86</v>
      </c>
      <c r="AW216" s="13" t="s">
        <v>37</v>
      </c>
      <c r="AX216" s="13" t="s">
        <v>76</v>
      </c>
      <c r="AY216" s="216" t="s">
        <v>142</v>
      </c>
    </row>
    <row r="217" spans="1:65" s="15" customFormat="1" ht="11.25">
      <c r="B217" s="238"/>
      <c r="C217" s="239"/>
      <c r="D217" s="198" t="s">
        <v>254</v>
      </c>
      <c r="E217" s="240" t="s">
        <v>19</v>
      </c>
      <c r="F217" s="241" t="s">
        <v>4710</v>
      </c>
      <c r="G217" s="239"/>
      <c r="H217" s="240" t="s">
        <v>19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254</v>
      </c>
      <c r="AU217" s="247" t="s">
        <v>86</v>
      </c>
      <c r="AV217" s="15" t="s">
        <v>84</v>
      </c>
      <c r="AW217" s="15" t="s">
        <v>37</v>
      </c>
      <c r="AX217" s="15" t="s">
        <v>76</v>
      </c>
      <c r="AY217" s="247" t="s">
        <v>142</v>
      </c>
    </row>
    <row r="218" spans="1:65" s="13" customFormat="1" ht="11.25">
      <c r="B218" s="206"/>
      <c r="C218" s="207"/>
      <c r="D218" s="198" t="s">
        <v>254</v>
      </c>
      <c r="E218" s="208" t="s">
        <v>19</v>
      </c>
      <c r="F218" s="209" t="s">
        <v>4683</v>
      </c>
      <c r="G218" s="207"/>
      <c r="H218" s="210">
        <v>0.96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254</v>
      </c>
      <c r="AU218" s="216" t="s">
        <v>86</v>
      </c>
      <c r="AV218" s="13" t="s">
        <v>86</v>
      </c>
      <c r="AW218" s="13" t="s">
        <v>37</v>
      </c>
      <c r="AX218" s="13" t="s">
        <v>76</v>
      </c>
      <c r="AY218" s="216" t="s">
        <v>142</v>
      </c>
    </row>
    <row r="219" spans="1:65" s="13" customFormat="1" ht="11.25">
      <c r="B219" s="206"/>
      <c r="C219" s="207"/>
      <c r="D219" s="198" t="s">
        <v>254</v>
      </c>
      <c r="E219" s="208" t="s">
        <v>19</v>
      </c>
      <c r="F219" s="209" t="s">
        <v>4684</v>
      </c>
      <c r="G219" s="207"/>
      <c r="H219" s="210">
        <v>3.12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254</v>
      </c>
      <c r="AU219" s="216" t="s">
        <v>86</v>
      </c>
      <c r="AV219" s="13" t="s">
        <v>86</v>
      </c>
      <c r="AW219" s="13" t="s">
        <v>37</v>
      </c>
      <c r="AX219" s="13" t="s">
        <v>76</v>
      </c>
      <c r="AY219" s="216" t="s">
        <v>142</v>
      </c>
    </row>
    <row r="220" spans="1:65" s="13" customFormat="1" ht="11.25">
      <c r="B220" s="206"/>
      <c r="C220" s="207"/>
      <c r="D220" s="198" t="s">
        <v>254</v>
      </c>
      <c r="E220" s="208" t="s">
        <v>19</v>
      </c>
      <c r="F220" s="209" t="s">
        <v>4684</v>
      </c>
      <c r="G220" s="207"/>
      <c r="H220" s="210">
        <v>3.12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254</v>
      </c>
      <c r="AU220" s="216" t="s">
        <v>86</v>
      </c>
      <c r="AV220" s="13" t="s">
        <v>86</v>
      </c>
      <c r="AW220" s="13" t="s">
        <v>37</v>
      </c>
      <c r="AX220" s="13" t="s">
        <v>76</v>
      </c>
      <c r="AY220" s="216" t="s">
        <v>142</v>
      </c>
    </row>
    <row r="221" spans="1:65" s="13" customFormat="1" ht="11.25">
      <c r="B221" s="206"/>
      <c r="C221" s="207"/>
      <c r="D221" s="198" t="s">
        <v>254</v>
      </c>
      <c r="E221" s="208" t="s">
        <v>19</v>
      </c>
      <c r="F221" s="209" t="s">
        <v>4685</v>
      </c>
      <c r="G221" s="207"/>
      <c r="H221" s="210">
        <v>2.4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254</v>
      </c>
      <c r="AU221" s="216" t="s">
        <v>86</v>
      </c>
      <c r="AV221" s="13" t="s">
        <v>86</v>
      </c>
      <c r="AW221" s="13" t="s">
        <v>37</v>
      </c>
      <c r="AX221" s="13" t="s">
        <v>76</v>
      </c>
      <c r="AY221" s="216" t="s">
        <v>142</v>
      </c>
    </row>
    <row r="222" spans="1:65" s="14" customFormat="1" ht="11.25">
      <c r="B222" s="217"/>
      <c r="C222" s="218"/>
      <c r="D222" s="198" t="s">
        <v>254</v>
      </c>
      <c r="E222" s="219" t="s">
        <v>19</v>
      </c>
      <c r="F222" s="220" t="s">
        <v>266</v>
      </c>
      <c r="G222" s="218"/>
      <c r="H222" s="221">
        <v>80.688000000000002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254</v>
      </c>
      <c r="AU222" s="227" t="s">
        <v>86</v>
      </c>
      <c r="AV222" s="14" t="s">
        <v>167</v>
      </c>
      <c r="AW222" s="14" t="s">
        <v>37</v>
      </c>
      <c r="AX222" s="14" t="s">
        <v>84</v>
      </c>
      <c r="AY222" s="227" t="s">
        <v>142</v>
      </c>
    </row>
    <row r="223" spans="1:65" s="2" customFormat="1" ht="62.65" customHeight="1">
      <c r="A223" s="36"/>
      <c r="B223" s="37"/>
      <c r="C223" s="180" t="s">
        <v>7</v>
      </c>
      <c r="D223" s="180" t="s">
        <v>145</v>
      </c>
      <c r="E223" s="181" t="s">
        <v>4711</v>
      </c>
      <c r="F223" s="182" t="s">
        <v>4712</v>
      </c>
      <c r="G223" s="183" t="s">
        <v>258</v>
      </c>
      <c r="H223" s="184">
        <v>13</v>
      </c>
      <c r="I223" s="185"/>
      <c r="J223" s="186">
        <f>ROUND(I223*H223,2)</f>
        <v>0</v>
      </c>
      <c r="K223" s="182" t="s">
        <v>149</v>
      </c>
      <c r="L223" s="41"/>
      <c r="M223" s="187" t="s">
        <v>19</v>
      </c>
      <c r="N223" s="188" t="s">
        <v>47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167</v>
      </c>
      <c r="AT223" s="191" t="s">
        <v>145</v>
      </c>
      <c r="AU223" s="191" t="s">
        <v>86</v>
      </c>
      <c r="AY223" s="19" t="s">
        <v>142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84</v>
      </c>
      <c r="BK223" s="192">
        <f>ROUND(I223*H223,2)</f>
        <v>0</v>
      </c>
      <c r="BL223" s="19" t="s">
        <v>167</v>
      </c>
      <c r="BM223" s="191" t="s">
        <v>4713</v>
      </c>
    </row>
    <row r="224" spans="1:65" s="2" customFormat="1" ht="11.25">
      <c r="A224" s="36"/>
      <c r="B224" s="37"/>
      <c r="C224" s="38"/>
      <c r="D224" s="193" t="s">
        <v>152</v>
      </c>
      <c r="E224" s="38"/>
      <c r="F224" s="194" t="s">
        <v>4714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152</v>
      </c>
      <c r="AU224" s="19" t="s">
        <v>86</v>
      </c>
    </row>
    <row r="225" spans="1:65" s="15" customFormat="1" ht="11.25">
      <c r="B225" s="238"/>
      <c r="C225" s="239"/>
      <c r="D225" s="198" t="s">
        <v>254</v>
      </c>
      <c r="E225" s="240" t="s">
        <v>19</v>
      </c>
      <c r="F225" s="241" t="s">
        <v>4715</v>
      </c>
      <c r="G225" s="239"/>
      <c r="H225" s="240" t="s">
        <v>19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254</v>
      </c>
      <c r="AU225" s="247" t="s">
        <v>86</v>
      </c>
      <c r="AV225" s="15" t="s">
        <v>84</v>
      </c>
      <c r="AW225" s="15" t="s">
        <v>37</v>
      </c>
      <c r="AX225" s="15" t="s">
        <v>76</v>
      </c>
      <c r="AY225" s="247" t="s">
        <v>142</v>
      </c>
    </row>
    <row r="226" spans="1:65" s="15" customFormat="1" ht="11.25">
      <c r="B226" s="238"/>
      <c r="C226" s="239"/>
      <c r="D226" s="198" t="s">
        <v>254</v>
      </c>
      <c r="E226" s="240" t="s">
        <v>19</v>
      </c>
      <c r="F226" s="241" t="s">
        <v>4644</v>
      </c>
      <c r="G226" s="239"/>
      <c r="H226" s="240" t="s">
        <v>19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254</v>
      </c>
      <c r="AU226" s="247" t="s">
        <v>86</v>
      </c>
      <c r="AV226" s="15" t="s">
        <v>84</v>
      </c>
      <c r="AW226" s="15" t="s">
        <v>37</v>
      </c>
      <c r="AX226" s="15" t="s">
        <v>76</v>
      </c>
      <c r="AY226" s="247" t="s">
        <v>142</v>
      </c>
    </row>
    <row r="227" spans="1:65" s="13" customFormat="1" ht="11.25">
      <c r="B227" s="206"/>
      <c r="C227" s="207"/>
      <c r="D227" s="198" t="s">
        <v>254</v>
      </c>
      <c r="E227" s="208" t="s">
        <v>19</v>
      </c>
      <c r="F227" s="209" t="s">
        <v>4645</v>
      </c>
      <c r="G227" s="207"/>
      <c r="H227" s="210">
        <v>5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254</v>
      </c>
      <c r="AU227" s="216" t="s">
        <v>86</v>
      </c>
      <c r="AV227" s="13" t="s">
        <v>86</v>
      </c>
      <c r="AW227" s="13" t="s">
        <v>37</v>
      </c>
      <c r="AX227" s="13" t="s">
        <v>76</v>
      </c>
      <c r="AY227" s="216" t="s">
        <v>142</v>
      </c>
    </row>
    <row r="228" spans="1:65" s="15" customFormat="1" ht="11.25">
      <c r="B228" s="238"/>
      <c r="C228" s="239"/>
      <c r="D228" s="198" t="s">
        <v>254</v>
      </c>
      <c r="E228" s="240" t="s">
        <v>19</v>
      </c>
      <c r="F228" s="241" t="s">
        <v>4646</v>
      </c>
      <c r="G228" s="239"/>
      <c r="H228" s="240" t="s">
        <v>19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254</v>
      </c>
      <c r="AU228" s="247" t="s">
        <v>86</v>
      </c>
      <c r="AV228" s="15" t="s">
        <v>84</v>
      </c>
      <c r="AW228" s="15" t="s">
        <v>37</v>
      </c>
      <c r="AX228" s="15" t="s">
        <v>76</v>
      </c>
      <c r="AY228" s="247" t="s">
        <v>142</v>
      </c>
    </row>
    <row r="229" spans="1:65" s="13" customFormat="1" ht="11.25">
      <c r="B229" s="206"/>
      <c r="C229" s="207"/>
      <c r="D229" s="198" t="s">
        <v>254</v>
      </c>
      <c r="E229" s="208" t="s">
        <v>19</v>
      </c>
      <c r="F229" s="209" t="s">
        <v>4647</v>
      </c>
      <c r="G229" s="207"/>
      <c r="H229" s="210">
        <v>5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254</v>
      </c>
      <c r="AU229" s="216" t="s">
        <v>86</v>
      </c>
      <c r="AV229" s="13" t="s">
        <v>86</v>
      </c>
      <c r="AW229" s="13" t="s">
        <v>37</v>
      </c>
      <c r="AX229" s="13" t="s">
        <v>76</v>
      </c>
      <c r="AY229" s="216" t="s">
        <v>142</v>
      </c>
    </row>
    <row r="230" spans="1:65" s="13" customFormat="1" ht="22.5">
      <c r="B230" s="206"/>
      <c r="C230" s="207"/>
      <c r="D230" s="198" t="s">
        <v>254</v>
      </c>
      <c r="E230" s="208" t="s">
        <v>19</v>
      </c>
      <c r="F230" s="209" t="s">
        <v>4716</v>
      </c>
      <c r="G230" s="207"/>
      <c r="H230" s="210">
        <v>3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254</v>
      </c>
      <c r="AU230" s="216" t="s">
        <v>86</v>
      </c>
      <c r="AV230" s="13" t="s">
        <v>86</v>
      </c>
      <c r="AW230" s="13" t="s">
        <v>37</v>
      </c>
      <c r="AX230" s="13" t="s">
        <v>76</v>
      </c>
      <c r="AY230" s="216" t="s">
        <v>142</v>
      </c>
    </row>
    <row r="231" spans="1:65" s="14" customFormat="1" ht="11.25">
      <c r="B231" s="217"/>
      <c r="C231" s="218"/>
      <c r="D231" s="198" t="s">
        <v>254</v>
      </c>
      <c r="E231" s="219" t="s">
        <v>19</v>
      </c>
      <c r="F231" s="220" t="s">
        <v>266</v>
      </c>
      <c r="G231" s="218"/>
      <c r="H231" s="221">
        <v>13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254</v>
      </c>
      <c r="AU231" s="227" t="s">
        <v>86</v>
      </c>
      <c r="AV231" s="14" t="s">
        <v>167</v>
      </c>
      <c r="AW231" s="14" t="s">
        <v>37</v>
      </c>
      <c r="AX231" s="14" t="s">
        <v>84</v>
      </c>
      <c r="AY231" s="227" t="s">
        <v>142</v>
      </c>
    </row>
    <row r="232" spans="1:65" s="2" customFormat="1" ht="62.65" customHeight="1">
      <c r="A232" s="36"/>
      <c r="B232" s="37"/>
      <c r="C232" s="180" t="s">
        <v>372</v>
      </c>
      <c r="D232" s="180" t="s">
        <v>145</v>
      </c>
      <c r="E232" s="181" t="s">
        <v>321</v>
      </c>
      <c r="F232" s="182" t="s">
        <v>322</v>
      </c>
      <c r="G232" s="183" t="s">
        <v>258</v>
      </c>
      <c r="H232" s="184">
        <v>10.688000000000001</v>
      </c>
      <c r="I232" s="185"/>
      <c r="J232" s="186">
        <f>ROUND(I232*H232,2)</f>
        <v>0</v>
      </c>
      <c r="K232" s="182" t="s">
        <v>149</v>
      </c>
      <c r="L232" s="41"/>
      <c r="M232" s="187" t="s">
        <v>19</v>
      </c>
      <c r="N232" s="188" t="s">
        <v>47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167</v>
      </c>
      <c r="AT232" s="191" t="s">
        <v>145</v>
      </c>
      <c r="AU232" s="191" t="s">
        <v>86</v>
      </c>
      <c r="AY232" s="19" t="s">
        <v>142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84</v>
      </c>
      <c r="BK232" s="192">
        <f>ROUND(I232*H232,2)</f>
        <v>0</v>
      </c>
      <c r="BL232" s="19" t="s">
        <v>167</v>
      </c>
      <c r="BM232" s="191" t="s">
        <v>4717</v>
      </c>
    </row>
    <row r="233" spans="1:65" s="2" customFormat="1" ht="11.25">
      <c r="A233" s="36"/>
      <c r="B233" s="37"/>
      <c r="C233" s="38"/>
      <c r="D233" s="193" t="s">
        <v>152</v>
      </c>
      <c r="E233" s="38"/>
      <c r="F233" s="194" t="s">
        <v>324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152</v>
      </c>
      <c r="AU233" s="19" t="s">
        <v>86</v>
      </c>
    </row>
    <row r="234" spans="1:65" s="13" customFormat="1" ht="11.25">
      <c r="B234" s="206"/>
      <c r="C234" s="207"/>
      <c r="D234" s="198" t="s">
        <v>254</v>
      </c>
      <c r="E234" s="208" t="s">
        <v>19</v>
      </c>
      <c r="F234" s="209" t="s">
        <v>4680</v>
      </c>
      <c r="G234" s="207"/>
      <c r="H234" s="210">
        <v>5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254</v>
      </c>
      <c r="AU234" s="216" t="s">
        <v>86</v>
      </c>
      <c r="AV234" s="13" t="s">
        <v>86</v>
      </c>
      <c r="AW234" s="13" t="s">
        <v>37</v>
      </c>
      <c r="AX234" s="13" t="s">
        <v>76</v>
      </c>
      <c r="AY234" s="216" t="s">
        <v>142</v>
      </c>
    </row>
    <row r="235" spans="1:65" s="13" customFormat="1" ht="11.25">
      <c r="B235" s="206"/>
      <c r="C235" s="207"/>
      <c r="D235" s="198" t="s">
        <v>254</v>
      </c>
      <c r="E235" s="208" t="s">
        <v>19</v>
      </c>
      <c r="F235" s="209" t="s">
        <v>4681</v>
      </c>
      <c r="G235" s="207"/>
      <c r="H235" s="210">
        <v>2.5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254</v>
      </c>
      <c r="AU235" s="216" t="s">
        <v>86</v>
      </c>
      <c r="AV235" s="13" t="s">
        <v>86</v>
      </c>
      <c r="AW235" s="13" t="s">
        <v>37</v>
      </c>
      <c r="AX235" s="13" t="s">
        <v>76</v>
      </c>
      <c r="AY235" s="216" t="s">
        <v>142</v>
      </c>
    </row>
    <row r="236" spans="1:65" s="13" customFormat="1" ht="11.25">
      <c r="B236" s="206"/>
      <c r="C236" s="207"/>
      <c r="D236" s="198" t="s">
        <v>254</v>
      </c>
      <c r="E236" s="208" t="s">
        <v>19</v>
      </c>
      <c r="F236" s="209" t="s">
        <v>4685</v>
      </c>
      <c r="G236" s="207"/>
      <c r="H236" s="210">
        <v>2.4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254</v>
      </c>
      <c r="AU236" s="216" t="s">
        <v>86</v>
      </c>
      <c r="AV236" s="13" t="s">
        <v>86</v>
      </c>
      <c r="AW236" s="13" t="s">
        <v>37</v>
      </c>
      <c r="AX236" s="13" t="s">
        <v>76</v>
      </c>
      <c r="AY236" s="216" t="s">
        <v>142</v>
      </c>
    </row>
    <row r="237" spans="1:65" s="13" customFormat="1" ht="11.25">
      <c r="B237" s="206"/>
      <c r="C237" s="207"/>
      <c r="D237" s="198" t="s">
        <v>254</v>
      </c>
      <c r="E237" s="208" t="s">
        <v>19</v>
      </c>
      <c r="F237" s="209" t="s">
        <v>4695</v>
      </c>
      <c r="G237" s="207"/>
      <c r="H237" s="210">
        <v>1.3879999999999999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254</v>
      </c>
      <c r="AU237" s="216" t="s">
        <v>86</v>
      </c>
      <c r="AV237" s="13" t="s">
        <v>86</v>
      </c>
      <c r="AW237" s="13" t="s">
        <v>37</v>
      </c>
      <c r="AX237" s="13" t="s">
        <v>76</v>
      </c>
      <c r="AY237" s="216" t="s">
        <v>142</v>
      </c>
    </row>
    <row r="238" spans="1:65" s="13" customFormat="1" ht="11.25">
      <c r="B238" s="206"/>
      <c r="C238" s="207"/>
      <c r="D238" s="198" t="s">
        <v>254</v>
      </c>
      <c r="E238" s="208" t="s">
        <v>19</v>
      </c>
      <c r="F238" s="209" t="s">
        <v>4700</v>
      </c>
      <c r="G238" s="207"/>
      <c r="H238" s="210">
        <v>3.2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254</v>
      </c>
      <c r="AU238" s="216" t="s">
        <v>86</v>
      </c>
      <c r="AV238" s="13" t="s">
        <v>86</v>
      </c>
      <c r="AW238" s="13" t="s">
        <v>37</v>
      </c>
      <c r="AX238" s="13" t="s">
        <v>76</v>
      </c>
      <c r="AY238" s="216" t="s">
        <v>142</v>
      </c>
    </row>
    <row r="239" spans="1:65" s="13" customFormat="1" ht="11.25">
      <c r="B239" s="206"/>
      <c r="C239" s="207"/>
      <c r="D239" s="198" t="s">
        <v>254</v>
      </c>
      <c r="E239" s="208" t="s">
        <v>19</v>
      </c>
      <c r="F239" s="209" t="s">
        <v>4701</v>
      </c>
      <c r="G239" s="207"/>
      <c r="H239" s="210">
        <v>10.4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254</v>
      </c>
      <c r="AU239" s="216" t="s">
        <v>86</v>
      </c>
      <c r="AV239" s="13" t="s">
        <v>86</v>
      </c>
      <c r="AW239" s="13" t="s">
        <v>37</v>
      </c>
      <c r="AX239" s="13" t="s">
        <v>76</v>
      </c>
      <c r="AY239" s="216" t="s">
        <v>142</v>
      </c>
    </row>
    <row r="240" spans="1:65" s="13" customFormat="1" ht="11.25">
      <c r="B240" s="206"/>
      <c r="C240" s="207"/>
      <c r="D240" s="198" t="s">
        <v>254</v>
      </c>
      <c r="E240" s="208" t="s">
        <v>19</v>
      </c>
      <c r="F240" s="209" t="s">
        <v>4701</v>
      </c>
      <c r="G240" s="207"/>
      <c r="H240" s="210">
        <v>10.4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254</v>
      </c>
      <c r="AU240" s="216" t="s">
        <v>86</v>
      </c>
      <c r="AV240" s="13" t="s">
        <v>86</v>
      </c>
      <c r="AW240" s="13" t="s">
        <v>37</v>
      </c>
      <c r="AX240" s="13" t="s">
        <v>76</v>
      </c>
      <c r="AY240" s="216" t="s">
        <v>142</v>
      </c>
    </row>
    <row r="241" spans="1:65" s="13" customFormat="1" ht="11.25">
      <c r="B241" s="206"/>
      <c r="C241" s="207"/>
      <c r="D241" s="198" t="s">
        <v>254</v>
      </c>
      <c r="E241" s="208" t="s">
        <v>19</v>
      </c>
      <c r="F241" s="209" t="s">
        <v>4718</v>
      </c>
      <c r="G241" s="207"/>
      <c r="H241" s="210">
        <v>-15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254</v>
      </c>
      <c r="AU241" s="216" t="s">
        <v>86</v>
      </c>
      <c r="AV241" s="13" t="s">
        <v>86</v>
      </c>
      <c r="AW241" s="13" t="s">
        <v>37</v>
      </c>
      <c r="AX241" s="13" t="s">
        <v>76</v>
      </c>
      <c r="AY241" s="216" t="s">
        <v>142</v>
      </c>
    </row>
    <row r="242" spans="1:65" s="15" customFormat="1" ht="11.25">
      <c r="B242" s="238"/>
      <c r="C242" s="239"/>
      <c r="D242" s="198" t="s">
        <v>254</v>
      </c>
      <c r="E242" s="240" t="s">
        <v>19</v>
      </c>
      <c r="F242" s="241" t="s">
        <v>4710</v>
      </c>
      <c r="G242" s="239"/>
      <c r="H242" s="240" t="s">
        <v>19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254</v>
      </c>
      <c r="AU242" s="247" t="s">
        <v>86</v>
      </c>
      <c r="AV242" s="15" t="s">
        <v>84</v>
      </c>
      <c r="AW242" s="15" t="s">
        <v>37</v>
      </c>
      <c r="AX242" s="15" t="s">
        <v>76</v>
      </c>
      <c r="AY242" s="247" t="s">
        <v>142</v>
      </c>
    </row>
    <row r="243" spans="1:65" s="13" customFormat="1" ht="11.25">
      <c r="B243" s="206"/>
      <c r="C243" s="207"/>
      <c r="D243" s="198" t="s">
        <v>254</v>
      </c>
      <c r="E243" s="208" t="s">
        <v>19</v>
      </c>
      <c r="F243" s="209" t="s">
        <v>4719</v>
      </c>
      <c r="G243" s="207"/>
      <c r="H243" s="210">
        <v>-0.96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254</v>
      </c>
      <c r="AU243" s="216" t="s">
        <v>86</v>
      </c>
      <c r="AV243" s="13" t="s">
        <v>86</v>
      </c>
      <c r="AW243" s="13" t="s">
        <v>37</v>
      </c>
      <c r="AX243" s="13" t="s">
        <v>76</v>
      </c>
      <c r="AY243" s="216" t="s">
        <v>142</v>
      </c>
    </row>
    <row r="244" spans="1:65" s="13" customFormat="1" ht="11.25">
      <c r="B244" s="206"/>
      <c r="C244" s="207"/>
      <c r="D244" s="198" t="s">
        <v>254</v>
      </c>
      <c r="E244" s="208" t="s">
        <v>19</v>
      </c>
      <c r="F244" s="209" t="s">
        <v>4720</v>
      </c>
      <c r="G244" s="207"/>
      <c r="H244" s="210">
        <v>-3.12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254</v>
      </c>
      <c r="AU244" s="216" t="s">
        <v>86</v>
      </c>
      <c r="AV244" s="13" t="s">
        <v>86</v>
      </c>
      <c r="AW244" s="13" t="s">
        <v>37</v>
      </c>
      <c r="AX244" s="13" t="s">
        <v>76</v>
      </c>
      <c r="AY244" s="216" t="s">
        <v>142</v>
      </c>
    </row>
    <row r="245" spans="1:65" s="13" customFormat="1" ht="11.25">
      <c r="B245" s="206"/>
      <c r="C245" s="207"/>
      <c r="D245" s="198" t="s">
        <v>254</v>
      </c>
      <c r="E245" s="208" t="s">
        <v>19</v>
      </c>
      <c r="F245" s="209" t="s">
        <v>4720</v>
      </c>
      <c r="G245" s="207"/>
      <c r="H245" s="210">
        <v>-3.12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254</v>
      </c>
      <c r="AU245" s="216" t="s">
        <v>86</v>
      </c>
      <c r="AV245" s="13" t="s">
        <v>86</v>
      </c>
      <c r="AW245" s="13" t="s">
        <v>37</v>
      </c>
      <c r="AX245" s="13" t="s">
        <v>76</v>
      </c>
      <c r="AY245" s="216" t="s">
        <v>142</v>
      </c>
    </row>
    <row r="246" spans="1:65" s="13" customFormat="1" ht="11.25">
      <c r="B246" s="206"/>
      <c r="C246" s="207"/>
      <c r="D246" s="198" t="s">
        <v>254</v>
      </c>
      <c r="E246" s="208" t="s">
        <v>19</v>
      </c>
      <c r="F246" s="209" t="s">
        <v>4721</v>
      </c>
      <c r="G246" s="207"/>
      <c r="H246" s="210">
        <v>-2.4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254</v>
      </c>
      <c r="AU246" s="216" t="s">
        <v>86</v>
      </c>
      <c r="AV246" s="13" t="s">
        <v>86</v>
      </c>
      <c r="AW246" s="13" t="s">
        <v>37</v>
      </c>
      <c r="AX246" s="13" t="s">
        <v>76</v>
      </c>
      <c r="AY246" s="216" t="s">
        <v>142</v>
      </c>
    </row>
    <row r="247" spans="1:65" s="14" customFormat="1" ht="11.25">
      <c r="B247" s="217"/>
      <c r="C247" s="218"/>
      <c r="D247" s="198" t="s">
        <v>254</v>
      </c>
      <c r="E247" s="219" t="s">
        <v>19</v>
      </c>
      <c r="F247" s="220" t="s">
        <v>266</v>
      </c>
      <c r="G247" s="218"/>
      <c r="H247" s="221">
        <v>10.688000000000001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254</v>
      </c>
      <c r="AU247" s="227" t="s">
        <v>86</v>
      </c>
      <c r="AV247" s="14" t="s">
        <v>167</v>
      </c>
      <c r="AW247" s="14" t="s">
        <v>37</v>
      </c>
      <c r="AX247" s="14" t="s">
        <v>84</v>
      </c>
      <c r="AY247" s="227" t="s">
        <v>142</v>
      </c>
    </row>
    <row r="248" spans="1:65" s="2" customFormat="1" ht="44.25" customHeight="1">
      <c r="A248" s="36"/>
      <c r="B248" s="37"/>
      <c r="C248" s="180" t="s">
        <v>383</v>
      </c>
      <c r="D248" s="180" t="s">
        <v>145</v>
      </c>
      <c r="E248" s="181" t="s">
        <v>329</v>
      </c>
      <c r="F248" s="182" t="s">
        <v>330</v>
      </c>
      <c r="G248" s="183" t="s">
        <v>258</v>
      </c>
      <c r="H248" s="184">
        <v>10.688000000000001</v>
      </c>
      <c r="I248" s="185"/>
      <c r="J248" s="186">
        <f>ROUND(I248*H248,2)</f>
        <v>0</v>
      </c>
      <c r="K248" s="182" t="s">
        <v>149</v>
      </c>
      <c r="L248" s="41"/>
      <c r="M248" s="187" t="s">
        <v>19</v>
      </c>
      <c r="N248" s="188" t="s">
        <v>47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167</v>
      </c>
      <c r="AT248" s="191" t="s">
        <v>145</v>
      </c>
      <c r="AU248" s="191" t="s">
        <v>86</v>
      </c>
      <c r="AY248" s="19" t="s">
        <v>142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84</v>
      </c>
      <c r="BK248" s="192">
        <f>ROUND(I248*H248,2)</f>
        <v>0</v>
      </c>
      <c r="BL248" s="19" t="s">
        <v>167</v>
      </c>
      <c r="BM248" s="191" t="s">
        <v>4722</v>
      </c>
    </row>
    <row r="249" spans="1:65" s="2" customFormat="1" ht="11.25">
      <c r="A249" s="36"/>
      <c r="B249" s="37"/>
      <c r="C249" s="38"/>
      <c r="D249" s="193" t="s">
        <v>152</v>
      </c>
      <c r="E249" s="38"/>
      <c r="F249" s="194" t="s">
        <v>332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152</v>
      </c>
      <c r="AU249" s="19" t="s">
        <v>86</v>
      </c>
    </row>
    <row r="250" spans="1:65" s="13" customFormat="1" ht="11.25">
      <c r="B250" s="206"/>
      <c r="C250" s="207"/>
      <c r="D250" s="198" t="s">
        <v>254</v>
      </c>
      <c r="E250" s="208" t="s">
        <v>19</v>
      </c>
      <c r="F250" s="209" t="s">
        <v>4680</v>
      </c>
      <c r="G250" s="207"/>
      <c r="H250" s="210">
        <v>5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254</v>
      </c>
      <c r="AU250" s="216" t="s">
        <v>86</v>
      </c>
      <c r="AV250" s="13" t="s">
        <v>86</v>
      </c>
      <c r="AW250" s="13" t="s">
        <v>37</v>
      </c>
      <c r="AX250" s="13" t="s">
        <v>76</v>
      </c>
      <c r="AY250" s="216" t="s">
        <v>142</v>
      </c>
    </row>
    <row r="251" spans="1:65" s="13" customFormat="1" ht="11.25">
      <c r="B251" s="206"/>
      <c r="C251" s="207"/>
      <c r="D251" s="198" t="s">
        <v>254</v>
      </c>
      <c r="E251" s="208" t="s">
        <v>19</v>
      </c>
      <c r="F251" s="209" t="s">
        <v>4681</v>
      </c>
      <c r="G251" s="207"/>
      <c r="H251" s="210">
        <v>2.5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254</v>
      </c>
      <c r="AU251" s="216" t="s">
        <v>86</v>
      </c>
      <c r="AV251" s="13" t="s">
        <v>86</v>
      </c>
      <c r="AW251" s="13" t="s">
        <v>37</v>
      </c>
      <c r="AX251" s="13" t="s">
        <v>76</v>
      </c>
      <c r="AY251" s="216" t="s">
        <v>142</v>
      </c>
    </row>
    <row r="252" spans="1:65" s="13" customFormat="1" ht="11.25">
      <c r="B252" s="206"/>
      <c r="C252" s="207"/>
      <c r="D252" s="198" t="s">
        <v>254</v>
      </c>
      <c r="E252" s="208" t="s">
        <v>19</v>
      </c>
      <c r="F252" s="209" t="s">
        <v>4685</v>
      </c>
      <c r="G252" s="207"/>
      <c r="H252" s="210">
        <v>2.4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254</v>
      </c>
      <c r="AU252" s="216" t="s">
        <v>86</v>
      </c>
      <c r="AV252" s="13" t="s">
        <v>86</v>
      </c>
      <c r="AW252" s="13" t="s">
        <v>37</v>
      </c>
      <c r="AX252" s="13" t="s">
        <v>76</v>
      </c>
      <c r="AY252" s="216" t="s">
        <v>142</v>
      </c>
    </row>
    <row r="253" spans="1:65" s="13" customFormat="1" ht="11.25">
      <c r="B253" s="206"/>
      <c r="C253" s="207"/>
      <c r="D253" s="198" t="s">
        <v>254</v>
      </c>
      <c r="E253" s="208" t="s">
        <v>19</v>
      </c>
      <c r="F253" s="209" t="s">
        <v>4695</v>
      </c>
      <c r="G253" s="207"/>
      <c r="H253" s="210">
        <v>1.3879999999999999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254</v>
      </c>
      <c r="AU253" s="216" t="s">
        <v>86</v>
      </c>
      <c r="AV253" s="13" t="s">
        <v>86</v>
      </c>
      <c r="AW253" s="13" t="s">
        <v>37</v>
      </c>
      <c r="AX253" s="13" t="s">
        <v>76</v>
      </c>
      <c r="AY253" s="216" t="s">
        <v>142</v>
      </c>
    </row>
    <row r="254" spans="1:65" s="13" customFormat="1" ht="11.25">
      <c r="B254" s="206"/>
      <c r="C254" s="207"/>
      <c r="D254" s="198" t="s">
        <v>254</v>
      </c>
      <c r="E254" s="208" t="s">
        <v>19</v>
      </c>
      <c r="F254" s="209" t="s">
        <v>4700</v>
      </c>
      <c r="G254" s="207"/>
      <c r="H254" s="210">
        <v>3.2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254</v>
      </c>
      <c r="AU254" s="216" t="s">
        <v>86</v>
      </c>
      <c r="AV254" s="13" t="s">
        <v>86</v>
      </c>
      <c r="AW254" s="13" t="s">
        <v>37</v>
      </c>
      <c r="AX254" s="13" t="s">
        <v>76</v>
      </c>
      <c r="AY254" s="216" t="s">
        <v>142</v>
      </c>
    </row>
    <row r="255" spans="1:65" s="13" customFormat="1" ht="11.25">
      <c r="B255" s="206"/>
      <c r="C255" s="207"/>
      <c r="D255" s="198" t="s">
        <v>254</v>
      </c>
      <c r="E255" s="208" t="s">
        <v>19</v>
      </c>
      <c r="F255" s="209" t="s">
        <v>4701</v>
      </c>
      <c r="G255" s="207"/>
      <c r="H255" s="210">
        <v>10.4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254</v>
      </c>
      <c r="AU255" s="216" t="s">
        <v>86</v>
      </c>
      <c r="AV255" s="13" t="s">
        <v>86</v>
      </c>
      <c r="AW255" s="13" t="s">
        <v>37</v>
      </c>
      <c r="AX255" s="13" t="s">
        <v>76</v>
      </c>
      <c r="AY255" s="216" t="s">
        <v>142</v>
      </c>
    </row>
    <row r="256" spans="1:65" s="13" customFormat="1" ht="11.25">
      <c r="B256" s="206"/>
      <c r="C256" s="207"/>
      <c r="D256" s="198" t="s">
        <v>254</v>
      </c>
      <c r="E256" s="208" t="s">
        <v>19</v>
      </c>
      <c r="F256" s="209" t="s">
        <v>4701</v>
      </c>
      <c r="G256" s="207"/>
      <c r="H256" s="210">
        <v>10.4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254</v>
      </c>
      <c r="AU256" s="216" t="s">
        <v>86</v>
      </c>
      <c r="AV256" s="13" t="s">
        <v>86</v>
      </c>
      <c r="AW256" s="13" t="s">
        <v>37</v>
      </c>
      <c r="AX256" s="13" t="s">
        <v>76</v>
      </c>
      <c r="AY256" s="216" t="s">
        <v>142</v>
      </c>
    </row>
    <row r="257" spans="1:65" s="13" customFormat="1" ht="11.25">
      <c r="B257" s="206"/>
      <c r="C257" s="207"/>
      <c r="D257" s="198" t="s">
        <v>254</v>
      </c>
      <c r="E257" s="208" t="s">
        <v>19</v>
      </c>
      <c r="F257" s="209" t="s">
        <v>4718</v>
      </c>
      <c r="G257" s="207"/>
      <c r="H257" s="210">
        <v>-15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254</v>
      </c>
      <c r="AU257" s="216" t="s">
        <v>86</v>
      </c>
      <c r="AV257" s="13" t="s">
        <v>86</v>
      </c>
      <c r="AW257" s="13" t="s">
        <v>37</v>
      </c>
      <c r="AX257" s="13" t="s">
        <v>76</v>
      </c>
      <c r="AY257" s="216" t="s">
        <v>142</v>
      </c>
    </row>
    <row r="258" spans="1:65" s="15" customFormat="1" ht="11.25">
      <c r="B258" s="238"/>
      <c r="C258" s="239"/>
      <c r="D258" s="198" t="s">
        <v>254</v>
      </c>
      <c r="E258" s="240" t="s">
        <v>19</v>
      </c>
      <c r="F258" s="241" t="s">
        <v>4710</v>
      </c>
      <c r="G258" s="239"/>
      <c r="H258" s="240" t="s">
        <v>19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254</v>
      </c>
      <c r="AU258" s="247" t="s">
        <v>86</v>
      </c>
      <c r="AV258" s="15" t="s">
        <v>84</v>
      </c>
      <c r="AW258" s="15" t="s">
        <v>37</v>
      </c>
      <c r="AX258" s="15" t="s">
        <v>76</v>
      </c>
      <c r="AY258" s="247" t="s">
        <v>142</v>
      </c>
    </row>
    <row r="259" spans="1:65" s="13" customFormat="1" ht="11.25">
      <c r="B259" s="206"/>
      <c r="C259" s="207"/>
      <c r="D259" s="198" t="s">
        <v>254</v>
      </c>
      <c r="E259" s="208" t="s">
        <v>19</v>
      </c>
      <c r="F259" s="209" t="s">
        <v>4719</v>
      </c>
      <c r="G259" s="207"/>
      <c r="H259" s="210">
        <v>-0.96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254</v>
      </c>
      <c r="AU259" s="216" t="s">
        <v>86</v>
      </c>
      <c r="AV259" s="13" t="s">
        <v>86</v>
      </c>
      <c r="AW259" s="13" t="s">
        <v>37</v>
      </c>
      <c r="AX259" s="13" t="s">
        <v>76</v>
      </c>
      <c r="AY259" s="216" t="s">
        <v>142</v>
      </c>
    </row>
    <row r="260" spans="1:65" s="13" customFormat="1" ht="11.25">
      <c r="B260" s="206"/>
      <c r="C260" s="207"/>
      <c r="D260" s="198" t="s">
        <v>254</v>
      </c>
      <c r="E260" s="208" t="s">
        <v>19</v>
      </c>
      <c r="F260" s="209" t="s">
        <v>4720</v>
      </c>
      <c r="G260" s="207"/>
      <c r="H260" s="210">
        <v>-3.12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254</v>
      </c>
      <c r="AU260" s="216" t="s">
        <v>86</v>
      </c>
      <c r="AV260" s="13" t="s">
        <v>86</v>
      </c>
      <c r="AW260" s="13" t="s">
        <v>37</v>
      </c>
      <c r="AX260" s="13" t="s">
        <v>76</v>
      </c>
      <c r="AY260" s="216" t="s">
        <v>142</v>
      </c>
    </row>
    <row r="261" spans="1:65" s="13" customFormat="1" ht="11.25">
      <c r="B261" s="206"/>
      <c r="C261" s="207"/>
      <c r="D261" s="198" t="s">
        <v>254</v>
      </c>
      <c r="E261" s="208" t="s">
        <v>19</v>
      </c>
      <c r="F261" s="209" t="s">
        <v>4720</v>
      </c>
      <c r="G261" s="207"/>
      <c r="H261" s="210">
        <v>-3.12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254</v>
      </c>
      <c r="AU261" s="216" t="s">
        <v>86</v>
      </c>
      <c r="AV261" s="13" t="s">
        <v>86</v>
      </c>
      <c r="AW261" s="13" t="s">
        <v>37</v>
      </c>
      <c r="AX261" s="13" t="s">
        <v>76</v>
      </c>
      <c r="AY261" s="216" t="s">
        <v>142</v>
      </c>
    </row>
    <row r="262" spans="1:65" s="13" customFormat="1" ht="11.25">
      <c r="B262" s="206"/>
      <c r="C262" s="207"/>
      <c r="D262" s="198" t="s">
        <v>254</v>
      </c>
      <c r="E262" s="208" t="s">
        <v>19</v>
      </c>
      <c r="F262" s="209" t="s">
        <v>4721</v>
      </c>
      <c r="G262" s="207"/>
      <c r="H262" s="210">
        <v>-2.4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254</v>
      </c>
      <c r="AU262" s="216" t="s">
        <v>86</v>
      </c>
      <c r="AV262" s="13" t="s">
        <v>86</v>
      </c>
      <c r="AW262" s="13" t="s">
        <v>37</v>
      </c>
      <c r="AX262" s="13" t="s">
        <v>76</v>
      </c>
      <c r="AY262" s="216" t="s">
        <v>142</v>
      </c>
    </row>
    <row r="263" spans="1:65" s="14" customFormat="1" ht="11.25">
      <c r="B263" s="217"/>
      <c r="C263" s="218"/>
      <c r="D263" s="198" t="s">
        <v>254</v>
      </c>
      <c r="E263" s="219" t="s">
        <v>19</v>
      </c>
      <c r="F263" s="220" t="s">
        <v>266</v>
      </c>
      <c r="G263" s="218"/>
      <c r="H263" s="221">
        <v>10.688000000000001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254</v>
      </c>
      <c r="AU263" s="227" t="s">
        <v>86</v>
      </c>
      <c r="AV263" s="14" t="s">
        <v>167</v>
      </c>
      <c r="AW263" s="14" t="s">
        <v>37</v>
      </c>
      <c r="AX263" s="14" t="s">
        <v>84</v>
      </c>
      <c r="AY263" s="227" t="s">
        <v>142</v>
      </c>
    </row>
    <row r="264" spans="1:65" s="2" customFormat="1" ht="44.25" customHeight="1">
      <c r="A264" s="36"/>
      <c r="B264" s="37"/>
      <c r="C264" s="180" t="s">
        <v>389</v>
      </c>
      <c r="D264" s="180" t="s">
        <v>145</v>
      </c>
      <c r="E264" s="181" t="s">
        <v>4723</v>
      </c>
      <c r="F264" s="182" t="s">
        <v>4724</v>
      </c>
      <c r="G264" s="183" t="s">
        <v>258</v>
      </c>
      <c r="H264" s="184">
        <v>15</v>
      </c>
      <c r="I264" s="185"/>
      <c r="J264" s="186">
        <f>ROUND(I264*H264,2)</f>
        <v>0</v>
      </c>
      <c r="K264" s="182" t="s">
        <v>149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167</v>
      </c>
      <c r="AT264" s="191" t="s">
        <v>145</v>
      </c>
      <c r="AU264" s="191" t="s">
        <v>86</v>
      </c>
      <c r="AY264" s="19" t="s">
        <v>142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167</v>
      </c>
      <c r="BM264" s="191" t="s">
        <v>4725</v>
      </c>
    </row>
    <row r="265" spans="1:65" s="2" customFormat="1" ht="11.25">
      <c r="A265" s="36"/>
      <c r="B265" s="37"/>
      <c r="C265" s="38"/>
      <c r="D265" s="193" t="s">
        <v>152</v>
      </c>
      <c r="E265" s="38"/>
      <c r="F265" s="194" t="s">
        <v>4726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152</v>
      </c>
      <c r="AU265" s="19" t="s">
        <v>86</v>
      </c>
    </row>
    <row r="266" spans="1:65" s="13" customFormat="1" ht="11.25">
      <c r="B266" s="206"/>
      <c r="C266" s="207"/>
      <c r="D266" s="198" t="s">
        <v>254</v>
      </c>
      <c r="E266" s="208" t="s">
        <v>19</v>
      </c>
      <c r="F266" s="209" t="s">
        <v>4709</v>
      </c>
      <c r="G266" s="207"/>
      <c r="H266" s="210">
        <v>15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254</v>
      </c>
      <c r="AU266" s="216" t="s">
        <v>86</v>
      </c>
      <c r="AV266" s="13" t="s">
        <v>86</v>
      </c>
      <c r="AW266" s="13" t="s">
        <v>37</v>
      </c>
      <c r="AX266" s="13" t="s">
        <v>84</v>
      </c>
      <c r="AY266" s="216" t="s">
        <v>142</v>
      </c>
    </row>
    <row r="267" spans="1:65" s="2" customFormat="1" ht="44.25" customHeight="1">
      <c r="A267" s="36"/>
      <c r="B267" s="37"/>
      <c r="C267" s="180" t="s">
        <v>394</v>
      </c>
      <c r="D267" s="180" t="s">
        <v>145</v>
      </c>
      <c r="E267" s="181" t="s">
        <v>333</v>
      </c>
      <c r="F267" s="182" t="s">
        <v>334</v>
      </c>
      <c r="G267" s="183" t="s">
        <v>335</v>
      </c>
      <c r="H267" s="184">
        <v>20.306999999999999</v>
      </c>
      <c r="I267" s="185"/>
      <c r="J267" s="186">
        <f>ROUND(I267*H267,2)</f>
        <v>0</v>
      </c>
      <c r="K267" s="182" t="s">
        <v>149</v>
      </c>
      <c r="L267" s="41"/>
      <c r="M267" s="187" t="s">
        <v>19</v>
      </c>
      <c r="N267" s="188" t="s">
        <v>47</v>
      </c>
      <c r="O267" s="6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167</v>
      </c>
      <c r="AT267" s="191" t="s">
        <v>145</v>
      </c>
      <c r="AU267" s="191" t="s">
        <v>86</v>
      </c>
      <c r="AY267" s="19" t="s">
        <v>142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84</v>
      </c>
      <c r="BK267" s="192">
        <f>ROUND(I267*H267,2)</f>
        <v>0</v>
      </c>
      <c r="BL267" s="19" t="s">
        <v>167</v>
      </c>
      <c r="BM267" s="191" t="s">
        <v>4727</v>
      </c>
    </row>
    <row r="268" spans="1:65" s="2" customFormat="1" ht="11.25">
      <c r="A268" s="36"/>
      <c r="B268" s="37"/>
      <c r="C268" s="38"/>
      <c r="D268" s="193" t="s">
        <v>152</v>
      </c>
      <c r="E268" s="38"/>
      <c r="F268" s="194" t="s">
        <v>337</v>
      </c>
      <c r="G268" s="38"/>
      <c r="H268" s="38"/>
      <c r="I268" s="195"/>
      <c r="J268" s="38"/>
      <c r="K268" s="38"/>
      <c r="L268" s="41"/>
      <c r="M268" s="196"/>
      <c r="N268" s="197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152</v>
      </c>
      <c r="AU268" s="19" t="s">
        <v>86</v>
      </c>
    </row>
    <row r="269" spans="1:65" s="13" customFormat="1" ht="11.25">
      <c r="B269" s="206"/>
      <c r="C269" s="207"/>
      <c r="D269" s="198" t="s">
        <v>254</v>
      </c>
      <c r="E269" s="208" t="s">
        <v>19</v>
      </c>
      <c r="F269" s="209" t="s">
        <v>4680</v>
      </c>
      <c r="G269" s="207"/>
      <c r="H269" s="210">
        <v>5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254</v>
      </c>
      <c r="AU269" s="216" t="s">
        <v>86</v>
      </c>
      <c r="AV269" s="13" t="s">
        <v>86</v>
      </c>
      <c r="AW269" s="13" t="s">
        <v>37</v>
      </c>
      <c r="AX269" s="13" t="s">
        <v>76</v>
      </c>
      <c r="AY269" s="216" t="s">
        <v>142</v>
      </c>
    </row>
    <row r="270" spans="1:65" s="13" customFormat="1" ht="11.25">
      <c r="B270" s="206"/>
      <c r="C270" s="207"/>
      <c r="D270" s="198" t="s">
        <v>254</v>
      </c>
      <c r="E270" s="208" t="s">
        <v>19</v>
      </c>
      <c r="F270" s="209" t="s">
        <v>4681</v>
      </c>
      <c r="G270" s="207"/>
      <c r="H270" s="210">
        <v>2.5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254</v>
      </c>
      <c r="AU270" s="216" t="s">
        <v>86</v>
      </c>
      <c r="AV270" s="13" t="s">
        <v>86</v>
      </c>
      <c r="AW270" s="13" t="s">
        <v>37</v>
      </c>
      <c r="AX270" s="13" t="s">
        <v>76</v>
      </c>
      <c r="AY270" s="216" t="s">
        <v>142</v>
      </c>
    </row>
    <row r="271" spans="1:65" s="13" customFormat="1" ht="11.25">
      <c r="B271" s="206"/>
      <c r="C271" s="207"/>
      <c r="D271" s="198" t="s">
        <v>254</v>
      </c>
      <c r="E271" s="208" t="s">
        <v>19</v>
      </c>
      <c r="F271" s="209" t="s">
        <v>4685</v>
      </c>
      <c r="G271" s="207"/>
      <c r="H271" s="210">
        <v>2.4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254</v>
      </c>
      <c r="AU271" s="216" t="s">
        <v>86</v>
      </c>
      <c r="AV271" s="13" t="s">
        <v>86</v>
      </c>
      <c r="AW271" s="13" t="s">
        <v>37</v>
      </c>
      <c r="AX271" s="13" t="s">
        <v>76</v>
      </c>
      <c r="AY271" s="216" t="s">
        <v>142</v>
      </c>
    </row>
    <row r="272" spans="1:65" s="13" customFormat="1" ht="11.25">
      <c r="B272" s="206"/>
      <c r="C272" s="207"/>
      <c r="D272" s="198" t="s">
        <v>254</v>
      </c>
      <c r="E272" s="208" t="s">
        <v>19</v>
      </c>
      <c r="F272" s="209" t="s">
        <v>4695</v>
      </c>
      <c r="G272" s="207"/>
      <c r="H272" s="210">
        <v>1.3879999999999999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254</v>
      </c>
      <c r="AU272" s="216" t="s">
        <v>86</v>
      </c>
      <c r="AV272" s="13" t="s">
        <v>86</v>
      </c>
      <c r="AW272" s="13" t="s">
        <v>37</v>
      </c>
      <c r="AX272" s="13" t="s">
        <v>76</v>
      </c>
      <c r="AY272" s="216" t="s">
        <v>142</v>
      </c>
    </row>
    <row r="273" spans="1:65" s="13" customFormat="1" ht="11.25">
      <c r="B273" s="206"/>
      <c r="C273" s="207"/>
      <c r="D273" s="198" t="s">
        <v>254</v>
      </c>
      <c r="E273" s="208" t="s">
        <v>19</v>
      </c>
      <c r="F273" s="209" t="s">
        <v>4700</v>
      </c>
      <c r="G273" s="207"/>
      <c r="H273" s="210">
        <v>3.2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254</v>
      </c>
      <c r="AU273" s="216" t="s">
        <v>86</v>
      </c>
      <c r="AV273" s="13" t="s">
        <v>86</v>
      </c>
      <c r="AW273" s="13" t="s">
        <v>37</v>
      </c>
      <c r="AX273" s="13" t="s">
        <v>76</v>
      </c>
      <c r="AY273" s="216" t="s">
        <v>142</v>
      </c>
    </row>
    <row r="274" spans="1:65" s="13" customFormat="1" ht="11.25">
      <c r="B274" s="206"/>
      <c r="C274" s="207"/>
      <c r="D274" s="198" t="s">
        <v>254</v>
      </c>
      <c r="E274" s="208" t="s">
        <v>19</v>
      </c>
      <c r="F274" s="209" t="s">
        <v>4701</v>
      </c>
      <c r="G274" s="207"/>
      <c r="H274" s="210">
        <v>10.4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254</v>
      </c>
      <c r="AU274" s="216" t="s">
        <v>86</v>
      </c>
      <c r="AV274" s="13" t="s">
        <v>86</v>
      </c>
      <c r="AW274" s="13" t="s">
        <v>37</v>
      </c>
      <c r="AX274" s="13" t="s">
        <v>76</v>
      </c>
      <c r="AY274" s="216" t="s">
        <v>142</v>
      </c>
    </row>
    <row r="275" spans="1:65" s="13" customFormat="1" ht="11.25">
      <c r="B275" s="206"/>
      <c r="C275" s="207"/>
      <c r="D275" s="198" t="s">
        <v>254</v>
      </c>
      <c r="E275" s="208" t="s">
        <v>19</v>
      </c>
      <c r="F275" s="209" t="s">
        <v>4701</v>
      </c>
      <c r="G275" s="207"/>
      <c r="H275" s="210">
        <v>10.4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254</v>
      </c>
      <c r="AU275" s="216" t="s">
        <v>86</v>
      </c>
      <c r="AV275" s="13" t="s">
        <v>86</v>
      </c>
      <c r="AW275" s="13" t="s">
        <v>37</v>
      </c>
      <c r="AX275" s="13" t="s">
        <v>76</v>
      </c>
      <c r="AY275" s="216" t="s">
        <v>142</v>
      </c>
    </row>
    <row r="276" spans="1:65" s="13" customFormat="1" ht="11.25">
      <c r="B276" s="206"/>
      <c r="C276" s="207"/>
      <c r="D276" s="198" t="s">
        <v>254</v>
      </c>
      <c r="E276" s="208" t="s">
        <v>19</v>
      </c>
      <c r="F276" s="209" t="s">
        <v>4718</v>
      </c>
      <c r="G276" s="207"/>
      <c r="H276" s="210">
        <v>-15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254</v>
      </c>
      <c r="AU276" s="216" t="s">
        <v>86</v>
      </c>
      <c r="AV276" s="13" t="s">
        <v>86</v>
      </c>
      <c r="AW276" s="13" t="s">
        <v>37</v>
      </c>
      <c r="AX276" s="13" t="s">
        <v>76</v>
      </c>
      <c r="AY276" s="216" t="s">
        <v>142</v>
      </c>
    </row>
    <row r="277" spans="1:65" s="15" customFormat="1" ht="11.25">
      <c r="B277" s="238"/>
      <c r="C277" s="239"/>
      <c r="D277" s="198" t="s">
        <v>254</v>
      </c>
      <c r="E277" s="240" t="s">
        <v>19</v>
      </c>
      <c r="F277" s="241" t="s">
        <v>4710</v>
      </c>
      <c r="G277" s="239"/>
      <c r="H277" s="240" t="s">
        <v>19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AT277" s="247" t="s">
        <v>254</v>
      </c>
      <c r="AU277" s="247" t="s">
        <v>86</v>
      </c>
      <c r="AV277" s="15" t="s">
        <v>84</v>
      </c>
      <c r="AW277" s="15" t="s">
        <v>37</v>
      </c>
      <c r="AX277" s="15" t="s">
        <v>76</v>
      </c>
      <c r="AY277" s="247" t="s">
        <v>142</v>
      </c>
    </row>
    <row r="278" spans="1:65" s="13" customFormat="1" ht="11.25">
      <c r="B278" s="206"/>
      <c r="C278" s="207"/>
      <c r="D278" s="198" t="s">
        <v>254</v>
      </c>
      <c r="E278" s="208" t="s">
        <v>19</v>
      </c>
      <c r="F278" s="209" t="s">
        <v>4719</v>
      </c>
      <c r="G278" s="207"/>
      <c r="H278" s="210">
        <v>-0.96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254</v>
      </c>
      <c r="AU278" s="216" t="s">
        <v>86</v>
      </c>
      <c r="AV278" s="13" t="s">
        <v>86</v>
      </c>
      <c r="AW278" s="13" t="s">
        <v>37</v>
      </c>
      <c r="AX278" s="13" t="s">
        <v>76</v>
      </c>
      <c r="AY278" s="216" t="s">
        <v>142</v>
      </c>
    </row>
    <row r="279" spans="1:65" s="13" customFormat="1" ht="11.25">
      <c r="B279" s="206"/>
      <c r="C279" s="207"/>
      <c r="D279" s="198" t="s">
        <v>254</v>
      </c>
      <c r="E279" s="208" t="s">
        <v>19</v>
      </c>
      <c r="F279" s="209" t="s">
        <v>4720</v>
      </c>
      <c r="G279" s="207"/>
      <c r="H279" s="210">
        <v>-3.12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254</v>
      </c>
      <c r="AU279" s="216" t="s">
        <v>86</v>
      </c>
      <c r="AV279" s="13" t="s">
        <v>86</v>
      </c>
      <c r="AW279" s="13" t="s">
        <v>37</v>
      </c>
      <c r="AX279" s="13" t="s">
        <v>76</v>
      </c>
      <c r="AY279" s="216" t="s">
        <v>142</v>
      </c>
    </row>
    <row r="280" spans="1:65" s="13" customFormat="1" ht="11.25">
      <c r="B280" s="206"/>
      <c r="C280" s="207"/>
      <c r="D280" s="198" t="s">
        <v>254</v>
      </c>
      <c r="E280" s="208" t="s">
        <v>19</v>
      </c>
      <c r="F280" s="209" t="s">
        <v>4720</v>
      </c>
      <c r="G280" s="207"/>
      <c r="H280" s="210">
        <v>-3.12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254</v>
      </c>
      <c r="AU280" s="216" t="s">
        <v>86</v>
      </c>
      <c r="AV280" s="13" t="s">
        <v>86</v>
      </c>
      <c r="AW280" s="13" t="s">
        <v>37</v>
      </c>
      <c r="AX280" s="13" t="s">
        <v>76</v>
      </c>
      <c r="AY280" s="216" t="s">
        <v>142</v>
      </c>
    </row>
    <row r="281" spans="1:65" s="13" customFormat="1" ht="11.25">
      <c r="B281" s="206"/>
      <c r="C281" s="207"/>
      <c r="D281" s="198" t="s">
        <v>254</v>
      </c>
      <c r="E281" s="208" t="s">
        <v>19</v>
      </c>
      <c r="F281" s="209" t="s">
        <v>4721</v>
      </c>
      <c r="G281" s="207"/>
      <c r="H281" s="210">
        <v>-2.4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254</v>
      </c>
      <c r="AU281" s="216" t="s">
        <v>86</v>
      </c>
      <c r="AV281" s="13" t="s">
        <v>86</v>
      </c>
      <c r="AW281" s="13" t="s">
        <v>37</v>
      </c>
      <c r="AX281" s="13" t="s">
        <v>76</v>
      </c>
      <c r="AY281" s="216" t="s">
        <v>142</v>
      </c>
    </row>
    <row r="282" spans="1:65" s="14" customFormat="1" ht="11.25">
      <c r="B282" s="217"/>
      <c r="C282" s="218"/>
      <c r="D282" s="198" t="s">
        <v>254</v>
      </c>
      <c r="E282" s="219" t="s">
        <v>19</v>
      </c>
      <c r="F282" s="220" t="s">
        <v>266</v>
      </c>
      <c r="G282" s="218"/>
      <c r="H282" s="221">
        <v>10.688000000000001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254</v>
      </c>
      <c r="AU282" s="227" t="s">
        <v>86</v>
      </c>
      <c r="AV282" s="14" t="s">
        <v>167</v>
      </c>
      <c r="AW282" s="14" t="s">
        <v>37</v>
      </c>
      <c r="AX282" s="14" t="s">
        <v>84</v>
      </c>
      <c r="AY282" s="227" t="s">
        <v>142</v>
      </c>
    </row>
    <row r="283" spans="1:65" s="13" customFormat="1" ht="11.25">
      <c r="B283" s="206"/>
      <c r="C283" s="207"/>
      <c r="D283" s="198" t="s">
        <v>254</v>
      </c>
      <c r="E283" s="207"/>
      <c r="F283" s="209" t="s">
        <v>4728</v>
      </c>
      <c r="G283" s="207"/>
      <c r="H283" s="210">
        <v>20.306999999999999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254</v>
      </c>
      <c r="AU283" s="216" t="s">
        <v>86</v>
      </c>
      <c r="AV283" s="13" t="s">
        <v>86</v>
      </c>
      <c r="AW283" s="13" t="s">
        <v>4</v>
      </c>
      <c r="AX283" s="13" t="s">
        <v>84</v>
      </c>
      <c r="AY283" s="216" t="s">
        <v>142</v>
      </c>
    </row>
    <row r="284" spans="1:65" s="2" customFormat="1" ht="44.25" customHeight="1">
      <c r="A284" s="36"/>
      <c r="B284" s="37"/>
      <c r="C284" s="180" t="s">
        <v>400</v>
      </c>
      <c r="D284" s="180" t="s">
        <v>145</v>
      </c>
      <c r="E284" s="181" t="s">
        <v>4729</v>
      </c>
      <c r="F284" s="182" t="s">
        <v>4730</v>
      </c>
      <c r="G284" s="183" t="s">
        <v>258</v>
      </c>
      <c r="H284" s="184">
        <v>14.6</v>
      </c>
      <c r="I284" s="185"/>
      <c r="J284" s="186">
        <f>ROUND(I284*H284,2)</f>
        <v>0</v>
      </c>
      <c r="K284" s="182" t="s">
        <v>149</v>
      </c>
      <c r="L284" s="41"/>
      <c r="M284" s="187" t="s">
        <v>19</v>
      </c>
      <c r="N284" s="188" t="s">
        <v>47</v>
      </c>
      <c r="O284" s="66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167</v>
      </c>
      <c r="AT284" s="191" t="s">
        <v>145</v>
      </c>
      <c r="AU284" s="191" t="s">
        <v>86</v>
      </c>
      <c r="AY284" s="19" t="s">
        <v>142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84</v>
      </c>
      <c r="BK284" s="192">
        <f>ROUND(I284*H284,2)</f>
        <v>0</v>
      </c>
      <c r="BL284" s="19" t="s">
        <v>167</v>
      </c>
      <c r="BM284" s="191" t="s">
        <v>4731</v>
      </c>
    </row>
    <row r="285" spans="1:65" s="2" customFormat="1" ht="11.25">
      <c r="A285" s="36"/>
      <c r="B285" s="37"/>
      <c r="C285" s="38"/>
      <c r="D285" s="193" t="s">
        <v>152</v>
      </c>
      <c r="E285" s="38"/>
      <c r="F285" s="194" t="s">
        <v>4732</v>
      </c>
      <c r="G285" s="38"/>
      <c r="H285" s="38"/>
      <c r="I285" s="195"/>
      <c r="J285" s="38"/>
      <c r="K285" s="38"/>
      <c r="L285" s="41"/>
      <c r="M285" s="196"/>
      <c r="N285" s="197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152</v>
      </c>
      <c r="AU285" s="19" t="s">
        <v>86</v>
      </c>
    </row>
    <row r="286" spans="1:65" s="13" customFormat="1" ht="11.25">
      <c r="B286" s="206"/>
      <c r="C286" s="207"/>
      <c r="D286" s="198" t="s">
        <v>254</v>
      </c>
      <c r="E286" s="208" t="s">
        <v>19</v>
      </c>
      <c r="F286" s="209" t="s">
        <v>4690</v>
      </c>
      <c r="G286" s="207"/>
      <c r="H286" s="210">
        <v>5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254</v>
      </c>
      <c r="AU286" s="216" t="s">
        <v>86</v>
      </c>
      <c r="AV286" s="13" t="s">
        <v>86</v>
      </c>
      <c r="AW286" s="13" t="s">
        <v>37</v>
      </c>
      <c r="AX286" s="13" t="s">
        <v>76</v>
      </c>
      <c r="AY286" s="216" t="s">
        <v>142</v>
      </c>
    </row>
    <row r="287" spans="1:65" s="15" customFormat="1" ht="11.25">
      <c r="B287" s="238"/>
      <c r="C287" s="239"/>
      <c r="D287" s="198" t="s">
        <v>254</v>
      </c>
      <c r="E287" s="240" t="s">
        <v>19</v>
      </c>
      <c r="F287" s="241" t="s">
        <v>4710</v>
      </c>
      <c r="G287" s="239"/>
      <c r="H287" s="240" t="s">
        <v>19</v>
      </c>
      <c r="I287" s="242"/>
      <c r="J287" s="239"/>
      <c r="K287" s="239"/>
      <c r="L287" s="243"/>
      <c r="M287" s="244"/>
      <c r="N287" s="245"/>
      <c r="O287" s="245"/>
      <c r="P287" s="245"/>
      <c r="Q287" s="245"/>
      <c r="R287" s="245"/>
      <c r="S287" s="245"/>
      <c r="T287" s="246"/>
      <c r="AT287" s="247" t="s">
        <v>254</v>
      </c>
      <c r="AU287" s="247" t="s">
        <v>86</v>
      </c>
      <c r="AV287" s="15" t="s">
        <v>84</v>
      </c>
      <c r="AW287" s="15" t="s">
        <v>37</v>
      </c>
      <c r="AX287" s="15" t="s">
        <v>76</v>
      </c>
      <c r="AY287" s="247" t="s">
        <v>142</v>
      </c>
    </row>
    <row r="288" spans="1:65" s="13" customFormat="1" ht="11.25">
      <c r="B288" s="206"/>
      <c r="C288" s="207"/>
      <c r="D288" s="198" t="s">
        <v>254</v>
      </c>
      <c r="E288" s="208" t="s">
        <v>19</v>
      </c>
      <c r="F288" s="209" t="s">
        <v>4683</v>
      </c>
      <c r="G288" s="207"/>
      <c r="H288" s="210">
        <v>0.96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254</v>
      </c>
      <c r="AU288" s="216" t="s">
        <v>86</v>
      </c>
      <c r="AV288" s="13" t="s">
        <v>86</v>
      </c>
      <c r="AW288" s="13" t="s">
        <v>37</v>
      </c>
      <c r="AX288" s="13" t="s">
        <v>76</v>
      </c>
      <c r="AY288" s="216" t="s">
        <v>142</v>
      </c>
    </row>
    <row r="289" spans="1:65" s="13" customFormat="1" ht="11.25">
      <c r="B289" s="206"/>
      <c r="C289" s="207"/>
      <c r="D289" s="198" t="s">
        <v>254</v>
      </c>
      <c r="E289" s="208" t="s">
        <v>19</v>
      </c>
      <c r="F289" s="209" t="s">
        <v>4684</v>
      </c>
      <c r="G289" s="207"/>
      <c r="H289" s="210">
        <v>3.12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254</v>
      </c>
      <c r="AU289" s="216" t="s">
        <v>86</v>
      </c>
      <c r="AV289" s="13" t="s">
        <v>86</v>
      </c>
      <c r="AW289" s="13" t="s">
        <v>37</v>
      </c>
      <c r="AX289" s="13" t="s">
        <v>76</v>
      </c>
      <c r="AY289" s="216" t="s">
        <v>142</v>
      </c>
    </row>
    <row r="290" spans="1:65" s="13" customFormat="1" ht="11.25">
      <c r="B290" s="206"/>
      <c r="C290" s="207"/>
      <c r="D290" s="198" t="s">
        <v>254</v>
      </c>
      <c r="E290" s="208" t="s">
        <v>19</v>
      </c>
      <c r="F290" s="209" t="s">
        <v>4684</v>
      </c>
      <c r="G290" s="207"/>
      <c r="H290" s="210">
        <v>3.12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254</v>
      </c>
      <c r="AU290" s="216" t="s">
        <v>86</v>
      </c>
      <c r="AV290" s="13" t="s">
        <v>86</v>
      </c>
      <c r="AW290" s="13" t="s">
        <v>37</v>
      </c>
      <c r="AX290" s="13" t="s">
        <v>76</v>
      </c>
      <c r="AY290" s="216" t="s">
        <v>142</v>
      </c>
    </row>
    <row r="291" spans="1:65" s="13" customFormat="1" ht="11.25">
      <c r="B291" s="206"/>
      <c r="C291" s="207"/>
      <c r="D291" s="198" t="s">
        <v>254</v>
      </c>
      <c r="E291" s="208" t="s">
        <v>19</v>
      </c>
      <c r="F291" s="209" t="s">
        <v>4685</v>
      </c>
      <c r="G291" s="207"/>
      <c r="H291" s="210">
        <v>2.4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254</v>
      </c>
      <c r="AU291" s="216" t="s">
        <v>86</v>
      </c>
      <c r="AV291" s="13" t="s">
        <v>86</v>
      </c>
      <c r="AW291" s="13" t="s">
        <v>37</v>
      </c>
      <c r="AX291" s="13" t="s">
        <v>76</v>
      </c>
      <c r="AY291" s="216" t="s">
        <v>142</v>
      </c>
    </row>
    <row r="292" spans="1:65" s="14" customFormat="1" ht="11.25">
      <c r="B292" s="217"/>
      <c r="C292" s="218"/>
      <c r="D292" s="198" t="s">
        <v>254</v>
      </c>
      <c r="E292" s="219" t="s">
        <v>19</v>
      </c>
      <c r="F292" s="220" t="s">
        <v>266</v>
      </c>
      <c r="G292" s="218"/>
      <c r="H292" s="221">
        <v>14.6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254</v>
      </c>
      <c r="AU292" s="227" t="s">
        <v>86</v>
      </c>
      <c r="AV292" s="14" t="s">
        <v>167</v>
      </c>
      <c r="AW292" s="14" t="s">
        <v>37</v>
      </c>
      <c r="AX292" s="14" t="s">
        <v>84</v>
      </c>
      <c r="AY292" s="227" t="s">
        <v>142</v>
      </c>
    </row>
    <row r="293" spans="1:65" s="2" customFormat="1" ht="66.75" customHeight="1">
      <c r="A293" s="36"/>
      <c r="B293" s="37"/>
      <c r="C293" s="180" t="s">
        <v>403</v>
      </c>
      <c r="D293" s="180" t="s">
        <v>145</v>
      </c>
      <c r="E293" s="181" t="s">
        <v>345</v>
      </c>
      <c r="F293" s="182" t="s">
        <v>346</v>
      </c>
      <c r="G293" s="183" t="s">
        <v>258</v>
      </c>
      <c r="H293" s="184">
        <v>10.88</v>
      </c>
      <c r="I293" s="185"/>
      <c r="J293" s="186">
        <f>ROUND(I293*H293,2)</f>
        <v>0</v>
      </c>
      <c r="K293" s="182" t="s">
        <v>149</v>
      </c>
      <c r="L293" s="41"/>
      <c r="M293" s="187" t="s">
        <v>19</v>
      </c>
      <c r="N293" s="188" t="s">
        <v>47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167</v>
      </c>
      <c r="AT293" s="191" t="s">
        <v>145</v>
      </c>
      <c r="AU293" s="191" t="s">
        <v>86</v>
      </c>
      <c r="AY293" s="19" t="s">
        <v>142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84</v>
      </c>
      <c r="BK293" s="192">
        <f>ROUND(I293*H293,2)</f>
        <v>0</v>
      </c>
      <c r="BL293" s="19" t="s">
        <v>167</v>
      </c>
      <c r="BM293" s="191" t="s">
        <v>4733</v>
      </c>
    </row>
    <row r="294" spans="1:65" s="2" customFormat="1" ht="11.25">
      <c r="A294" s="36"/>
      <c r="B294" s="37"/>
      <c r="C294" s="38"/>
      <c r="D294" s="193" t="s">
        <v>152</v>
      </c>
      <c r="E294" s="38"/>
      <c r="F294" s="194" t="s">
        <v>348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152</v>
      </c>
      <c r="AU294" s="19" t="s">
        <v>86</v>
      </c>
    </row>
    <row r="295" spans="1:65" s="13" customFormat="1" ht="11.25">
      <c r="B295" s="206"/>
      <c r="C295" s="207"/>
      <c r="D295" s="198" t="s">
        <v>254</v>
      </c>
      <c r="E295" s="208" t="s">
        <v>19</v>
      </c>
      <c r="F295" s="209" t="s">
        <v>4734</v>
      </c>
      <c r="G295" s="207"/>
      <c r="H295" s="210">
        <v>2.56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254</v>
      </c>
      <c r="AU295" s="216" t="s">
        <v>86</v>
      </c>
      <c r="AV295" s="13" t="s">
        <v>86</v>
      </c>
      <c r="AW295" s="13" t="s">
        <v>37</v>
      </c>
      <c r="AX295" s="13" t="s">
        <v>76</v>
      </c>
      <c r="AY295" s="216" t="s">
        <v>142</v>
      </c>
    </row>
    <row r="296" spans="1:65" s="13" customFormat="1" ht="11.25">
      <c r="B296" s="206"/>
      <c r="C296" s="207"/>
      <c r="D296" s="198" t="s">
        <v>254</v>
      </c>
      <c r="E296" s="208" t="s">
        <v>19</v>
      </c>
      <c r="F296" s="209" t="s">
        <v>4735</v>
      </c>
      <c r="G296" s="207"/>
      <c r="H296" s="210">
        <v>8.32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254</v>
      </c>
      <c r="AU296" s="216" t="s">
        <v>86</v>
      </c>
      <c r="AV296" s="13" t="s">
        <v>86</v>
      </c>
      <c r="AW296" s="13" t="s">
        <v>37</v>
      </c>
      <c r="AX296" s="13" t="s">
        <v>76</v>
      </c>
      <c r="AY296" s="216" t="s">
        <v>142</v>
      </c>
    </row>
    <row r="297" spans="1:65" s="14" customFormat="1" ht="11.25">
      <c r="B297" s="217"/>
      <c r="C297" s="218"/>
      <c r="D297" s="198" t="s">
        <v>254</v>
      </c>
      <c r="E297" s="219" t="s">
        <v>19</v>
      </c>
      <c r="F297" s="220" t="s">
        <v>266</v>
      </c>
      <c r="G297" s="218"/>
      <c r="H297" s="221">
        <v>10.88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254</v>
      </c>
      <c r="AU297" s="227" t="s">
        <v>86</v>
      </c>
      <c r="AV297" s="14" t="s">
        <v>167</v>
      </c>
      <c r="AW297" s="14" t="s">
        <v>37</v>
      </c>
      <c r="AX297" s="14" t="s">
        <v>84</v>
      </c>
      <c r="AY297" s="227" t="s">
        <v>142</v>
      </c>
    </row>
    <row r="298" spans="1:65" s="2" customFormat="1" ht="16.5" customHeight="1">
      <c r="A298" s="36"/>
      <c r="B298" s="37"/>
      <c r="C298" s="228" t="s">
        <v>411</v>
      </c>
      <c r="D298" s="228" t="s">
        <v>351</v>
      </c>
      <c r="E298" s="229" t="s">
        <v>4736</v>
      </c>
      <c r="F298" s="230" t="s">
        <v>4737</v>
      </c>
      <c r="G298" s="231" t="s">
        <v>335</v>
      </c>
      <c r="H298" s="232">
        <v>20.672000000000001</v>
      </c>
      <c r="I298" s="233"/>
      <c r="J298" s="234">
        <f>ROUND(I298*H298,2)</f>
        <v>0</v>
      </c>
      <c r="K298" s="230" t="s">
        <v>149</v>
      </c>
      <c r="L298" s="235"/>
      <c r="M298" s="236" t="s">
        <v>19</v>
      </c>
      <c r="N298" s="237" t="s">
        <v>47</v>
      </c>
      <c r="O298" s="66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189</v>
      </c>
      <c r="AT298" s="191" t="s">
        <v>351</v>
      </c>
      <c r="AU298" s="191" t="s">
        <v>86</v>
      </c>
      <c r="AY298" s="19" t="s">
        <v>142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84</v>
      </c>
      <c r="BK298" s="192">
        <f>ROUND(I298*H298,2)</f>
        <v>0</v>
      </c>
      <c r="BL298" s="19" t="s">
        <v>167</v>
      </c>
      <c r="BM298" s="191" t="s">
        <v>4738</v>
      </c>
    </row>
    <row r="299" spans="1:65" s="13" customFormat="1" ht="11.25">
      <c r="B299" s="206"/>
      <c r="C299" s="207"/>
      <c r="D299" s="198" t="s">
        <v>254</v>
      </c>
      <c r="E299" s="208" t="s">
        <v>19</v>
      </c>
      <c r="F299" s="209" t="s">
        <v>4734</v>
      </c>
      <c r="G299" s="207"/>
      <c r="H299" s="210">
        <v>2.56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254</v>
      </c>
      <c r="AU299" s="216" t="s">
        <v>86</v>
      </c>
      <c r="AV299" s="13" t="s">
        <v>86</v>
      </c>
      <c r="AW299" s="13" t="s">
        <v>37</v>
      </c>
      <c r="AX299" s="13" t="s">
        <v>76</v>
      </c>
      <c r="AY299" s="216" t="s">
        <v>142</v>
      </c>
    </row>
    <row r="300" spans="1:65" s="13" customFormat="1" ht="11.25">
      <c r="B300" s="206"/>
      <c r="C300" s="207"/>
      <c r="D300" s="198" t="s">
        <v>254</v>
      </c>
      <c r="E300" s="208" t="s">
        <v>19</v>
      </c>
      <c r="F300" s="209" t="s">
        <v>4735</v>
      </c>
      <c r="G300" s="207"/>
      <c r="H300" s="210">
        <v>8.32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254</v>
      </c>
      <c r="AU300" s="216" t="s">
        <v>86</v>
      </c>
      <c r="AV300" s="13" t="s">
        <v>86</v>
      </c>
      <c r="AW300" s="13" t="s">
        <v>37</v>
      </c>
      <c r="AX300" s="13" t="s">
        <v>76</v>
      </c>
      <c r="AY300" s="216" t="s">
        <v>142</v>
      </c>
    </row>
    <row r="301" spans="1:65" s="14" customFormat="1" ht="11.25">
      <c r="B301" s="217"/>
      <c r="C301" s="218"/>
      <c r="D301" s="198" t="s">
        <v>254</v>
      </c>
      <c r="E301" s="219" t="s">
        <v>19</v>
      </c>
      <c r="F301" s="220" t="s">
        <v>266</v>
      </c>
      <c r="G301" s="218"/>
      <c r="H301" s="221">
        <v>10.88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254</v>
      </c>
      <c r="AU301" s="227" t="s">
        <v>86</v>
      </c>
      <c r="AV301" s="14" t="s">
        <v>167</v>
      </c>
      <c r="AW301" s="14" t="s">
        <v>37</v>
      </c>
      <c r="AX301" s="14" t="s">
        <v>84</v>
      </c>
      <c r="AY301" s="227" t="s">
        <v>142</v>
      </c>
    </row>
    <row r="302" spans="1:65" s="13" customFormat="1" ht="11.25">
      <c r="B302" s="206"/>
      <c r="C302" s="207"/>
      <c r="D302" s="198" t="s">
        <v>254</v>
      </c>
      <c r="E302" s="207"/>
      <c r="F302" s="209" t="s">
        <v>4739</v>
      </c>
      <c r="G302" s="207"/>
      <c r="H302" s="210">
        <v>20.672000000000001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254</v>
      </c>
      <c r="AU302" s="216" t="s">
        <v>86</v>
      </c>
      <c r="AV302" s="13" t="s">
        <v>86</v>
      </c>
      <c r="AW302" s="13" t="s">
        <v>4</v>
      </c>
      <c r="AX302" s="13" t="s">
        <v>84</v>
      </c>
      <c r="AY302" s="216" t="s">
        <v>142</v>
      </c>
    </row>
    <row r="303" spans="1:65" s="2" customFormat="1" ht="44.25" customHeight="1">
      <c r="A303" s="36"/>
      <c r="B303" s="37"/>
      <c r="C303" s="180" t="s">
        <v>418</v>
      </c>
      <c r="D303" s="180" t="s">
        <v>145</v>
      </c>
      <c r="E303" s="181" t="s">
        <v>4740</v>
      </c>
      <c r="F303" s="182" t="s">
        <v>4741</v>
      </c>
      <c r="G303" s="183" t="s">
        <v>258</v>
      </c>
      <c r="H303" s="184">
        <v>5.5</v>
      </c>
      <c r="I303" s="185"/>
      <c r="J303" s="186">
        <f>ROUND(I303*H303,2)</f>
        <v>0</v>
      </c>
      <c r="K303" s="182" t="s">
        <v>149</v>
      </c>
      <c r="L303" s="41"/>
      <c r="M303" s="187" t="s">
        <v>19</v>
      </c>
      <c r="N303" s="188" t="s">
        <v>47</v>
      </c>
      <c r="O303" s="66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167</v>
      </c>
      <c r="AT303" s="191" t="s">
        <v>145</v>
      </c>
      <c r="AU303" s="191" t="s">
        <v>86</v>
      </c>
      <c r="AY303" s="19" t="s">
        <v>142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84</v>
      </c>
      <c r="BK303" s="192">
        <f>ROUND(I303*H303,2)</f>
        <v>0</v>
      </c>
      <c r="BL303" s="19" t="s">
        <v>167</v>
      </c>
      <c r="BM303" s="191" t="s">
        <v>4742</v>
      </c>
    </row>
    <row r="304" spans="1:65" s="2" customFormat="1" ht="11.25">
      <c r="A304" s="36"/>
      <c r="B304" s="37"/>
      <c r="C304" s="38"/>
      <c r="D304" s="193" t="s">
        <v>152</v>
      </c>
      <c r="E304" s="38"/>
      <c r="F304" s="194" t="s">
        <v>4743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152</v>
      </c>
      <c r="AU304" s="19" t="s">
        <v>86</v>
      </c>
    </row>
    <row r="305" spans="1:65" s="15" customFormat="1" ht="11.25">
      <c r="B305" s="238"/>
      <c r="C305" s="239"/>
      <c r="D305" s="198" t="s">
        <v>254</v>
      </c>
      <c r="E305" s="240" t="s">
        <v>19</v>
      </c>
      <c r="F305" s="241" t="s">
        <v>4744</v>
      </c>
      <c r="G305" s="239"/>
      <c r="H305" s="240" t="s">
        <v>19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AT305" s="247" t="s">
        <v>254</v>
      </c>
      <c r="AU305" s="247" t="s">
        <v>86</v>
      </c>
      <c r="AV305" s="15" t="s">
        <v>84</v>
      </c>
      <c r="AW305" s="15" t="s">
        <v>37</v>
      </c>
      <c r="AX305" s="15" t="s">
        <v>76</v>
      </c>
      <c r="AY305" s="247" t="s">
        <v>142</v>
      </c>
    </row>
    <row r="306" spans="1:65" s="13" customFormat="1" ht="11.25">
      <c r="B306" s="206"/>
      <c r="C306" s="207"/>
      <c r="D306" s="198" t="s">
        <v>254</v>
      </c>
      <c r="E306" s="208" t="s">
        <v>19</v>
      </c>
      <c r="F306" s="209" t="s">
        <v>4745</v>
      </c>
      <c r="G306" s="207"/>
      <c r="H306" s="210">
        <v>1.5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254</v>
      </c>
      <c r="AU306" s="216" t="s">
        <v>86</v>
      </c>
      <c r="AV306" s="13" t="s">
        <v>86</v>
      </c>
      <c r="AW306" s="13" t="s">
        <v>37</v>
      </c>
      <c r="AX306" s="13" t="s">
        <v>76</v>
      </c>
      <c r="AY306" s="216" t="s">
        <v>142</v>
      </c>
    </row>
    <row r="307" spans="1:65" s="15" customFormat="1" ht="11.25">
      <c r="B307" s="238"/>
      <c r="C307" s="239"/>
      <c r="D307" s="198" t="s">
        <v>254</v>
      </c>
      <c r="E307" s="240" t="s">
        <v>19</v>
      </c>
      <c r="F307" s="241" t="s">
        <v>4746</v>
      </c>
      <c r="G307" s="239"/>
      <c r="H307" s="240" t="s">
        <v>19</v>
      </c>
      <c r="I307" s="242"/>
      <c r="J307" s="239"/>
      <c r="K307" s="239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254</v>
      </c>
      <c r="AU307" s="247" t="s">
        <v>86</v>
      </c>
      <c r="AV307" s="15" t="s">
        <v>84</v>
      </c>
      <c r="AW307" s="15" t="s">
        <v>37</v>
      </c>
      <c r="AX307" s="15" t="s">
        <v>76</v>
      </c>
      <c r="AY307" s="247" t="s">
        <v>142</v>
      </c>
    </row>
    <row r="308" spans="1:65" s="13" customFormat="1" ht="11.25">
      <c r="B308" s="206"/>
      <c r="C308" s="207"/>
      <c r="D308" s="198" t="s">
        <v>254</v>
      </c>
      <c r="E308" s="208" t="s">
        <v>19</v>
      </c>
      <c r="F308" s="209" t="s">
        <v>4745</v>
      </c>
      <c r="G308" s="207"/>
      <c r="H308" s="210">
        <v>1.5</v>
      </c>
      <c r="I308" s="211"/>
      <c r="J308" s="207"/>
      <c r="K308" s="207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254</v>
      </c>
      <c r="AU308" s="216" t="s">
        <v>86</v>
      </c>
      <c r="AV308" s="13" t="s">
        <v>86</v>
      </c>
      <c r="AW308" s="13" t="s">
        <v>37</v>
      </c>
      <c r="AX308" s="13" t="s">
        <v>76</v>
      </c>
      <c r="AY308" s="216" t="s">
        <v>142</v>
      </c>
    </row>
    <row r="309" spans="1:65" s="15" customFormat="1" ht="11.25">
      <c r="B309" s="238"/>
      <c r="C309" s="239"/>
      <c r="D309" s="198" t="s">
        <v>254</v>
      </c>
      <c r="E309" s="240" t="s">
        <v>19</v>
      </c>
      <c r="F309" s="241" t="s">
        <v>4747</v>
      </c>
      <c r="G309" s="239"/>
      <c r="H309" s="240" t="s">
        <v>19</v>
      </c>
      <c r="I309" s="242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254</v>
      </c>
      <c r="AU309" s="247" t="s">
        <v>86</v>
      </c>
      <c r="AV309" s="15" t="s">
        <v>84</v>
      </c>
      <c r="AW309" s="15" t="s">
        <v>37</v>
      </c>
      <c r="AX309" s="15" t="s">
        <v>76</v>
      </c>
      <c r="AY309" s="247" t="s">
        <v>142</v>
      </c>
    </row>
    <row r="310" spans="1:65" s="13" customFormat="1" ht="11.25">
      <c r="B310" s="206"/>
      <c r="C310" s="207"/>
      <c r="D310" s="198" t="s">
        <v>254</v>
      </c>
      <c r="E310" s="208" t="s">
        <v>19</v>
      </c>
      <c r="F310" s="209" t="s">
        <v>4748</v>
      </c>
      <c r="G310" s="207"/>
      <c r="H310" s="210">
        <v>2.5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254</v>
      </c>
      <c r="AU310" s="216" t="s">
        <v>86</v>
      </c>
      <c r="AV310" s="13" t="s">
        <v>86</v>
      </c>
      <c r="AW310" s="13" t="s">
        <v>37</v>
      </c>
      <c r="AX310" s="13" t="s">
        <v>76</v>
      </c>
      <c r="AY310" s="216" t="s">
        <v>142</v>
      </c>
    </row>
    <row r="311" spans="1:65" s="14" customFormat="1" ht="11.25">
      <c r="B311" s="217"/>
      <c r="C311" s="218"/>
      <c r="D311" s="198" t="s">
        <v>254</v>
      </c>
      <c r="E311" s="219" t="s">
        <v>19</v>
      </c>
      <c r="F311" s="220" t="s">
        <v>266</v>
      </c>
      <c r="G311" s="218"/>
      <c r="H311" s="221">
        <v>5.5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254</v>
      </c>
      <c r="AU311" s="227" t="s">
        <v>86</v>
      </c>
      <c r="AV311" s="14" t="s">
        <v>167</v>
      </c>
      <c r="AW311" s="14" t="s">
        <v>37</v>
      </c>
      <c r="AX311" s="14" t="s">
        <v>84</v>
      </c>
      <c r="AY311" s="227" t="s">
        <v>142</v>
      </c>
    </row>
    <row r="312" spans="1:65" s="2" customFormat="1" ht="16.5" customHeight="1">
      <c r="A312" s="36"/>
      <c r="B312" s="37"/>
      <c r="C312" s="228" t="s">
        <v>424</v>
      </c>
      <c r="D312" s="228" t="s">
        <v>351</v>
      </c>
      <c r="E312" s="229" t="s">
        <v>1416</v>
      </c>
      <c r="F312" s="230" t="s">
        <v>1417</v>
      </c>
      <c r="G312" s="231" t="s">
        <v>335</v>
      </c>
      <c r="H312" s="232">
        <v>3.15</v>
      </c>
      <c r="I312" s="233"/>
      <c r="J312" s="234">
        <f>ROUND(I312*H312,2)</f>
        <v>0</v>
      </c>
      <c r="K312" s="230" t="s">
        <v>149</v>
      </c>
      <c r="L312" s="235"/>
      <c r="M312" s="236" t="s">
        <v>19</v>
      </c>
      <c r="N312" s="237" t="s">
        <v>47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189</v>
      </c>
      <c r="AT312" s="191" t="s">
        <v>351</v>
      </c>
      <c r="AU312" s="191" t="s">
        <v>86</v>
      </c>
      <c r="AY312" s="19" t="s">
        <v>142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84</v>
      </c>
      <c r="BK312" s="192">
        <f>ROUND(I312*H312,2)</f>
        <v>0</v>
      </c>
      <c r="BL312" s="19" t="s">
        <v>167</v>
      </c>
      <c r="BM312" s="191" t="s">
        <v>4749</v>
      </c>
    </row>
    <row r="313" spans="1:65" s="15" customFormat="1" ht="11.25">
      <c r="B313" s="238"/>
      <c r="C313" s="239"/>
      <c r="D313" s="198" t="s">
        <v>254</v>
      </c>
      <c r="E313" s="240" t="s">
        <v>19</v>
      </c>
      <c r="F313" s="241" t="s">
        <v>4744</v>
      </c>
      <c r="G313" s="239"/>
      <c r="H313" s="240" t="s">
        <v>19</v>
      </c>
      <c r="I313" s="242"/>
      <c r="J313" s="239"/>
      <c r="K313" s="239"/>
      <c r="L313" s="243"/>
      <c r="M313" s="244"/>
      <c r="N313" s="245"/>
      <c r="O313" s="245"/>
      <c r="P313" s="245"/>
      <c r="Q313" s="245"/>
      <c r="R313" s="245"/>
      <c r="S313" s="245"/>
      <c r="T313" s="246"/>
      <c r="AT313" s="247" t="s">
        <v>254</v>
      </c>
      <c r="AU313" s="247" t="s">
        <v>86</v>
      </c>
      <c r="AV313" s="15" t="s">
        <v>84</v>
      </c>
      <c r="AW313" s="15" t="s">
        <v>37</v>
      </c>
      <c r="AX313" s="15" t="s">
        <v>76</v>
      </c>
      <c r="AY313" s="247" t="s">
        <v>142</v>
      </c>
    </row>
    <row r="314" spans="1:65" s="13" customFormat="1" ht="11.25">
      <c r="B314" s="206"/>
      <c r="C314" s="207"/>
      <c r="D314" s="198" t="s">
        <v>254</v>
      </c>
      <c r="E314" s="208" t="s">
        <v>19</v>
      </c>
      <c r="F314" s="209" t="s">
        <v>4750</v>
      </c>
      <c r="G314" s="207"/>
      <c r="H314" s="210">
        <v>3.15</v>
      </c>
      <c r="I314" s="211"/>
      <c r="J314" s="207"/>
      <c r="K314" s="207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254</v>
      </c>
      <c r="AU314" s="216" t="s">
        <v>86</v>
      </c>
      <c r="AV314" s="13" t="s">
        <v>86</v>
      </c>
      <c r="AW314" s="13" t="s">
        <v>37</v>
      </c>
      <c r="AX314" s="13" t="s">
        <v>84</v>
      </c>
      <c r="AY314" s="216" t="s">
        <v>142</v>
      </c>
    </row>
    <row r="315" spans="1:65" s="2" customFormat="1" ht="16.5" customHeight="1">
      <c r="A315" s="36"/>
      <c r="B315" s="37"/>
      <c r="C315" s="228" t="s">
        <v>430</v>
      </c>
      <c r="D315" s="228" t="s">
        <v>351</v>
      </c>
      <c r="E315" s="229" t="s">
        <v>4751</v>
      </c>
      <c r="F315" s="230" t="s">
        <v>4752</v>
      </c>
      <c r="G315" s="231" t="s">
        <v>335</v>
      </c>
      <c r="H315" s="232">
        <v>3.15</v>
      </c>
      <c r="I315" s="233"/>
      <c r="J315" s="234">
        <f>ROUND(I315*H315,2)</f>
        <v>0</v>
      </c>
      <c r="K315" s="230" t="s">
        <v>149</v>
      </c>
      <c r="L315" s="235"/>
      <c r="M315" s="236" t="s">
        <v>19</v>
      </c>
      <c r="N315" s="237" t="s">
        <v>47</v>
      </c>
      <c r="O315" s="66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189</v>
      </c>
      <c r="AT315" s="191" t="s">
        <v>351</v>
      </c>
      <c r="AU315" s="191" t="s">
        <v>86</v>
      </c>
      <c r="AY315" s="19" t="s">
        <v>142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84</v>
      </c>
      <c r="BK315" s="192">
        <f>ROUND(I315*H315,2)</f>
        <v>0</v>
      </c>
      <c r="BL315" s="19" t="s">
        <v>167</v>
      </c>
      <c r="BM315" s="191" t="s">
        <v>4753</v>
      </c>
    </row>
    <row r="316" spans="1:65" s="15" customFormat="1" ht="11.25">
      <c r="B316" s="238"/>
      <c r="C316" s="239"/>
      <c r="D316" s="198" t="s">
        <v>254</v>
      </c>
      <c r="E316" s="240" t="s">
        <v>19</v>
      </c>
      <c r="F316" s="241" t="s">
        <v>4746</v>
      </c>
      <c r="G316" s="239"/>
      <c r="H316" s="240" t="s">
        <v>19</v>
      </c>
      <c r="I316" s="242"/>
      <c r="J316" s="239"/>
      <c r="K316" s="239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254</v>
      </c>
      <c r="AU316" s="247" t="s">
        <v>86</v>
      </c>
      <c r="AV316" s="15" t="s">
        <v>84</v>
      </c>
      <c r="AW316" s="15" t="s">
        <v>37</v>
      </c>
      <c r="AX316" s="15" t="s">
        <v>76</v>
      </c>
      <c r="AY316" s="247" t="s">
        <v>142</v>
      </c>
    </row>
    <row r="317" spans="1:65" s="13" customFormat="1" ht="11.25">
      <c r="B317" s="206"/>
      <c r="C317" s="207"/>
      <c r="D317" s="198" t="s">
        <v>254</v>
      </c>
      <c r="E317" s="208" t="s">
        <v>19</v>
      </c>
      <c r="F317" s="209" t="s">
        <v>4750</v>
      </c>
      <c r="G317" s="207"/>
      <c r="H317" s="210">
        <v>3.15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254</v>
      </c>
      <c r="AU317" s="216" t="s">
        <v>86</v>
      </c>
      <c r="AV317" s="13" t="s">
        <v>86</v>
      </c>
      <c r="AW317" s="13" t="s">
        <v>37</v>
      </c>
      <c r="AX317" s="13" t="s">
        <v>84</v>
      </c>
      <c r="AY317" s="216" t="s">
        <v>142</v>
      </c>
    </row>
    <row r="318" spans="1:65" s="2" customFormat="1" ht="16.5" customHeight="1">
      <c r="A318" s="36"/>
      <c r="B318" s="37"/>
      <c r="C318" s="228" t="s">
        <v>437</v>
      </c>
      <c r="D318" s="228" t="s">
        <v>351</v>
      </c>
      <c r="E318" s="229" t="s">
        <v>4754</v>
      </c>
      <c r="F318" s="230" t="s">
        <v>4755</v>
      </c>
      <c r="G318" s="231" t="s">
        <v>335</v>
      </c>
      <c r="H318" s="232">
        <v>5.25</v>
      </c>
      <c r="I318" s="233"/>
      <c r="J318" s="234">
        <f>ROUND(I318*H318,2)</f>
        <v>0</v>
      </c>
      <c r="K318" s="230" t="s">
        <v>149</v>
      </c>
      <c r="L318" s="235"/>
      <c r="M318" s="236" t="s">
        <v>19</v>
      </c>
      <c r="N318" s="237" t="s">
        <v>47</v>
      </c>
      <c r="O318" s="66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189</v>
      </c>
      <c r="AT318" s="191" t="s">
        <v>351</v>
      </c>
      <c r="AU318" s="191" t="s">
        <v>86</v>
      </c>
      <c r="AY318" s="19" t="s">
        <v>142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84</v>
      </c>
      <c r="BK318" s="192">
        <f>ROUND(I318*H318,2)</f>
        <v>0</v>
      </c>
      <c r="BL318" s="19" t="s">
        <v>167</v>
      </c>
      <c r="BM318" s="191" t="s">
        <v>4756</v>
      </c>
    </row>
    <row r="319" spans="1:65" s="15" customFormat="1" ht="11.25">
      <c r="B319" s="238"/>
      <c r="C319" s="239"/>
      <c r="D319" s="198" t="s">
        <v>254</v>
      </c>
      <c r="E319" s="240" t="s">
        <v>19</v>
      </c>
      <c r="F319" s="241" t="s">
        <v>4747</v>
      </c>
      <c r="G319" s="239"/>
      <c r="H319" s="240" t="s">
        <v>19</v>
      </c>
      <c r="I319" s="242"/>
      <c r="J319" s="239"/>
      <c r="K319" s="239"/>
      <c r="L319" s="243"/>
      <c r="M319" s="244"/>
      <c r="N319" s="245"/>
      <c r="O319" s="245"/>
      <c r="P319" s="245"/>
      <c r="Q319" s="245"/>
      <c r="R319" s="245"/>
      <c r="S319" s="245"/>
      <c r="T319" s="246"/>
      <c r="AT319" s="247" t="s">
        <v>254</v>
      </c>
      <c r="AU319" s="247" t="s">
        <v>86</v>
      </c>
      <c r="AV319" s="15" t="s">
        <v>84</v>
      </c>
      <c r="AW319" s="15" t="s">
        <v>37</v>
      </c>
      <c r="AX319" s="15" t="s">
        <v>76</v>
      </c>
      <c r="AY319" s="247" t="s">
        <v>142</v>
      </c>
    </row>
    <row r="320" spans="1:65" s="13" customFormat="1" ht="11.25">
      <c r="B320" s="206"/>
      <c r="C320" s="207"/>
      <c r="D320" s="198" t="s">
        <v>254</v>
      </c>
      <c r="E320" s="208" t="s">
        <v>19</v>
      </c>
      <c r="F320" s="209" t="s">
        <v>4757</v>
      </c>
      <c r="G320" s="207"/>
      <c r="H320" s="210">
        <v>5.25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254</v>
      </c>
      <c r="AU320" s="216" t="s">
        <v>86</v>
      </c>
      <c r="AV320" s="13" t="s">
        <v>86</v>
      </c>
      <c r="AW320" s="13" t="s">
        <v>37</v>
      </c>
      <c r="AX320" s="13" t="s">
        <v>84</v>
      </c>
      <c r="AY320" s="216" t="s">
        <v>142</v>
      </c>
    </row>
    <row r="321" spans="1:65" s="2" customFormat="1" ht="37.9" customHeight="1">
      <c r="A321" s="36"/>
      <c r="B321" s="37"/>
      <c r="C321" s="180" t="s">
        <v>443</v>
      </c>
      <c r="D321" s="180" t="s">
        <v>145</v>
      </c>
      <c r="E321" s="181" t="s">
        <v>4758</v>
      </c>
      <c r="F321" s="182" t="s">
        <v>4759</v>
      </c>
      <c r="G321" s="183" t="s">
        <v>251</v>
      </c>
      <c r="H321" s="184">
        <v>30</v>
      </c>
      <c r="I321" s="185"/>
      <c r="J321" s="186">
        <f>ROUND(I321*H321,2)</f>
        <v>0</v>
      </c>
      <c r="K321" s="182" t="s">
        <v>19</v>
      </c>
      <c r="L321" s="41"/>
      <c r="M321" s="187" t="s">
        <v>19</v>
      </c>
      <c r="N321" s="188" t="s">
        <v>47</v>
      </c>
      <c r="O321" s="66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1" t="s">
        <v>167</v>
      </c>
      <c r="AT321" s="191" t="s">
        <v>145</v>
      </c>
      <c r="AU321" s="191" t="s">
        <v>86</v>
      </c>
      <c r="AY321" s="19" t="s">
        <v>142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84</v>
      </c>
      <c r="BK321" s="192">
        <f>ROUND(I321*H321,2)</f>
        <v>0</v>
      </c>
      <c r="BL321" s="19" t="s">
        <v>167</v>
      </c>
      <c r="BM321" s="191" t="s">
        <v>4760</v>
      </c>
    </row>
    <row r="322" spans="1:65" s="15" customFormat="1" ht="11.25">
      <c r="B322" s="238"/>
      <c r="C322" s="239"/>
      <c r="D322" s="198" t="s">
        <v>254</v>
      </c>
      <c r="E322" s="240" t="s">
        <v>19</v>
      </c>
      <c r="F322" s="241" t="s">
        <v>4761</v>
      </c>
      <c r="G322" s="239"/>
      <c r="H322" s="240" t="s">
        <v>19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AT322" s="247" t="s">
        <v>254</v>
      </c>
      <c r="AU322" s="247" t="s">
        <v>86</v>
      </c>
      <c r="AV322" s="15" t="s">
        <v>84</v>
      </c>
      <c r="AW322" s="15" t="s">
        <v>37</v>
      </c>
      <c r="AX322" s="15" t="s">
        <v>76</v>
      </c>
      <c r="AY322" s="247" t="s">
        <v>142</v>
      </c>
    </row>
    <row r="323" spans="1:65" s="13" customFormat="1" ht="11.25">
      <c r="B323" s="206"/>
      <c r="C323" s="207"/>
      <c r="D323" s="198" t="s">
        <v>254</v>
      </c>
      <c r="E323" s="208" t="s">
        <v>19</v>
      </c>
      <c r="F323" s="209" t="s">
        <v>4600</v>
      </c>
      <c r="G323" s="207"/>
      <c r="H323" s="210">
        <v>30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254</v>
      </c>
      <c r="AU323" s="216" t="s">
        <v>86</v>
      </c>
      <c r="AV323" s="13" t="s">
        <v>86</v>
      </c>
      <c r="AW323" s="13" t="s">
        <v>37</v>
      </c>
      <c r="AX323" s="13" t="s">
        <v>84</v>
      </c>
      <c r="AY323" s="216" t="s">
        <v>142</v>
      </c>
    </row>
    <row r="324" spans="1:65" s="2" customFormat="1" ht="37.9" customHeight="1">
      <c r="A324" s="36"/>
      <c r="B324" s="37"/>
      <c r="C324" s="180" t="s">
        <v>449</v>
      </c>
      <c r="D324" s="180" t="s">
        <v>145</v>
      </c>
      <c r="E324" s="181" t="s">
        <v>357</v>
      </c>
      <c r="F324" s="182" t="s">
        <v>358</v>
      </c>
      <c r="G324" s="183" t="s">
        <v>251</v>
      </c>
      <c r="H324" s="184">
        <v>37</v>
      </c>
      <c r="I324" s="185"/>
      <c r="J324" s="186">
        <f>ROUND(I324*H324,2)</f>
        <v>0</v>
      </c>
      <c r="K324" s="182" t="s">
        <v>149</v>
      </c>
      <c r="L324" s="41"/>
      <c r="M324" s="187" t="s">
        <v>19</v>
      </c>
      <c r="N324" s="188" t="s">
        <v>47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167</v>
      </c>
      <c r="AT324" s="191" t="s">
        <v>145</v>
      </c>
      <c r="AU324" s="191" t="s">
        <v>86</v>
      </c>
      <c r="AY324" s="19" t="s">
        <v>142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84</v>
      </c>
      <c r="BK324" s="192">
        <f>ROUND(I324*H324,2)</f>
        <v>0</v>
      </c>
      <c r="BL324" s="19" t="s">
        <v>167</v>
      </c>
      <c r="BM324" s="191" t="s">
        <v>4762</v>
      </c>
    </row>
    <row r="325" spans="1:65" s="2" customFormat="1" ht="11.25">
      <c r="A325" s="36"/>
      <c r="B325" s="37"/>
      <c r="C325" s="38"/>
      <c r="D325" s="193" t="s">
        <v>152</v>
      </c>
      <c r="E325" s="38"/>
      <c r="F325" s="194" t="s">
        <v>360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152</v>
      </c>
      <c r="AU325" s="19" t="s">
        <v>86</v>
      </c>
    </row>
    <row r="326" spans="1:65" s="13" customFormat="1" ht="11.25">
      <c r="B326" s="206"/>
      <c r="C326" s="207"/>
      <c r="D326" s="198" t="s">
        <v>254</v>
      </c>
      <c r="E326" s="208" t="s">
        <v>19</v>
      </c>
      <c r="F326" s="209" t="s">
        <v>4763</v>
      </c>
      <c r="G326" s="207"/>
      <c r="H326" s="210">
        <v>25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254</v>
      </c>
      <c r="AU326" s="216" t="s">
        <v>86</v>
      </c>
      <c r="AV326" s="13" t="s">
        <v>86</v>
      </c>
      <c r="AW326" s="13" t="s">
        <v>37</v>
      </c>
      <c r="AX326" s="13" t="s">
        <v>76</v>
      </c>
      <c r="AY326" s="216" t="s">
        <v>142</v>
      </c>
    </row>
    <row r="327" spans="1:65" s="13" customFormat="1" ht="11.25">
      <c r="B327" s="206"/>
      <c r="C327" s="207"/>
      <c r="D327" s="198" t="s">
        <v>254</v>
      </c>
      <c r="E327" s="208" t="s">
        <v>19</v>
      </c>
      <c r="F327" s="209" t="s">
        <v>4675</v>
      </c>
      <c r="G327" s="207"/>
      <c r="H327" s="210">
        <v>12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254</v>
      </c>
      <c r="AU327" s="216" t="s">
        <v>86</v>
      </c>
      <c r="AV327" s="13" t="s">
        <v>86</v>
      </c>
      <c r="AW327" s="13" t="s">
        <v>37</v>
      </c>
      <c r="AX327" s="13" t="s">
        <v>76</v>
      </c>
      <c r="AY327" s="216" t="s">
        <v>142</v>
      </c>
    </row>
    <row r="328" spans="1:65" s="14" customFormat="1" ht="11.25">
      <c r="B328" s="217"/>
      <c r="C328" s="218"/>
      <c r="D328" s="198" t="s">
        <v>254</v>
      </c>
      <c r="E328" s="219" t="s">
        <v>19</v>
      </c>
      <c r="F328" s="220" t="s">
        <v>266</v>
      </c>
      <c r="G328" s="218"/>
      <c r="H328" s="221">
        <v>37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254</v>
      </c>
      <c r="AU328" s="227" t="s">
        <v>86</v>
      </c>
      <c r="AV328" s="14" t="s">
        <v>167</v>
      </c>
      <c r="AW328" s="14" t="s">
        <v>37</v>
      </c>
      <c r="AX328" s="14" t="s">
        <v>84</v>
      </c>
      <c r="AY328" s="227" t="s">
        <v>142</v>
      </c>
    </row>
    <row r="329" spans="1:65" s="2" customFormat="1" ht="33" customHeight="1">
      <c r="A329" s="36"/>
      <c r="B329" s="37"/>
      <c r="C329" s="180" t="s">
        <v>455</v>
      </c>
      <c r="D329" s="180" t="s">
        <v>145</v>
      </c>
      <c r="E329" s="181" t="s">
        <v>4764</v>
      </c>
      <c r="F329" s="182" t="s">
        <v>4765</v>
      </c>
      <c r="G329" s="183" t="s">
        <v>251</v>
      </c>
      <c r="H329" s="184">
        <v>80</v>
      </c>
      <c r="I329" s="185"/>
      <c r="J329" s="186">
        <f>ROUND(I329*H329,2)</f>
        <v>0</v>
      </c>
      <c r="K329" s="182" t="s">
        <v>149</v>
      </c>
      <c r="L329" s="41"/>
      <c r="M329" s="187" t="s">
        <v>19</v>
      </c>
      <c r="N329" s="188" t="s">
        <v>47</v>
      </c>
      <c r="O329" s="66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1" t="s">
        <v>167</v>
      </c>
      <c r="AT329" s="191" t="s">
        <v>145</v>
      </c>
      <c r="AU329" s="191" t="s">
        <v>86</v>
      </c>
      <c r="AY329" s="19" t="s">
        <v>142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84</v>
      </c>
      <c r="BK329" s="192">
        <f>ROUND(I329*H329,2)</f>
        <v>0</v>
      </c>
      <c r="BL329" s="19" t="s">
        <v>167</v>
      </c>
      <c r="BM329" s="191" t="s">
        <v>4766</v>
      </c>
    </row>
    <row r="330" spans="1:65" s="2" customFormat="1" ht="11.25">
      <c r="A330" s="36"/>
      <c r="B330" s="37"/>
      <c r="C330" s="38"/>
      <c r="D330" s="193" t="s">
        <v>152</v>
      </c>
      <c r="E330" s="38"/>
      <c r="F330" s="194" t="s">
        <v>4767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152</v>
      </c>
      <c r="AU330" s="19" t="s">
        <v>86</v>
      </c>
    </row>
    <row r="331" spans="1:65" s="13" customFormat="1" ht="11.25">
      <c r="B331" s="206"/>
      <c r="C331" s="207"/>
      <c r="D331" s="198" t="s">
        <v>254</v>
      </c>
      <c r="E331" s="208" t="s">
        <v>19</v>
      </c>
      <c r="F331" s="209" t="s">
        <v>4763</v>
      </c>
      <c r="G331" s="207"/>
      <c r="H331" s="210">
        <v>25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254</v>
      </c>
      <c r="AU331" s="216" t="s">
        <v>86</v>
      </c>
      <c r="AV331" s="13" t="s">
        <v>86</v>
      </c>
      <c r="AW331" s="13" t="s">
        <v>37</v>
      </c>
      <c r="AX331" s="13" t="s">
        <v>76</v>
      </c>
      <c r="AY331" s="216" t="s">
        <v>142</v>
      </c>
    </row>
    <row r="332" spans="1:65" s="13" customFormat="1" ht="11.25">
      <c r="B332" s="206"/>
      <c r="C332" s="207"/>
      <c r="D332" s="198" t="s">
        <v>254</v>
      </c>
      <c r="E332" s="208" t="s">
        <v>19</v>
      </c>
      <c r="F332" s="209" t="s">
        <v>4674</v>
      </c>
      <c r="G332" s="207"/>
      <c r="H332" s="210">
        <v>25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254</v>
      </c>
      <c r="AU332" s="216" t="s">
        <v>86</v>
      </c>
      <c r="AV332" s="13" t="s">
        <v>86</v>
      </c>
      <c r="AW332" s="13" t="s">
        <v>37</v>
      </c>
      <c r="AX332" s="13" t="s">
        <v>76</v>
      </c>
      <c r="AY332" s="216" t="s">
        <v>142</v>
      </c>
    </row>
    <row r="333" spans="1:65" s="13" customFormat="1" ht="11.25">
      <c r="B333" s="206"/>
      <c r="C333" s="207"/>
      <c r="D333" s="198" t="s">
        <v>254</v>
      </c>
      <c r="E333" s="208" t="s">
        <v>19</v>
      </c>
      <c r="F333" s="209" t="s">
        <v>4600</v>
      </c>
      <c r="G333" s="207"/>
      <c r="H333" s="210">
        <v>30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254</v>
      </c>
      <c r="AU333" s="216" t="s">
        <v>86</v>
      </c>
      <c r="AV333" s="13" t="s">
        <v>86</v>
      </c>
      <c r="AW333" s="13" t="s">
        <v>37</v>
      </c>
      <c r="AX333" s="13" t="s">
        <v>76</v>
      </c>
      <c r="AY333" s="216" t="s">
        <v>142</v>
      </c>
    </row>
    <row r="334" spans="1:65" s="14" customFormat="1" ht="11.25">
      <c r="B334" s="217"/>
      <c r="C334" s="218"/>
      <c r="D334" s="198" t="s">
        <v>254</v>
      </c>
      <c r="E334" s="219" t="s">
        <v>19</v>
      </c>
      <c r="F334" s="220" t="s">
        <v>266</v>
      </c>
      <c r="G334" s="218"/>
      <c r="H334" s="221">
        <v>80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254</v>
      </c>
      <c r="AU334" s="227" t="s">
        <v>86</v>
      </c>
      <c r="AV334" s="14" t="s">
        <v>167</v>
      </c>
      <c r="AW334" s="14" t="s">
        <v>37</v>
      </c>
      <c r="AX334" s="14" t="s">
        <v>84</v>
      </c>
      <c r="AY334" s="227" t="s">
        <v>142</v>
      </c>
    </row>
    <row r="335" spans="1:65" s="2" customFormat="1" ht="33" customHeight="1">
      <c r="A335" s="36"/>
      <c r="B335" s="37"/>
      <c r="C335" s="180" t="s">
        <v>460</v>
      </c>
      <c r="D335" s="180" t="s">
        <v>145</v>
      </c>
      <c r="E335" s="181" t="s">
        <v>4768</v>
      </c>
      <c r="F335" s="182" t="s">
        <v>4769</v>
      </c>
      <c r="G335" s="183" t="s">
        <v>251</v>
      </c>
      <c r="H335" s="184">
        <v>84</v>
      </c>
      <c r="I335" s="185"/>
      <c r="J335" s="186">
        <f>ROUND(I335*H335,2)</f>
        <v>0</v>
      </c>
      <c r="K335" s="182" t="s">
        <v>149</v>
      </c>
      <c r="L335" s="41"/>
      <c r="M335" s="187" t="s">
        <v>19</v>
      </c>
      <c r="N335" s="188" t="s">
        <v>47</v>
      </c>
      <c r="O335" s="66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91" t="s">
        <v>167</v>
      </c>
      <c r="AT335" s="191" t="s">
        <v>145</v>
      </c>
      <c r="AU335" s="191" t="s">
        <v>86</v>
      </c>
      <c r="AY335" s="19" t="s">
        <v>142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84</v>
      </c>
      <c r="BK335" s="192">
        <f>ROUND(I335*H335,2)</f>
        <v>0</v>
      </c>
      <c r="BL335" s="19" t="s">
        <v>167</v>
      </c>
      <c r="BM335" s="191" t="s">
        <v>4770</v>
      </c>
    </row>
    <row r="336" spans="1:65" s="2" customFormat="1" ht="11.25">
      <c r="A336" s="36"/>
      <c r="B336" s="37"/>
      <c r="C336" s="38"/>
      <c r="D336" s="193" t="s">
        <v>152</v>
      </c>
      <c r="E336" s="38"/>
      <c r="F336" s="194" t="s">
        <v>4771</v>
      </c>
      <c r="G336" s="38"/>
      <c r="H336" s="38"/>
      <c r="I336" s="195"/>
      <c r="J336" s="38"/>
      <c r="K336" s="38"/>
      <c r="L336" s="41"/>
      <c r="M336" s="196"/>
      <c r="N336" s="197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152</v>
      </c>
      <c r="AU336" s="19" t="s">
        <v>86</v>
      </c>
    </row>
    <row r="337" spans="1:65" s="15" customFormat="1" ht="11.25">
      <c r="B337" s="238"/>
      <c r="C337" s="239"/>
      <c r="D337" s="198" t="s">
        <v>254</v>
      </c>
      <c r="E337" s="240" t="s">
        <v>19</v>
      </c>
      <c r="F337" s="241" t="s">
        <v>4772</v>
      </c>
      <c r="G337" s="239"/>
      <c r="H337" s="240" t="s">
        <v>19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254</v>
      </c>
      <c r="AU337" s="247" t="s">
        <v>86</v>
      </c>
      <c r="AV337" s="15" t="s">
        <v>84</v>
      </c>
      <c r="AW337" s="15" t="s">
        <v>37</v>
      </c>
      <c r="AX337" s="15" t="s">
        <v>76</v>
      </c>
      <c r="AY337" s="247" t="s">
        <v>142</v>
      </c>
    </row>
    <row r="338" spans="1:65" s="13" customFormat="1" ht="11.25">
      <c r="B338" s="206"/>
      <c r="C338" s="207"/>
      <c r="D338" s="198" t="s">
        <v>254</v>
      </c>
      <c r="E338" s="208" t="s">
        <v>19</v>
      </c>
      <c r="F338" s="209" t="s">
        <v>4773</v>
      </c>
      <c r="G338" s="207"/>
      <c r="H338" s="210">
        <v>9.6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254</v>
      </c>
      <c r="AU338" s="216" t="s">
        <v>86</v>
      </c>
      <c r="AV338" s="13" t="s">
        <v>86</v>
      </c>
      <c r="AW338" s="13" t="s">
        <v>37</v>
      </c>
      <c r="AX338" s="13" t="s">
        <v>76</v>
      </c>
      <c r="AY338" s="216" t="s">
        <v>142</v>
      </c>
    </row>
    <row r="339" spans="1:65" s="13" customFormat="1" ht="11.25">
      <c r="B339" s="206"/>
      <c r="C339" s="207"/>
      <c r="D339" s="198" t="s">
        <v>254</v>
      </c>
      <c r="E339" s="208" t="s">
        <v>19</v>
      </c>
      <c r="F339" s="209" t="s">
        <v>4774</v>
      </c>
      <c r="G339" s="207"/>
      <c r="H339" s="210">
        <v>31.2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254</v>
      </c>
      <c r="AU339" s="216" t="s">
        <v>86</v>
      </c>
      <c r="AV339" s="13" t="s">
        <v>86</v>
      </c>
      <c r="AW339" s="13" t="s">
        <v>37</v>
      </c>
      <c r="AX339" s="13" t="s">
        <v>76</v>
      </c>
      <c r="AY339" s="216" t="s">
        <v>142</v>
      </c>
    </row>
    <row r="340" spans="1:65" s="13" customFormat="1" ht="11.25">
      <c r="B340" s="206"/>
      <c r="C340" s="207"/>
      <c r="D340" s="198" t="s">
        <v>254</v>
      </c>
      <c r="E340" s="208" t="s">
        <v>19</v>
      </c>
      <c r="F340" s="209" t="s">
        <v>4774</v>
      </c>
      <c r="G340" s="207"/>
      <c r="H340" s="210">
        <v>31.2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254</v>
      </c>
      <c r="AU340" s="216" t="s">
        <v>86</v>
      </c>
      <c r="AV340" s="13" t="s">
        <v>86</v>
      </c>
      <c r="AW340" s="13" t="s">
        <v>37</v>
      </c>
      <c r="AX340" s="13" t="s">
        <v>76</v>
      </c>
      <c r="AY340" s="216" t="s">
        <v>142</v>
      </c>
    </row>
    <row r="341" spans="1:65" s="13" customFormat="1" ht="11.25">
      <c r="B341" s="206"/>
      <c r="C341" s="207"/>
      <c r="D341" s="198" t="s">
        <v>254</v>
      </c>
      <c r="E341" s="208" t="s">
        <v>19</v>
      </c>
      <c r="F341" s="209" t="s">
        <v>4675</v>
      </c>
      <c r="G341" s="207"/>
      <c r="H341" s="210">
        <v>12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254</v>
      </c>
      <c r="AU341" s="216" t="s">
        <v>86</v>
      </c>
      <c r="AV341" s="13" t="s">
        <v>86</v>
      </c>
      <c r="AW341" s="13" t="s">
        <v>37</v>
      </c>
      <c r="AX341" s="13" t="s">
        <v>76</v>
      </c>
      <c r="AY341" s="216" t="s">
        <v>142</v>
      </c>
    </row>
    <row r="342" spans="1:65" s="14" customFormat="1" ht="11.25">
      <c r="B342" s="217"/>
      <c r="C342" s="218"/>
      <c r="D342" s="198" t="s">
        <v>254</v>
      </c>
      <c r="E342" s="219" t="s">
        <v>19</v>
      </c>
      <c r="F342" s="220" t="s">
        <v>266</v>
      </c>
      <c r="G342" s="218"/>
      <c r="H342" s="221">
        <v>84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254</v>
      </c>
      <c r="AU342" s="227" t="s">
        <v>86</v>
      </c>
      <c r="AV342" s="14" t="s">
        <v>167</v>
      </c>
      <c r="AW342" s="14" t="s">
        <v>37</v>
      </c>
      <c r="AX342" s="14" t="s">
        <v>84</v>
      </c>
      <c r="AY342" s="227" t="s">
        <v>142</v>
      </c>
    </row>
    <row r="343" spans="1:65" s="2" customFormat="1" ht="44.25" customHeight="1">
      <c r="A343" s="36"/>
      <c r="B343" s="37"/>
      <c r="C343" s="180" t="s">
        <v>467</v>
      </c>
      <c r="D343" s="180" t="s">
        <v>145</v>
      </c>
      <c r="E343" s="181" t="s">
        <v>4775</v>
      </c>
      <c r="F343" s="182" t="s">
        <v>4776</v>
      </c>
      <c r="G343" s="183" t="s">
        <v>251</v>
      </c>
      <c r="H343" s="184">
        <v>30</v>
      </c>
      <c r="I343" s="185"/>
      <c r="J343" s="186">
        <f>ROUND(I343*H343,2)</f>
        <v>0</v>
      </c>
      <c r="K343" s="182" t="s">
        <v>149</v>
      </c>
      <c r="L343" s="41"/>
      <c r="M343" s="187" t="s">
        <v>19</v>
      </c>
      <c r="N343" s="188" t="s">
        <v>47</v>
      </c>
      <c r="O343" s="66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1" t="s">
        <v>167</v>
      </c>
      <c r="AT343" s="191" t="s">
        <v>145</v>
      </c>
      <c r="AU343" s="191" t="s">
        <v>86</v>
      </c>
      <c r="AY343" s="19" t="s">
        <v>142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84</v>
      </c>
      <c r="BK343" s="192">
        <f>ROUND(I343*H343,2)</f>
        <v>0</v>
      </c>
      <c r="BL343" s="19" t="s">
        <v>167</v>
      </c>
      <c r="BM343" s="191" t="s">
        <v>4777</v>
      </c>
    </row>
    <row r="344" spans="1:65" s="2" customFormat="1" ht="11.25">
      <c r="A344" s="36"/>
      <c r="B344" s="37"/>
      <c r="C344" s="38"/>
      <c r="D344" s="193" t="s">
        <v>152</v>
      </c>
      <c r="E344" s="38"/>
      <c r="F344" s="194" t="s">
        <v>4778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152</v>
      </c>
      <c r="AU344" s="19" t="s">
        <v>86</v>
      </c>
    </row>
    <row r="345" spans="1:65" s="15" customFormat="1" ht="11.25">
      <c r="B345" s="238"/>
      <c r="C345" s="239"/>
      <c r="D345" s="198" t="s">
        <v>254</v>
      </c>
      <c r="E345" s="240" t="s">
        <v>19</v>
      </c>
      <c r="F345" s="241" t="s">
        <v>4761</v>
      </c>
      <c r="G345" s="239"/>
      <c r="H345" s="240" t="s">
        <v>19</v>
      </c>
      <c r="I345" s="242"/>
      <c r="J345" s="239"/>
      <c r="K345" s="239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254</v>
      </c>
      <c r="AU345" s="247" t="s">
        <v>86</v>
      </c>
      <c r="AV345" s="15" t="s">
        <v>84</v>
      </c>
      <c r="AW345" s="15" t="s">
        <v>37</v>
      </c>
      <c r="AX345" s="15" t="s">
        <v>76</v>
      </c>
      <c r="AY345" s="247" t="s">
        <v>142</v>
      </c>
    </row>
    <row r="346" spans="1:65" s="13" customFormat="1" ht="11.25">
      <c r="B346" s="206"/>
      <c r="C346" s="207"/>
      <c r="D346" s="198" t="s">
        <v>254</v>
      </c>
      <c r="E346" s="208" t="s">
        <v>19</v>
      </c>
      <c r="F346" s="209" t="s">
        <v>4600</v>
      </c>
      <c r="G346" s="207"/>
      <c r="H346" s="210">
        <v>30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254</v>
      </c>
      <c r="AU346" s="216" t="s">
        <v>86</v>
      </c>
      <c r="AV346" s="13" t="s">
        <v>86</v>
      </c>
      <c r="AW346" s="13" t="s">
        <v>37</v>
      </c>
      <c r="AX346" s="13" t="s">
        <v>84</v>
      </c>
      <c r="AY346" s="216" t="s">
        <v>142</v>
      </c>
    </row>
    <row r="347" spans="1:65" s="2" customFormat="1" ht="16.5" customHeight="1">
      <c r="A347" s="36"/>
      <c r="B347" s="37"/>
      <c r="C347" s="228" t="s">
        <v>473</v>
      </c>
      <c r="D347" s="228" t="s">
        <v>351</v>
      </c>
      <c r="E347" s="229" t="s">
        <v>4779</v>
      </c>
      <c r="F347" s="230" t="s">
        <v>4780</v>
      </c>
      <c r="G347" s="231" t="s">
        <v>258</v>
      </c>
      <c r="H347" s="232">
        <v>0.75</v>
      </c>
      <c r="I347" s="233"/>
      <c r="J347" s="234">
        <f>ROUND(I347*H347,2)</f>
        <v>0</v>
      </c>
      <c r="K347" s="230" t="s">
        <v>149</v>
      </c>
      <c r="L347" s="235"/>
      <c r="M347" s="236" t="s">
        <v>19</v>
      </c>
      <c r="N347" s="237" t="s">
        <v>47</v>
      </c>
      <c r="O347" s="66"/>
      <c r="P347" s="189">
        <f>O347*H347</f>
        <v>0</v>
      </c>
      <c r="Q347" s="189">
        <v>0.22</v>
      </c>
      <c r="R347" s="189">
        <f>Q347*H347</f>
        <v>0.16500000000000001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189</v>
      </c>
      <c r="AT347" s="191" t="s">
        <v>351</v>
      </c>
      <c r="AU347" s="191" t="s">
        <v>86</v>
      </c>
      <c r="AY347" s="19" t="s">
        <v>142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84</v>
      </c>
      <c r="BK347" s="192">
        <f>ROUND(I347*H347,2)</f>
        <v>0</v>
      </c>
      <c r="BL347" s="19" t="s">
        <v>167</v>
      </c>
      <c r="BM347" s="191" t="s">
        <v>4781</v>
      </c>
    </row>
    <row r="348" spans="1:65" s="15" customFormat="1" ht="11.25">
      <c r="B348" s="238"/>
      <c r="C348" s="239"/>
      <c r="D348" s="198" t="s">
        <v>254</v>
      </c>
      <c r="E348" s="240" t="s">
        <v>19</v>
      </c>
      <c r="F348" s="241" t="s">
        <v>4761</v>
      </c>
      <c r="G348" s="239"/>
      <c r="H348" s="240" t="s">
        <v>19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254</v>
      </c>
      <c r="AU348" s="247" t="s">
        <v>86</v>
      </c>
      <c r="AV348" s="15" t="s">
        <v>84</v>
      </c>
      <c r="AW348" s="15" t="s">
        <v>37</v>
      </c>
      <c r="AX348" s="15" t="s">
        <v>76</v>
      </c>
      <c r="AY348" s="247" t="s">
        <v>142</v>
      </c>
    </row>
    <row r="349" spans="1:65" s="15" customFormat="1" ht="11.25">
      <c r="B349" s="238"/>
      <c r="C349" s="239"/>
      <c r="D349" s="198" t="s">
        <v>254</v>
      </c>
      <c r="E349" s="240" t="s">
        <v>19</v>
      </c>
      <c r="F349" s="241" t="s">
        <v>4782</v>
      </c>
      <c r="G349" s="239"/>
      <c r="H349" s="240" t="s">
        <v>19</v>
      </c>
      <c r="I349" s="242"/>
      <c r="J349" s="239"/>
      <c r="K349" s="239"/>
      <c r="L349" s="243"/>
      <c r="M349" s="244"/>
      <c r="N349" s="245"/>
      <c r="O349" s="245"/>
      <c r="P349" s="245"/>
      <c r="Q349" s="245"/>
      <c r="R349" s="245"/>
      <c r="S349" s="245"/>
      <c r="T349" s="246"/>
      <c r="AT349" s="247" t="s">
        <v>254</v>
      </c>
      <c r="AU349" s="247" t="s">
        <v>86</v>
      </c>
      <c r="AV349" s="15" t="s">
        <v>84</v>
      </c>
      <c r="AW349" s="15" t="s">
        <v>37</v>
      </c>
      <c r="AX349" s="15" t="s">
        <v>76</v>
      </c>
      <c r="AY349" s="247" t="s">
        <v>142</v>
      </c>
    </row>
    <row r="350" spans="1:65" s="13" customFormat="1" ht="11.25">
      <c r="B350" s="206"/>
      <c r="C350" s="207"/>
      <c r="D350" s="198" t="s">
        <v>254</v>
      </c>
      <c r="E350" s="208" t="s">
        <v>19</v>
      </c>
      <c r="F350" s="209" t="s">
        <v>4783</v>
      </c>
      <c r="G350" s="207"/>
      <c r="H350" s="210">
        <v>0.75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254</v>
      </c>
      <c r="AU350" s="216" t="s">
        <v>86</v>
      </c>
      <c r="AV350" s="13" t="s">
        <v>86</v>
      </c>
      <c r="AW350" s="13" t="s">
        <v>37</v>
      </c>
      <c r="AX350" s="13" t="s">
        <v>84</v>
      </c>
      <c r="AY350" s="216" t="s">
        <v>142</v>
      </c>
    </row>
    <row r="351" spans="1:65" s="2" customFormat="1" ht="33" customHeight="1">
      <c r="A351" s="36"/>
      <c r="B351" s="37"/>
      <c r="C351" s="180" t="s">
        <v>478</v>
      </c>
      <c r="D351" s="180" t="s">
        <v>145</v>
      </c>
      <c r="E351" s="181" t="s">
        <v>4784</v>
      </c>
      <c r="F351" s="182" t="s">
        <v>4785</v>
      </c>
      <c r="G351" s="183" t="s">
        <v>514</v>
      </c>
      <c r="H351" s="184">
        <v>30</v>
      </c>
      <c r="I351" s="185"/>
      <c r="J351" s="186">
        <f>ROUND(I351*H351,2)</f>
        <v>0</v>
      </c>
      <c r="K351" s="182" t="s">
        <v>149</v>
      </c>
      <c r="L351" s="41"/>
      <c r="M351" s="187" t="s">
        <v>19</v>
      </c>
      <c r="N351" s="188" t="s">
        <v>47</v>
      </c>
      <c r="O351" s="66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1" t="s">
        <v>167</v>
      </c>
      <c r="AT351" s="191" t="s">
        <v>145</v>
      </c>
      <c r="AU351" s="191" t="s">
        <v>86</v>
      </c>
      <c r="AY351" s="19" t="s">
        <v>142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84</v>
      </c>
      <c r="BK351" s="192">
        <f>ROUND(I351*H351,2)</f>
        <v>0</v>
      </c>
      <c r="BL351" s="19" t="s">
        <v>167</v>
      </c>
      <c r="BM351" s="191" t="s">
        <v>4786</v>
      </c>
    </row>
    <row r="352" spans="1:65" s="2" customFormat="1" ht="11.25">
      <c r="A352" s="36"/>
      <c r="B352" s="37"/>
      <c r="C352" s="38"/>
      <c r="D352" s="193" t="s">
        <v>152</v>
      </c>
      <c r="E352" s="38"/>
      <c r="F352" s="194" t="s">
        <v>4787</v>
      </c>
      <c r="G352" s="38"/>
      <c r="H352" s="38"/>
      <c r="I352" s="195"/>
      <c r="J352" s="38"/>
      <c r="K352" s="38"/>
      <c r="L352" s="41"/>
      <c r="M352" s="196"/>
      <c r="N352" s="19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152</v>
      </c>
      <c r="AU352" s="19" t="s">
        <v>86</v>
      </c>
    </row>
    <row r="353" spans="1:65" s="13" customFormat="1" ht="11.25">
      <c r="B353" s="206"/>
      <c r="C353" s="207"/>
      <c r="D353" s="198" t="s">
        <v>254</v>
      </c>
      <c r="E353" s="208" t="s">
        <v>19</v>
      </c>
      <c r="F353" s="209" t="s">
        <v>4645</v>
      </c>
      <c r="G353" s="207"/>
      <c r="H353" s="210">
        <v>5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254</v>
      </c>
      <c r="AU353" s="216" t="s">
        <v>86</v>
      </c>
      <c r="AV353" s="13" t="s">
        <v>86</v>
      </c>
      <c r="AW353" s="13" t="s">
        <v>37</v>
      </c>
      <c r="AX353" s="13" t="s">
        <v>76</v>
      </c>
      <c r="AY353" s="216" t="s">
        <v>142</v>
      </c>
    </row>
    <row r="354" spans="1:65" s="13" customFormat="1" ht="11.25">
      <c r="B354" s="206"/>
      <c r="C354" s="207"/>
      <c r="D354" s="198" t="s">
        <v>254</v>
      </c>
      <c r="E354" s="208" t="s">
        <v>19</v>
      </c>
      <c r="F354" s="209" t="s">
        <v>4788</v>
      </c>
      <c r="G354" s="207"/>
      <c r="H354" s="210">
        <v>20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254</v>
      </c>
      <c r="AU354" s="216" t="s">
        <v>86</v>
      </c>
      <c r="AV354" s="13" t="s">
        <v>86</v>
      </c>
      <c r="AW354" s="13" t="s">
        <v>37</v>
      </c>
      <c r="AX354" s="13" t="s">
        <v>76</v>
      </c>
      <c r="AY354" s="216" t="s">
        <v>142</v>
      </c>
    </row>
    <row r="355" spans="1:65" s="13" customFormat="1" ht="11.25">
      <c r="B355" s="206"/>
      <c r="C355" s="207"/>
      <c r="D355" s="198" t="s">
        <v>254</v>
      </c>
      <c r="E355" s="208" t="s">
        <v>19</v>
      </c>
      <c r="F355" s="209" t="s">
        <v>4789</v>
      </c>
      <c r="G355" s="207"/>
      <c r="H355" s="210">
        <v>5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254</v>
      </c>
      <c r="AU355" s="216" t="s">
        <v>86</v>
      </c>
      <c r="AV355" s="13" t="s">
        <v>86</v>
      </c>
      <c r="AW355" s="13" t="s">
        <v>37</v>
      </c>
      <c r="AX355" s="13" t="s">
        <v>76</v>
      </c>
      <c r="AY355" s="216" t="s">
        <v>142</v>
      </c>
    </row>
    <row r="356" spans="1:65" s="14" customFormat="1" ht="11.25">
      <c r="B356" s="217"/>
      <c r="C356" s="218"/>
      <c r="D356" s="198" t="s">
        <v>254</v>
      </c>
      <c r="E356" s="219" t="s">
        <v>19</v>
      </c>
      <c r="F356" s="220" t="s">
        <v>266</v>
      </c>
      <c r="G356" s="218"/>
      <c r="H356" s="221">
        <v>30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254</v>
      </c>
      <c r="AU356" s="227" t="s">
        <v>86</v>
      </c>
      <c r="AV356" s="14" t="s">
        <v>167</v>
      </c>
      <c r="AW356" s="14" t="s">
        <v>37</v>
      </c>
      <c r="AX356" s="14" t="s">
        <v>84</v>
      </c>
      <c r="AY356" s="227" t="s">
        <v>142</v>
      </c>
    </row>
    <row r="357" spans="1:65" s="2" customFormat="1" ht="24.2" customHeight="1">
      <c r="A357" s="36"/>
      <c r="B357" s="37"/>
      <c r="C357" s="180" t="s">
        <v>487</v>
      </c>
      <c r="D357" s="180" t="s">
        <v>145</v>
      </c>
      <c r="E357" s="181" t="s">
        <v>4790</v>
      </c>
      <c r="F357" s="182" t="s">
        <v>4791</v>
      </c>
      <c r="G357" s="183" t="s">
        <v>514</v>
      </c>
      <c r="H357" s="184">
        <v>35</v>
      </c>
      <c r="I357" s="185"/>
      <c r="J357" s="186">
        <f>ROUND(I357*H357,2)</f>
        <v>0</v>
      </c>
      <c r="K357" s="182" t="s">
        <v>19</v>
      </c>
      <c r="L357" s="41"/>
      <c r="M357" s="187" t="s">
        <v>19</v>
      </c>
      <c r="N357" s="188" t="s">
        <v>47</v>
      </c>
      <c r="O357" s="66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167</v>
      </c>
      <c r="AT357" s="191" t="s">
        <v>145</v>
      </c>
      <c r="AU357" s="191" t="s">
        <v>86</v>
      </c>
      <c r="AY357" s="19" t="s">
        <v>142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84</v>
      </c>
      <c r="BK357" s="192">
        <f>ROUND(I357*H357,2)</f>
        <v>0</v>
      </c>
      <c r="BL357" s="19" t="s">
        <v>167</v>
      </c>
      <c r="BM357" s="191" t="s">
        <v>4792</v>
      </c>
    </row>
    <row r="358" spans="1:65" s="13" customFormat="1" ht="11.25">
      <c r="B358" s="206"/>
      <c r="C358" s="207"/>
      <c r="D358" s="198" t="s">
        <v>254</v>
      </c>
      <c r="E358" s="208" t="s">
        <v>19</v>
      </c>
      <c r="F358" s="209" t="s">
        <v>4793</v>
      </c>
      <c r="G358" s="207"/>
      <c r="H358" s="210">
        <v>5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254</v>
      </c>
      <c r="AU358" s="216" t="s">
        <v>86</v>
      </c>
      <c r="AV358" s="13" t="s">
        <v>86</v>
      </c>
      <c r="AW358" s="13" t="s">
        <v>37</v>
      </c>
      <c r="AX358" s="13" t="s">
        <v>76</v>
      </c>
      <c r="AY358" s="216" t="s">
        <v>142</v>
      </c>
    </row>
    <row r="359" spans="1:65" s="13" customFormat="1" ht="11.25">
      <c r="B359" s="206"/>
      <c r="C359" s="207"/>
      <c r="D359" s="198" t="s">
        <v>254</v>
      </c>
      <c r="E359" s="208" t="s">
        <v>19</v>
      </c>
      <c r="F359" s="209" t="s">
        <v>4794</v>
      </c>
      <c r="G359" s="207"/>
      <c r="H359" s="210">
        <v>5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254</v>
      </c>
      <c r="AU359" s="216" t="s">
        <v>86</v>
      </c>
      <c r="AV359" s="13" t="s">
        <v>86</v>
      </c>
      <c r="AW359" s="13" t="s">
        <v>37</v>
      </c>
      <c r="AX359" s="13" t="s">
        <v>76</v>
      </c>
      <c r="AY359" s="216" t="s">
        <v>142</v>
      </c>
    </row>
    <row r="360" spans="1:65" s="13" customFormat="1" ht="11.25">
      <c r="B360" s="206"/>
      <c r="C360" s="207"/>
      <c r="D360" s="198" t="s">
        <v>254</v>
      </c>
      <c r="E360" s="208" t="s">
        <v>19</v>
      </c>
      <c r="F360" s="209" t="s">
        <v>4788</v>
      </c>
      <c r="G360" s="207"/>
      <c r="H360" s="210">
        <v>20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254</v>
      </c>
      <c r="AU360" s="216" t="s">
        <v>86</v>
      </c>
      <c r="AV360" s="13" t="s">
        <v>86</v>
      </c>
      <c r="AW360" s="13" t="s">
        <v>37</v>
      </c>
      <c r="AX360" s="13" t="s">
        <v>76</v>
      </c>
      <c r="AY360" s="216" t="s">
        <v>142</v>
      </c>
    </row>
    <row r="361" spans="1:65" s="13" customFormat="1" ht="11.25">
      <c r="B361" s="206"/>
      <c r="C361" s="207"/>
      <c r="D361" s="198" t="s">
        <v>254</v>
      </c>
      <c r="E361" s="208" t="s">
        <v>19</v>
      </c>
      <c r="F361" s="209" t="s">
        <v>4795</v>
      </c>
      <c r="G361" s="207"/>
      <c r="H361" s="210">
        <v>5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254</v>
      </c>
      <c r="AU361" s="216" t="s">
        <v>86</v>
      </c>
      <c r="AV361" s="13" t="s">
        <v>86</v>
      </c>
      <c r="AW361" s="13" t="s">
        <v>37</v>
      </c>
      <c r="AX361" s="13" t="s">
        <v>76</v>
      </c>
      <c r="AY361" s="216" t="s">
        <v>142</v>
      </c>
    </row>
    <row r="362" spans="1:65" s="14" customFormat="1" ht="11.25">
      <c r="B362" s="217"/>
      <c r="C362" s="218"/>
      <c r="D362" s="198" t="s">
        <v>254</v>
      </c>
      <c r="E362" s="219" t="s">
        <v>19</v>
      </c>
      <c r="F362" s="220" t="s">
        <v>266</v>
      </c>
      <c r="G362" s="218"/>
      <c r="H362" s="221">
        <v>35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254</v>
      </c>
      <c r="AU362" s="227" t="s">
        <v>86</v>
      </c>
      <c r="AV362" s="14" t="s">
        <v>167</v>
      </c>
      <c r="AW362" s="14" t="s">
        <v>37</v>
      </c>
      <c r="AX362" s="14" t="s">
        <v>84</v>
      </c>
      <c r="AY362" s="227" t="s">
        <v>142</v>
      </c>
    </row>
    <row r="363" spans="1:65" s="2" customFormat="1" ht="37.9" customHeight="1">
      <c r="A363" s="36"/>
      <c r="B363" s="37"/>
      <c r="C363" s="180" t="s">
        <v>492</v>
      </c>
      <c r="D363" s="180" t="s">
        <v>145</v>
      </c>
      <c r="E363" s="181" t="s">
        <v>4796</v>
      </c>
      <c r="F363" s="182" t="s">
        <v>4797</v>
      </c>
      <c r="G363" s="183" t="s">
        <v>514</v>
      </c>
      <c r="H363" s="184">
        <v>5</v>
      </c>
      <c r="I363" s="185"/>
      <c r="J363" s="186">
        <f>ROUND(I363*H363,2)</f>
        <v>0</v>
      </c>
      <c r="K363" s="182" t="s">
        <v>149</v>
      </c>
      <c r="L363" s="41"/>
      <c r="M363" s="187" t="s">
        <v>19</v>
      </c>
      <c r="N363" s="188" t="s">
        <v>47</v>
      </c>
      <c r="O363" s="66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167</v>
      </c>
      <c r="AT363" s="191" t="s">
        <v>145</v>
      </c>
      <c r="AU363" s="191" t="s">
        <v>86</v>
      </c>
      <c r="AY363" s="19" t="s">
        <v>142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84</v>
      </c>
      <c r="BK363" s="192">
        <f>ROUND(I363*H363,2)</f>
        <v>0</v>
      </c>
      <c r="BL363" s="19" t="s">
        <v>167</v>
      </c>
      <c r="BM363" s="191" t="s">
        <v>4798</v>
      </c>
    </row>
    <row r="364" spans="1:65" s="2" customFormat="1" ht="11.25">
      <c r="A364" s="36"/>
      <c r="B364" s="37"/>
      <c r="C364" s="38"/>
      <c r="D364" s="193" t="s">
        <v>152</v>
      </c>
      <c r="E364" s="38"/>
      <c r="F364" s="194" t="s">
        <v>4799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152</v>
      </c>
      <c r="AU364" s="19" t="s">
        <v>86</v>
      </c>
    </row>
    <row r="365" spans="1:65" s="13" customFormat="1" ht="11.25">
      <c r="B365" s="206"/>
      <c r="C365" s="207"/>
      <c r="D365" s="198" t="s">
        <v>254</v>
      </c>
      <c r="E365" s="208" t="s">
        <v>19</v>
      </c>
      <c r="F365" s="209" t="s">
        <v>4800</v>
      </c>
      <c r="G365" s="207"/>
      <c r="H365" s="210">
        <v>5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254</v>
      </c>
      <c r="AU365" s="216" t="s">
        <v>86</v>
      </c>
      <c r="AV365" s="13" t="s">
        <v>86</v>
      </c>
      <c r="AW365" s="13" t="s">
        <v>37</v>
      </c>
      <c r="AX365" s="13" t="s">
        <v>84</v>
      </c>
      <c r="AY365" s="216" t="s">
        <v>142</v>
      </c>
    </row>
    <row r="366" spans="1:65" s="2" customFormat="1" ht="33" customHeight="1">
      <c r="A366" s="36"/>
      <c r="B366" s="37"/>
      <c r="C366" s="180" t="s">
        <v>498</v>
      </c>
      <c r="D366" s="180" t="s">
        <v>145</v>
      </c>
      <c r="E366" s="181" t="s">
        <v>4801</v>
      </c>
      <c r="F366" s="182" t="s">
        <v>4802</v>
      </c>
      <c r="G366" s="183" t="s">
        <v>514</v>
      </c>
      <c r="H366" s="184">
        <v>5</v>
      </c>
      <c r="I366" s="185"/>
      <c r="J366" s="186">
        <f>ROUND(I366*H366,2)</f>
        <v>0</v>
      </c>
      <c r="K366" s="182" t="s">
        <v>149</v>
      </c>
      <c r="L366" s="41"/>
      <c r="M366" s="187" t="s">
        <v>19</v>
      </c>
      <c r="N366" s="188" t="s">
        <v>47</v>
      </c>
      <c r="O366" s="66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167</v>
      </c>
      <c r="AT366" s="191" t="s">
        <v>145</v>
      </c>
      <c r="AU366" s="191" t="s">
        <v>86</v>
      </c>
      <c r="AY366" s="19" t="s">
        <v>142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84</v>
      </c>
      <c r="BK366" s="192">
        <f>ROUND(I366*H366,2)</f>
        <v>0</v>
      </c>
      <c r="BL366" s="19" t="s">
        <v>167</v>
      </c>
      <c r="BM366" s="191" t="s">
        <v>4803</v>
      </c>
    </row>
    <row r="367" spans="1:65" s="2" customFormat="1" ht="11.25">
      <c r="A367" s="36"/>
      <c r="B367" s="37"/>
      <c r="C367" s="38"/>
      <c r="D367" s="193" t="s">
        <v>152</v>
      </c>
      <c r="E367" s="38"/>
      <c r="F367" s="194" t="s">
        <v>4804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152</v>
      </c>
      <c r="AU367" s="19" t="s">
        <v>86</v>
      </c>
    </row>
    <row r="368" spans="1:65" s="13" customFormat="1" ht="11.25">
      <c r="B368" s="206"/>
      <c r="C368" s="207"/>
      <c r="D368" s="198" t="s">
        <v>254</v>
      </c>
      <c r="E368" s="208" t="s">
        <v>19</v>
      </c>
      <c r="F368" s="209" t="s">
        <v>4800</v>
      </c>
      <c r="G368" s="207"/>
      <c r="H368" s="210">
        <v>5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254</v>
      </c>
      <c r="AU368" s="216" t="s">
        <v>86</v>
      </c>
      <c r="AV368" s="13" t="s">
        <v>86</v>
      </c>
      <c r="AW368" s="13" t="s">
        <v>37</v>
      </c>
      <c r="AX368" s="13" t="s">
        <v>84</v>
      </c>
      <c r="AY368" s="216" t="s">
        <v>142</v>
      </c>
    </row>
    <row r="369" spans="1:65" s="2" customFormat="1" ht="37.9" customHeight="1">
      <c r="A369" s="36"/>
      <c r="B369" s="37"/>
      <c r="C369" s="180" t="s">
        <v>505</v>
      </c>
      <c r="D369" s="180" t="s">
        <v>145</v>
      </c>
      <c r="E369" s="181" t="s">
        <v>4805</v>
      </c>
      <c r="F369" s="182" t="s">
        <v>4806</v>
      </c>
      <c r="G369" s="183" t="s">
        <v>514</v>
      </c>
      <c r="H369" s="184">
        <v>5</v>
      </c>
      <c r="I369" s="185"/>
      <c r="J369" s="186">
        <f>ROUND(I369*H369,2)</f>
        <v>0</v>
      </c>
      <c r="K369" s="182" t="s">
        <v>149</v>
      </c>
      <c r="L369" s="41"/>
      <c r="M369" s="187" t="s">
        <v>19</v>
      </c>
      <c r="N369" s="188" t="s">
        <v>47</v>
      </c>
      <c r="O369" s="66"/>
      <c r="P369" s="189">
        <f>O369*H369</f>
        <v>0</v>
      </c>
      <c r="Q369" s="189">
        <v>1.2800000000000001E-3</v>
      </c>
      <c r="R369" s="189">
        <f>Q369*H369</f>
        <v>6.4000000000000003E-3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167</v>
      </c>
      <c r="AT369" s="191" t="s">
        <v>145</v>
      </c>
      <c r="AU369" s="191" t="s">
        <v>86</v>
      </c>
      <c r="AY369" s="19" t="s">
        <v>142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84</v>
      </c>
      <c r="BK369" s="192">
        <f>ROUND(I369*H369,2)</f>
        <v>0</v>
      </c>
      <c r="BL369" s="19" t="s">
        <v>167</v>
      </c>
      <c r="BM369" s="191" t="s">
        <v>4807</v>
      </c>
    </row>
    <row r="370" spans="1:65" s="2" customFormat="1" ht="11.25">
      <c r="A370" s="36"/>
      <c r="B370" s="37"/>
      <c r="C370" s="38"/>
      <c r="D370" s="193" t="s">
        <v>152</v>
      </c>
      <c r="E370" s="38"/>
      <c r="F370" s="194" t="s">
        <v>4808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152</v>
      </c>
      <c r="AU370" s="19" t="s">
        <v>86</v>
      </c>
    </row>
    <row r="371" spans="1:65" s="13" customFormat="1" ht="11.25">
      <c r="B371" s="206"/>
      <c r="C371" s="207"/>
      <c r="D371" s="198" t="s">
        <v>254</v>
      </c>
      <c r="E371" s="208" t="s">
        <v>19</v>
      </c>
      <c r="F371" s="209" t="s">
        <v>4800</v>
      </c>
      <c r="G371" s="207"/>
      <c r="H371" s="210">
        <v>5</v>
      </c>
      <c r="I371" s="211"/>
      <c r="J371" s="207"/>
      <c r="K371" s="207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254</v>
      </c>
      <c r="AU371" s="216" t="s">
        <v>86</v>
      </c>
      <c r="AV371" s="13" t="s">
        <v>86</v>
      </c>
      <c r="AW371" s="13" t="s">
        <v>37</v>
      </c>
      <c r="AX371" s="13" t="s">
        <v>84</v>
      </c>
      <c r="AY371" s="216" t="s">
        <v>142</v>
      </c>
    </row>
    <row r="372" spans="1:65" s="2" customFormat="1" ht="24.2" customHeight="1">
      <c r="A372" s="36"/>
      <c r="B372" s="37"/>
      <c r="C372" s="180" t="s">
        <v>511</v>
      </c>
      <c r="D372" s="180" t="s">
        <v>145</v>
      </c>
      <c r="E372" s="181" t="s">
        <v>4809</v>
      </c>
      <c r="F372" s="182" t="s">
        <v>4810</v>
      </c>
      <c r="G372" s="183" t="s">
        <v>514</v>
      </c>
      <c r="H372" s="184">
        <v>25</v>
      </c>
      <c r="I372" s="185"/>
      <c r="J372" s="186">
        <f>ROUND(I372*H372,2)</f>
        <v>0</v>
      </c>
      <c r="K372" s="182" t="s">
        <v>149</v>
      </c>
      <c r="L372" s="41"/>
      <c r="M372" s="187" t="s">
        <v>19</v>
      </c>
      <c r="N372" s="188" t="s">
        <v>47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167</v>
      </c>
      <c r="AT372" s="191" t="s">
        <v>145</v>
      </c>
      <c r="AU372" s="191" t="s">
        <v>86</v>
      </c>
      <c r="AY372" s="19" t="s">
        <v>142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84</v>
      </c>
      <c r="BK372" s="192">
        <f>ROUND(I372*H372,2)</f>
        <v>0</v>
      </c>
      <c r="BL372" s="19" t="s">
        <v>167</v>
      </c>
      <c r="BM372" s="191" t="s">
        <v>4811</v>
      </c>
    </row>
    <row r="373" spans="1:65" s="2" customFormat="1" ht="11.25">
      <c r="A373" s="36"/>
      <c r="B373" s="37"/>
      <c r="C373" s="38"/>
      <c r="D373" s="193" t="s">
        <v>152</v>
      </c>
      <c r="E373" s="38"/>
      <c r="F373" s="194" t="s">
        <v>4812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152</v>
      </c>
      <c r="AU373" s="19" t="s">
        <v>86</v>
      </c>
    </row>
    <row r="374" spans="1:65" s="15" customFormat="1" ht="11.25">
      <c r="B374" s="238"/>
      <c r="C374" s="239"/>
      <c r="D374" s="198" t="s">
        <v>254</v>
      </c>
      <c r="E374" s="240" t="s">
        <v>19</v>
      </c>
      <c r="F374" s="241" t="s">
        <v>4813</v>
      </c>
      <c r="G374" s="239"/>
      <c r="H374" s="240" t="s">
        <v>19</v>
      </c>
      <c r="I374" s="242"/>
      <c r="J374" s="239"/>
      <c r="K374" s="239"/>
      <c r="L374" s="243"/>
      <c r="M374" s="244"/>
      <c r="N374" s="245"/>
      <c r="O374" s="245"/>
      <c r="P374" s="245"/>
      <c r="Q374" s="245"/>
      <c r="R374" s="245"/>
      <c r="S374" s="245"/>
      <c r="T374" s="246"/>
      <c r="AT374" s="247" t="s">
        <v>254</v>
      </c>
      <c r="AU374" s="247" t="s">
        <v>86</v>
      </c>
      <c r="AV374" s="15" t="s">
        <v>84</v>
      </c>
      <c r="AW374" s="15" t="s">
        <v>37</v>
      </c>
      <c r="AX374" s="15" t="s">
        <v>76</v>
      </c>
      <c r="AY374" s="247" t="s">
        <v>142</v>
      </c>
    </row>
    <row r="375" spans="1:65" s="13" customFormat="1" ht="11.25">
      <c r="B375" s="206"/>
      <c r="C375" s="207"/>
      <c r="D375" s="198" t="s">
        <v>254</v>
      </c>
      <c r="E375" s="208" t="s">
        <v>19</v>
      </c>
      <c r="F375" s="209" t="s">
        <v>4814</v>
      </c>
      <c r="G375" s="207"/>
      <c r="H375" s="210">
        <v>25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254</v>
      </c>
      <c r="AU375" s="216" t="s">
        <v>86</v>
      </c>
      <c r="AV375" s="13" t="s">
        <v>86</v>
      </c>
      <c r="AW375" s="13" t="s">
        <v>37</v>
      </c>
      <c r="AX375" s="13" t="s">
        <v>84</v>
      </c>
      <c r="AY375" s="216" t="s">
        <v>142</v>
      </c>
    </row>
    <row r="376" spans="1:65" s="2" customFormat="1" ht="16.5" customHeight="1">
      <c r="A376" s="36"/>
      <c r="B376" s="37"/>
      <c r="C376" s="180" t="s">
        <v>518</v>
      </c>
      <c r="D376" s="180" t="s">
        <v>145</v>
      </c>
      <c r="E376" s="181" t="s">
        <v>4815</v>
      </c>
      <c r="F376" s="182" t="s">
        <v>4816</v>
      </c>
      <c r="G376" s="183" t="s">
        <v>251</v>
      </c>
      <c r="H376" s="184">
        <v>45</v>
      </c>
      <c r="I376" s="185"/>
      <c r="J376" s="186">
        <f>ROUND(I376*H376,2)</f>
        <v>0</v>
      </c>
      <c r="K376" s="182" t="s">
        <v>149</v>
      </c>
      <c r="L376" s="41"/>
      <c r="M376" s="187" t="s">
        <v>19</v>
      </c>
      <c r="N376" s="188" t="s">
        <v>47</v>
      </c>
      <c r="O376" s="66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167</v>
      </c>
      <c r="AT376" s="191" t="s">
        <v>145</v>
      </c>
      <c r="AU376" s="191" t="s">
        <v>86</v>
      </c>
      <c r="AY376" s="19" t="s">
        <v>142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84</v>
      </c>
      <c r="BK376" s="192">
        <f>ROUND(I376*H376,2)</f>
        <v>0</v>
      </c>
      <c r="BL376" s="19" t="s">
        <v>167</v>
      </c>
      <c r="BM376" s="191" t="s">
        <v>4817</v>
      </c>
    </row>
    <row r="377" spans="1:65" s="2" customFormat="1" ht="11.25">
      <c r="A377" s="36"/>
      <c r="B377" s="37"/>
      <c r="C377" s="38"/>
      <c r="D377" s="193" t="s">
        <v>152</v>
      </c>
      <c r="E377" s="38"/>
      <c r="F377" s="194" t="s">
        <v>4818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152</v>
      </c>
      <c r="AU377" s="19" t="s">
        <v>86</v>
      </c>
    </row>
    <row r="378" spans="1:65" s="15" customFormat="1" ht="11.25">
      <c r="B378" s="238"/>
      <c r="C378" s="239"/>
      <c r="D378" s="198" t="s">
        <v>254</v>
      </c>
      <c r="E378" s="240" t="s">
        <v>19</v>
      </c>
      <c r="F378" s="241" t="s">
        <v>4819</v>
      </c>
      <c r="G378" s="239"/>
      <c r="H378" s="240" t="s">
        <v>19</v>
      </c>
      <c r="I378" s="242"/>
      <c r="J378" s="239"/>
      <c r="K378" s="239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254</v>
      </c>
      <c r="AU378" s="247" t="s">
        <v>86</v>
      </c>
      <c r="AV378" s="15" t="s">
        <v>84</v>
      </c>
      <c r="AW378" s="15" t="s">
        <v>37</v>
      </c>
      <c r="AX378" s="15" t="s">
        <v>76</v>
      </c>
      <c r="AY378" s="247" t="s">
        <v>142</v>
      </c>
    </row>
    <row r="379" spans="1:65" s="13" customFormat="1" ht="11.25">
      <c r="B379" s="206"/>
      <c r="C379" s="207"/>
      <c r="D379" s="198" t="s">
        <v>254</v>
      </c>
      <c r="E379" s="208" t="s">
        <v>19</v>
      </c>
      <c r="F379" s="209" t="s">
        <v>4820</v>
      </c>
      <c r="G379" s="207"/>
      <c r="H379" s="210">
        <v>10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254</v>
      </c>
      <c r="AU379" s="216" t="s">
        <v>86</v>
      </c>
      <c r="AV379" s="13" t="s">
        <v>86</v>
      </c>
      <c r="AW379" s="13" t="s">
        <v>37</v>
      </c>
      <c r="AX379" s="13" t="s">
        <v>76</v>
      </c>
      <c r="AY379" s="216" t="s">
        <v>142</v>
      </c>
    </row>
    <row r="380" spans="1:65" s="13" customFormat="1" ht="11.25">
      <c r="B380" s="206"/>
      <c r="C380" s="207"/>
      <c r="D380" s="198" t="s">
        <v>254</v>
      </c>
      <c r="E380" s="208" t="s">
        <v>19</v>
      </c>
      <c r="F380" s="209" t="s">
        <v>4821</v>
      </c>
      <c r="G380" s="207"/>
      <c r="H380" s="210">
        <v>25</v>
      </c>
      <c r="I380" s="211"/>
      <c r="J380" s="207"/>
      <c r="K380" s="207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254</v>
      </c>
      <c r="AU380" s="216" t="s">
        <v>86</v>
      </c>
      <c r="AV380" s="13" t="s">
        <v>86</v>
      </c>
      <c r="AW380" s="13" t="s">
        <v>37</v>
      </c>
      <c r="AX380" s="13" t="s">
        <v>76</v>
      </c>
      <c r="AY380" s="216" t="s">
        <v>142</v>
      </c>
    </row>
    <row r="381" spans="1:65" s="13" customFormat="1" ht="11.25">
      <c r="B381" s="206"/>
      <c r="C381" s="207"/>
      <c r="D381" s="198" t="s">
        <v>254</v>
      </c>
      <c r="E381" s="208" t="s">
        <v>19</v>
      </c>
      <c r="F381" s="209" t="s">
        <v>4822</v>
      </c>
      <c r="G381" s="207"/>
      <c r="H381" s="210">
        <v>10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254</v>
      </c>
      <c r="AU381" s="216" t="s">
        <v>86</v>
      </c>
      <c r="AV381" s="13" t="s">
        <v>86</v>
      </c>
      <c r="AW381" s="13" t="s">
        <v>37</v>
      </c>
      <c r="AX381" s="13" t="s">
        <v>76</v>
      </c>
      <c r="AY381" s="216" t="s">
        <v>142</v>
      </c>
    </row>
    <row r="382" spans="1:65" s="14" customFormat="1" ht="11.25">
      <c r="B382" s="217"/>
      <c r="C382" s="218"/>
      <c r="D382" s="198" t="s">
        <v>254</v>
      </c>
      <c r="E382" s="219" t="s">
        <v>19</v>
      </c>
      <c r="F382" s="220" t="s">
        <v>266</v>
      </c>
      <c r="G382" s="218"/>
      <c r="H382" s="221">
        <v>45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254</v>
      </c>
      <c r="AU382" s="227" t="s">
        <v>86</v>
      </c>
      <c r="AV382" s="14" t="s">
        <v>167</v>
      </c>
      <c r="AW382" s="14" t="s">
        <v>37</v>
      </c>
      <c r="AX382" s="14" t="s">
        <v>84</v>
      </c>
      <c r="AY382" s="227" t="s">
        <v>142</v>
      </c>
    </row>
    <row r="383" spans="1:65" s="12" customFormat="1" ht="22.9" customHeight="1">
      <c r="B383" s="164"/>
      <c r="C383" s="165"/>
      <c r="D383" s="166" t="s">
        <v>75</v>
      </c>
      <c r="E383" s="178" t="s">
        <v>167</v>
      </c>
      <c r="F383" s="178" t="s">
        <v>595</v>
      </c>
      <c r="G383" s="165"/>
      <c r="H383" s="165"/>
      <c r="I383" s="168"/>
      <c r="J383" s="179">
        <f>BK383</f>
        <v>0</v>
      </c>
      <c r="K383" s="165"/>
      <c r="L383" s="170"/>
      <c r="M383" s="171"/>
      <c r="N383" s="172"/>
      <c r="O383" s="172"/>
      <c r="P383" s="173">
        <f>SUM(P384:P391)</f>
        <v>0</v>
      </c>
      <c r="Q383" s="172"/>
      <c r="R383" s="173">
        <f>SUM(R384:R391)</f>
        <v>0.42080000000000001</v>
      </c>
      <c r="S383" s="172"/>
      <c r="T383" s="174">
        <f>SUM(T384:T391)</f>
        <v>0</v>
      </c>
      <c r="AR383" s="175" t="s">
        <v>84</v>
      </c>
      <c r="AT383" s="176" t="s">
        <v>75</v>
      </c>
      <c r="AU383" s="176" t="s">
        <v>84</v>
      </c>
      <c r="AY383" s="175" t="s">
        <v>142</v>
      </c>
      <c r="BK383" s="177">
        <f>SUM(BK384:BK391)</f>
        <v>0</v>
      </c>
    </row>
    <row r="384" spans="1:65" s="2" customFormat="1" ht="33" customHeight="1">
      <c r="A384" s="36"/>
      <c r="B384" s="37"/>
      <c r="C384" s="180" t="s">
        <v>525</v>
      </c>
      <c r="D384" s="180" t="s">
        <v>145</v>
      </c>
      <c r="E384" s="181" t="s">
        <v>4823</v>
      </c>
      <c r="F384" s="182" t="s">
        <v>4824</v>
      </c>
      <c r="G384" s="183" t="s">
        <v>258</v>
      </c>
      <c r="H384" s="184">
        <v>2.72</v>
      </c>
      <c r="I384" s="185"/>
      <c r="J384" s="186">
        <f>ROUND(I384*H384,2)</f>
        <v>0</v>
      </c>
      <c r="K384" s="182" t="s">
        <v>149</v>
      </c>
      <c r="L384" s="41"/>
      <c r="M384" s="187" t="s">
        <v>19</v>
      </c>
      <c r="N384" s="188" t="s">
        <v>47</v>
      </c>
      <c r="O384" s="66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167</v>
      </c>
      <c r="AT384" s="191" t="s">
        <v>145</v>
      </c>
      <c r="AU384" s="191" t="s">
        <v>86</v>
      </c>
      <c r="AY384" s="19" t="s">
        <v>142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84</v>
      </c>
      <c r="BK384" s="192">
        <f>ROUND(I384*H384,2)</f>
        <v>0</v>
      </c>
      <c r="BL384" s="19" t="s">
        <v>167</v>
      </c>
      <c r="BM384" s="191" t="s">
        <v>4825</v>
      </c>
    </row>
    <row r="385" spans="1:65" s="2" customFormat="1" ht="11.25">
      <c r="A385" s="36"/>
      <c r="B385" s="37"/>
      <c r="C385" s="38"/>
      <c r="D385" s="193" t="s">
        <v>152</v>
      </c>
      <c r="E385" s="38"/>
      <c r="F385" s="194" t="s">
        <v>4826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152</v>
      </c>
      <c r="AU385" s="19" t="s">
        <v>86</v>
      </c>
    </row>
    <row r="386" spans="1:65" s="13" customFormat="1" ht="11.25">
      <c r="B386" s="206"/>
      <c r="C386" s="207"/>
      <c r="D386" s="198" t="s">
        <v>254</v>
      </c>
      <c r="E386" s="208" t="s">
        <v>19</v>
      </c>
      <c r="F386" s="209" t="s">
        <v>4827</v>
      </c>
      <c r="G386" s="207"/>
      <c r="H386" s="210">
        <v>0.64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254</v>
      </c>
      <c r="AU386" s="216" t="s">
        <v>86</v>
      </c>
      <c r="AV386" s="13" t="s">
        <v>86</v>
      </c>
      <c r="AW386" s="13" t="s">
        <v>37</v>
      </c>
      <c r="AX386" s="13" t="s">
        <v>76</v>
      </c>
      <c r="AY386" s="216" t="s">
        <v>142</v>
      </c>
    </row>
    <row r="387" spans="1:65" s="13" customFormat="1" ht="11.25">
      <c r="B387" s="206"/>
      <c r="C387" s="207"/>
      <c r="D387" s="198" t="s">
        <v>254</v>
      </c>
      <c r="E387" s="208" t="s">
        <v>19</v>
      </c>
      <c r="F387" s="209" t="s">
        <v>4828</v>
      </c>
      <c r="G387" s="207"/>
      <c r="H387" s="210">
        <v>2.08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254</v>
      </c>
      <c r="AU387" s="216" t="s">
        <v>86</v>
      </c>
      <c r="AV387" s="13" t="s">
        <v>86</v>
      </c>
      <c r="AW387" s="13" t="s">
        <v>37</v>
      </c>
      <c r="AX387" s="13" t="s">
        <v>76</v>
      </c>
      <c r="AY387" s="216" t="s">
        <v>142</v>
      </c>
    </row>
    <row r="388" spans="1:65" s="14" customFormat="1" ht="11.25">
      <c r="B388" s="217"/>
      <c r="C388" s="218"/>
      <c r="D388" s="198" t="s">
        <v>254</v>
      </c>
      <c r="E388" s="219" t="s">
        <v>19</v>
      </c>
      <c r="F388" s="220" t="s">
        <v>266</v>
      </c>
      <c r="G388" s="218"/>
      <c r="H388" s="221">
        <v>2.72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254</v>
      </c>
      <c r="AU388" s="227" t="s">
        <v>86</v>
      </c>
      <c r="AV388" s="14" t="s">
        <v>167</v>
      </c>
      <c r="AW388" s="14" t="s">
        <v>37</v>
      </c>
      <c r="AX388" s="14" t="s">
        <v>84</v>
      </c>
      <c r="AY388" s="227" t="s">
        <v>142</v>
      </c>
    </row>
    <row r="389" spans="1:65" s="2" customFormat="1" ht="76.349999999999994" customHeight="1">
      <c r="A389" s="36"/>
      <c r="B389" s="37"/>
      <c r="C389" s="180" t="s">
        <v>527</v>
      </c>
      <c r="D389" s="180" t="s">
        <v>145</v>
      </c>
      <c r="E389" s="181" t="s">
        <v>4829</v>
      </c>
      <c r="F389" s="182" t="s">
        <v>4830</v>
      </c>
      <c r="G389" s="183" t="s">
        <v>251</v>
      </c>
      <c r="H389" s="184">
        <v>10</v>
      </c>
      <c r="I389" s="185"/>
      <c r="J389" s="186">
        <f>ROUND(I389*H389,2)</f>
        <v>0</v>
      </c>
      <c r="K389" s="182" t="s">
        <v>149</v>
      </c>
      <c r="L389" s="41"/>
      <c r="M389" s="187" t="s">
        <v>19</v>
      </c>
      <c r="N389" s="188" t="s">
        <v>47</v>
      </c>
      <c r="O389" s="66"/>
      <c r="P389" s="189">
        <f>O389*H389</f>
        <v>0</v>
      </c>
      <c r="Q389" s="189">
        <v>4.2079999999999999E-2</v>
      </c>
      <c r="R389" s="189">
        <f>Q389*H389</f>
        <v>0.42080000000000001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167</v>
      </c>
      <c r="AT389" s="191" t="s">
        <v>145</v>
      </c>
      <c r="AU389" s="191" t="s">
        <v>86</v>
      </c>
      <c r="AY389" s="19" t="s">
        <v>142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84</v>
      </c>
      <c r="BK389" s="192">
        <f>ROUND(I389*H389,2)</f>
        <v>0</v>
      </c>
      <c r="BL389" s="19" t="s">
        <v>167</v>
      </c>
      <c r="BM389" s="191" t="s">
        <v>4831</v>
      </c>
    </row>
    <row r="390" spans="1:65" s="2" customFormat="1" ht="11.25">
      <c r="A390" s="36"/>
      <c r="B390" s="37"/>
      <c r="C390" s="38"/>
      <c r="D390" s="193" t="s">
        <v>152</v>
      </c>
      <c r="E390" s="38"/>
      <c r="F390" s="194" t="s">
        <v>4832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152</v>
      </c>
      <c r="AU390" s="19" t="s">
        <v>86</v>
      </c>
    </row>
    <row r="391" spans="1:65" s="13" customFormat="1" ht="22.5">
      <c r="B391" s="206"/>
      <c r="C391" s="207"/>
      <c r="D391" s="198" t="s">
        <v>254</v>
      </c>
      <c r="E391" s="208" t="s">
        <v>19</v>
      </c>
      <c r="F391" s="209" t="s">
        <v>4833</v>
      </c>
      <c r="G391" s="207"/>
      <c r="H391" s="210">
        <v>10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254</v>
      </c>
      <c r="AU391" s="216" t="s">
        <v>86</v>
      </c>
      <c r="AV391" s="13" t="s">
        <v>86</v>
      </c>
      <c r="AW391" s="13" t="s">
        <v>37</v>
      </c>
      <c r="AX391" s="13" t="s">
        <v>84</v>
      </c>
      <c r="AY391" s="216" t="s">
        <v>142</v>
      </c>
    </row>
    <row r="392" spans="1:65" s="12" customFormat="1" ht="22.9" customHeight="1">
      <c r="B392" s="164"/>
      <c r="C392" s="165"/>
      <c r="D392" s="166" t="s">
        <v>75</v>
      </c>
      <c r="E392" s="178" t="s">
        <v>189</v>
      </c>
      <c r="F392" s="178" t="s">
        <v>807</v>
      </c>
      <c r="G392" s="165"/>
      <c r="H392" s="165"/>
      <c r="I392" s="168"/>
      <c r="J392" s="179">
        <f>BK392</f>
        <v>0</v>
      </c>
      <c r="K392" s="165"/>
      <c r="L392" s="170"/>
      <c r="M392" s="171"/>
      <c r="N392" s="172"/>
      <c r="O392" s="172"/>
      <c r="P392" s="173">
        <f>SUM(P393:P498)</f>
        <v>0</v>
      </c>
      <c r="Q392" s="172"/>
      <c r="R392" s="173">
        <f>SUM(R393:R498)</f>
        <v>0.17064799999999997</v>
      </c>
      <c r="S392" s="172"/>
      <c r="T392" s="174">
        <f>SUM(T393:T498)</f>
        <v>0</v>
      </c>
      <c r="AR392" s="175" t="s">
        <v>84</v>
      </c>
      <c r="AT392" s="176" t="s">
        <v>75</v>
      </c>
      <c r="AU392" s="176" t="s">
        <v>84</v>
      </c>
      <c r="AY392" s="175" t="s">
        <v>142</v>
      </c>
      <c r="BK392" s="177">
        <f>SUM(BK393:BK498)</f>
        <v>0</v>
      </c>
    </row>
    <row r="393" spans="1:65" s="2" customFormat="1" ht="21.75" customHeight="1">
      <c r="A393" s="36"/>
      <c r="B393" s="37"/>
      <c r="C393" s="180" t="s">
        <v>533</v>
      </c>
      <c r="D393" s="180" t="s">
        <v>145</v>
      </c>
      <c r="E393" s="181" t="s">
        <v>4834</v>
      </c>
      <c r="F393" s="182" t="s">
        <v>4835</v>
      </c>
      <c r="G393" s="183" t="s">
        <v>414</v>
      </c>
      <c r="H393" s="184">
        <v>230</v>
      </c>
      <c r="I393" s="185"/>
      <c r="J393" s="186">
        <f>ROUND(I393*H393,2)</f>
        <v>0</v>
      </c>
      <c r="K393" s="182" t="s">
        <v>149</v>
      </c>
      <c r="L393" s="41"/>
      <c r="M393" s="187" t="s">
        <v>19</v>
      </c>
      <c r="N393" s="188" t="s">
        <v>47</v>
      </c>
      <c r="O393" s="66"/>
      <c r="P393" s="189">
        <f>O393*H393</f>
        <v>0</v>
      </c>
      <c r="Q393" s="189">
        <v>6.9999999999999994E-5</v>
      </c>
      <c r="R393" s="189">
        <f>Q393*H393</f>
        <v>1.61E-2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167</v>
      </c>
      <c r="AT393" s="191" t="s">
        <v>145</v>
      </c>
      <c r="AU393" s="191" t="s">
        <v>86</v>
      </c>
      <c r="AY393" s="19" t="s">
        <v>142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84</v>
      </c>
      <c r="BK393" s="192">
        <f>ROUND(I393*H393,2)</f>
        <v>0</v>
      </c>
      <c r="BL393" s="19" t="s">
        <v>167</v>
      </c>
      <c r="BM393" s="191" t="s">
        <v>4836</v>
      </c>
    </row>
    <row r="394" spans="1:65" s="2" customFormat="1" ht="11.25">
      <c r="A394" s="36"/>
      <c r="B394" s="37"/>
      <c r="C394" s="38"/>
      <c r="D394" s="193" t="s">
        <v>152</v>
      </c>
      <c r="E394" s="38"/>
      <c r="F394" s="194" t="s">
        <v>4837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152</v>
      </c>
      <c r="AU394" s="19" t="s">
        <v>86</v>
      </c>
    </row>
    <row r="395" spans="1:65" s="13" customFormat="1" ht="11.25">
      <c r="B395" s="206"/>
      <c r="C395" s="207"/>
      <c r="D395" s="198" t="s">
        <v>254</v>
      </c>
      <c r="E395" s="208" t="s">
        <v>19</v>
      </c>
      <c r="F395" s="209" t="s">
        <v>4838</v>
      </c>
      <c r="G395" s="207"/>
      <c r="H395" s="210">
        <v>64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254</v>
      </c>
      <c r="AU395" s="216" t="s">
        <v>86</v>
      </c>
      <c r="AV395" s="13" t="s">
        <v>86</v>
      </c>
      <c r="AW395" s="13" t="s">
        <v>37</v>
      </c>
      <c r="AX395" s="13" t="s">
        <v>76</v>
      </c>
      <c r="AY395" s="216" t="s">
        <v>142</v>
      </c>
    </row>
    <row r="396" spans="1:65" s="13" customFormat="1" ht="11.25">
      <c r="B396" s="206"/>
      <c r="C396" s="207"/>
      <c r="D396" s="198" t="s">
        <v>254</v>
      </c>
      <c r="E396" s="208" t="s">
        <v>19</v>
      </c>
      <c r="F396" s="209" t="s">
        <v>4839</v>
      </c>
      <c r="G396" s="207"/>
      <c r="H396" s="210">
        <v>60</v>
      </c>
      <c r="I396" s="211"/>
      <c r="J396" s="207"/>
      <c r="K396" s="207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254</v>
      </c>
      <c r="AU396" s="216" t="s">
        <v>86</v>
      </c>
      <c r="AV396" s="13" t="s">
        <v>86</v>
      </c>
      <c r="AW396" s="13" t="s">
        <v>37</v>
      </c>
      <c r="AX396" s="13" t="s">
        <v>76</v>
      </c>
      <c r="AY396" s="216" t="s">
        <v>142</v>
      </c>
    </row>
    <row r="397" spans="1:65" s="13" customFormat="1" ht="11.25">
      <c r="B397" s="206"/>
      <c r="C397" s="207"/>
      <c r="D397" s="198" t="s">
        <v>254</v>
      </c>
      <c r="E397" s="208" t="s">
        <v>19</v>
      </c>
      <c r="F397" s="209" t="s">
        <v>4840</v>
      </c>
      <c r="G397" s="207"/>
      <c r="H397" s="210">
        <v>106</v>
      </c>
      <c r="I397" s="211"/>
      <c r="J397" s="207"/>
      <c r="K397" s="207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254</v>
      </c>
      <c r="AU397" s="216" t="s">
        <v>86</v>
      </c>
      <c r="AV397" s="13" t="s">
        <v>86</v>
      </c>
      <c r="AW397" s="13" t="s">
        <v>37</v>
      </c>
      <c r="AX397" s="13" t="s">
        <v>76</v>
      </c>
      <c r="AY397" s="216" t="s">
        <v>142</v>
      </c>
    </row>
    <row r="398" spans="1:65" s="14" customFormat="1" ht="11.25">
      <c r="B398" s="217"/>
      <c r="C398" s="218"/>
      <c r="D398" s="198" t="s">
        <v>254</v>
      </c>
      <c r="E398" s="219" t="s">
        <v>19</v>
      </c>
      <c r="F398" s="220" t="s">
        <v>266</v>
      </c>
      <c r="G398" s="218"/>
      <c r="H398" s="221">
        <v>230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254</v>
      </c>
      <c r="AU398" s="227" t="s">
        <v>86</v>
      </c>
      <c r="AV398" s="14" t="s">
        <v>167</v>
      </c>
      <c r="AW398" s="14" t="s">
        <v>37</v>
      </c>
      <c r="AX398" s="14" t="s">
        <v>84</v>
      </c>
      <c r="AY398" s="227" t="s">
        <v>142</v>
      </c>
    </row>
    <row r="399" spans="1:65" s="2" customFormat="1" ht="24.2" customHeight="1">
      <c r="A399" s="36"/>
      <c r="B399" s="37"/>
      <c r="C399" s="180" t="s">
        <v>539</v>
      </c>
      <c r="D399" s="180" t="s">
        <v>145</v>
      </c>
      <c r="E399" s="181" t="s">
        <v>4841</v>
      </c>
      <c r="F399" s="182" t="s">
        <v>4842</v>
      </c>
      <c r="G399" s="183" t="s">
        <v>514</v>
      </c>
      <c r="H399" s="184">
        <v>5</v>
      </c>
      <c r="I399" s="185"/>
      <c r="J399" s="186">
        <f>ROUND(I399*H399,2)</f>
        <v>0</v>
      </c>
      <c r="K399" s="182" t="s">
        <v>149</v>
      </c>
      <c r="L399" s="41"/>
      <c r="M399" s="187" t="s">
        <v>19</v>
      </c>
      <c r="N399" s="188" t="s">
        <v>47</v>
      </c>
      <c r="O399" s="66"/>
      <c r="P399" s="189">
        <f>O399*H399</f>
        <v>0</v>
      </c>
      <c r="Q399" s="189">
        <v>6.0000000000000002E-5</v>
      </c>
      <c r="R399" s="189">
        <f>Q399*H399</f>
        <v>3.0000000000000003E-4</v>
      </c>
      <c r="S399" s="189">
        <v>0</v>
      </c>
      <c r="T399" s="19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1" t="s">
        <v>167</v>
      </c>
      <c r="AT399" s="191" t="s">
        <v>145</v>
      </c>
      <c r="AU399" s="191" t="s">
        <v>86</v>
      </c>
      <c r="AY399" s="19" t="s">
        <v>142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84</v>
      </c>
      <c r="BK399" s="192">
        <f>ROUND(I399*H399,2)</f>
        <v>0</v>
      </c>
      <c r="BL399" s="19" t="s">
        <v>167</v>
      </c>
      <c r="BM399" s="191" t="s">
        <v>4843</v>
      </c>
    </row>
    <row r="400" spans="1:65" s="2" customFormat="1" ht="11.25">
      <c r="A400" s="36"/>
      <c r="B400" s="37"/>
      <c r="C400" s="38"/>
      <c r="D400" s="193" t="s">
        <v>152</v>
      </c>
      <c r="E400" s="38"/>
      <c r="F400" s="194" t="s">
        <v>4844</v>
      </c>
      <c r="G400" s="38"/>
      <c r="H400" s="38"/>
      <c r="I400" s="195"/>
      <c r="J400" s="38"/>
      <c r="K400" s="38"/>
      <c r="L400" s="41"/>
      <c r="M400" s="196"/>
      <c r="N400" s="197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152</v>
      </c>
      <c r="AU400" s="19" t="s">
        <v>86</v>
      </c>
    </row>
    <row r="401" spans="1:65" s="13" customFormat="1" ht="11.25">
      <c r="B401" s="206"/>
      <c r="C401" s="207"/>
      <c r="D401" s="198" t="s">
        <v>254</v>
      </c>
      <c r="E401" s="208" t="s">
        <v>19</v>
      </c>
      <c r="F401" s="209" t="s">
        <v>4845</v>
      </c>
      <c r="G401" s="207"/>
      <c r="H401" s="210">
        <v>3</v>
      </c>
      <c r="I401" s="211"/>
      <c r="J401" s="207"/>
      <c r="K401" s="207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254</v>
      </c>
      <c r="AU401" s="216" t="s">
        <v>86</v>
      </c>
      <c r="AV401" s="13" t="s">
        <v>86</v>
      </c>
      <c r="AW401" s="13" t="s">
        <v>37</v>
      </c>
      <c r="AX401" s="13" t="s">
        <v>76</v>
      </c>
      <c r="AY401" s="216" t="s">
        <v>142</v>
      </c>
    </row>
    <row r="402" spans="1:65" s="13" customFormat="1" ht="11.25">
      <c r="B402" s="206"/>
      <c r="C402" s="207"/>
      <c r="D402" s="198" t="s">
        <v>254</v>
      </c>
      <c r="E402" s="208" t="s">
        <v>19</v>
      </c>
      <c r="F402" s="209" t="s">
        <v>4619</v>
      </c>
      <c r="G402" s="207"/>
      <c r="H402" s="210">
        <v>1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254</v>
      </c>
      <c r="AU402" s="216" t="s">
        <v>86</v>
      </c>
      <c r="AV402" s="13" t="s">
        <v>86</v>
      </c>
      <c r="AW402" s="13" t="s">
        <v>37</v>
      </c>
      <c r="AX402" s="13" t="s">
        <v>76</v>
      </c>
      <c r="AY402" s="216" t="s">
        <v>142</v>
      </c>
    </row>
    <row r="403" spans="1:65" s="13" customFormat="1" ht="11.25">
      <c r="B403" s="206"/>
      <c r="C403" s="207"/>
      <c r="D403" s="198" t="s">
        <v>254</v>
      </c>
      <c r="E403" s="208" t="s">
        <v>19</v>
      </c>
      <c r="F403" s="209" t="s">
        <v>4622</v>
      </c>
      <c r="G403" s="207"/>
      <c r="H403" s="210">
        <v>1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254</v>
      </c>
      <c r="AU403" s="216" t="s">
        <v>86</v>
      </c>
      <c r="AV403" s="13" t="s">
        <v>86</v>
      </c>
      <c r="AW403" s="13" t="s">
        <v>37</v>
      </c>
      <c r="AX403" s="13" t="s">
        <v>76</v>
      </c>
      <c r="AY403" s="216" t="s">
        <v>142</v>
      </c>
    </row>
    <row r="404" spans="1:65" s="14" customFormat="1" ht="11.25">
      <c r="B404" s="217"/>
      <c r="C404" s="218"/>
      <c r="D404" s="198" t="s">
        <v>254</v>
      </c>
      <c r="E404" s="219" t="s">
        <v>19</v>
      </c>
      <c r="F404" s="220" t="s">
        <v>266</v>
      </c>
      <c r="G404" s="218"/>
      <c r="H404" s="221">
        <v>5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254</v>
      </c>
      <c r="AU404" s="227" t="s">
        <v>86</v>
      </c>
      <c r="AV404" s="14" t="s">
        <v>167</v>
      </c>
      <c r="AW404" s="14" t="s">
        <v>37</v>
      </c>
      <c r="AX404" s="14" t="s">
        <v>84</v>
      </c>
      <c r="AY404" s="227" t="s">
        <v>142</v>
      </c>
    </row>
    <row r="405" spans="1:65" s="2" customFormat="1" ht="16.5" customHeight="1">
      <c r="A405" s="36"/>
      <c r="B405" s="37"/>
      <c r="C405" s="180" t="s">
        <v>545</v>
      </c>
      <c r="D405" s="180" t="s">
        <v>145</v>
      </c>
      <c r="E405" s="181" t="s">
        <v>4846</v>
      </c>
      <c r="F405" s="182" t="s">
        <v>4847</v>
      </c>
      <c r="G405" s="183" t="s">
        <v>514</v>
      </c>
      <c r="H405" s="184">
        <v>3</v>
      </c>
      <c r="I405" s="185"/>
      <c r="J405" s="186">
        <f>ROUND(I405*H405,2)</f>
        <v>0</v>
      </c>
      <c r="K405" s="182" t="s">
        <v>149</v>
      </c>
      <c r="L405" s="41"/>
      <c r="M405" s="187" t="s">
        <v>19</v>
      </c>
      <c r="N405" s="188" t="s">
        <v>47</v>
      </c>
      <c r="O405" s="66"/>
      <c r="P405" s="189">
        <f>O405*H405</f>
        <v>0</v>
      </c>
      <c r="Q405" s="189">
        <v>8.0000000000000007E-5</v>
      </c>
      <c r="R405" s="189">
        <f>Q405*H405</f>
        <v>2.4000000000000003E-4</v>
      </c>
      <c r="S405" s="189">
        <v>0</v>
      </c>
      <c r="T405" s="19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1" t="s">
        <v>167</v>
      </c>
      <c r="AT405" s="191" t="s">
        <v>145</v>
      </c>
      <c r="AU405" s="191" t="s">
        <v>86</v>
      </c>
      <c r="AY405" s="19" t="s">
        <v>142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9" t="s">
        <v>84</v>
      </c>
      <c r="BK405" s="192">
        <f>ROUND(I405*H405,2)</f>
        <v>0</v>
      </c>
      <c r="BL405" s="19" t="s">
        <v>167</v>
      </c>
      <c r="BM405" s="191" t="s">
        <v>4848</v>
      </c>
    </row>
    <row r="406" spans="1:65" s="2" customFormat="1" ht="11.25">
      <c r="A406" s="36"/>
      <c r="B406" s="37"/>
      <c r="C406" s="38"/>
      <c r="D406" s="193" t="s">
        <v>152</v>
      </c>
      <c r="E406" s="38"/>
      <c r="F406" s="194" t="s">
        <v>4849</v>
      </c>
      <c r="G406" s="38"/>
      <c r="H406" s="38"/>
      <c r="I406" s="195"/>
      <c r="J406" s="38"/>
      <c r="K406" s="38"/>
      <c r="L406" s="41"/>
      <c r="M406" s="196"/>
      <c r="N406" s="197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152</v>
      </c>
      <c r="AU406" s="19" t="s">
        <v>86</v>
      </c>
    </row>
    <row r="407" spans="1:65" s="13" customFormat="1" ht="11.25">
      <c r="B407" s="206"/>
      <c r="C407" s="207"/>
      <c r="D407" s="198" t="s">
        <v>254</v>
      </c>
      <c r="E407" s="208" t="s">
        <v>19</v>
      </c>
      <c r="F407" s="209" t="s">
        <v>4850</v>
      </c>
      <c r="G407" s="207"/>
      <c r="H407" s="210">
        <v>1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254</v>
      </c>
      <c r="AU407" s="216" t="s">
        <v>86</v>
      </c>
      <c r="AV407" s="13" t="s">
        <v>86</v>
      </c>
      <c r="AW407" s="13" t="s">
        <v>37</v>
      </c>
      <c r="AX407" s="13" t="s">
        <v>76</v>
      </c>
      <c r="AY407" s="216" t="s">
        <v>142</v>
      </c>
    </row>
    <row r="408" spans="1:65" s="13" customFormat="1" ht="11.25">
      <c r="B408" s="206"/>
      <c r="C408" s="207"/>
      <c r="D408" s="198" t="s">
        <v>254</v>
      </c>
      <c r="E408" s="208" t="s">
        <v>19</v>
      </c>
      <c r="F408" s="209" t="s">
        <v>4619</v>
      </c>
      <c r="G408" s="207"/>
      <c r="H408" s="210">
        <v>1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254</v>
      </c>
      <c r="AU408" s="216" t="s">
        <v>86</v>
      </c>
      <c r="AV408" s="13" t="s">
        <v>86</v>
      </c>
      <c r="AW408" s="13" t="s">
        <v>37</v>
      </c>
      <c r="AX408" s="13" t="s">
        <v>76</v>
      </c>
      <c r="AY408" s="216" t="s">
        <v>142</v>
      </c>
    </row>
    <row r="409" spans="1:65" s="13" customFormat="1" ht="11.25">
      <c r="B409" s="206"/>
      <c r="C409" s="207"/>
      <c r="D409" s="198" t="s">
        <v>254</v>
      </c>
      <c r="E409" s="208" t="s">
        <v>19</v>
      </c>
      <c r="F409" s="209" t="s">
        <v>4622</v>
      </c>
      <c r="G409" s="207"/>
      <c r="H409" s="210">
        <v>1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254</v>
      </c>
      <c r="AU409" s="216" t="s">
        <v>86</v>
      </c>
      <c r="AV409" s="13" t="s">
        <v>86</v>
      </c>
      <c r="AW409" s="13" t="s">
        <v>37</v>
      </c>
      <c r="AX409" s="13" t="s">
        <v>76</v>
      </c>
      <c r="AY409" s="216" t="s">
        <v>142</v>
      </c>
    </row>
    <row r="410" spans="1:65" s="14" customFormat="1" ht="11.25">
      <c r="B410" s="217"/>
      <c r="C410" s="218"/>
      <c r="D410" s="198" t="s">
        <v>254</v>
      </c>
      <c r="E410" s="219" t="s">
        <v>19</v>
      </c>
      <c r="F410" s="220" t="s">
        <v>266</v>
      </c>
      <c r="G410" s="218"/>
      <c r="H410" s="221">
        <v>3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254</v>
      </c>
      <c r="AU410" s="227" t="s">
        <v>86</v>
      </c>
      <c r="AV410" s="14" t="s">
        <v>167</v>
      </c>
      <c r="AW410" s="14" t="s">
        <v>37</v>
      </c>
      <c r="AX410" s="14" t="s">
        <v>84</v>
      </c>
      <c r="AY410" s="227" t="s">
        <v>142</v>
      </c>
    </row>
    <row r="411" spans="1:65" s="2" customFormat="1" ht="16.5" customHeight="1">
      <c r="A411" s="36"/>
      <c r="B411" s="37"/>
      <c r="C411" s="180" t="s">
        <v>551</v>
      </c>
      <c r="D411" s="180" t="s">
        <v>145</v>
      </c>
      <c r="E411" s="181" t="s">
        <v>4851</v>
      </c>
      <c r="F411" s="182" t="s">
        <v>4852</v>
      </c>
      <c r="G411" s="183" t="s">
        <v>514</v>
      </c>
      <c r="H411" s="184">
        <v>4</v>
      </c>
      <c r="I411" s="185"/>
      <c r="J411" s="186">
        <f>ROUND(I411*H411,2)</f>
        <v>0</v>
      </c>
      <c r="K411" s="182" t="s">
        <v>19</v>
      </c>
      <c r="L411" s="41"/>
      <c r="M411" s="187" t="s">
        <v>19</v>
      </c>
      <c r="N411" s="188" t="s">
        <v>47</v>
      </c>
      <c r="O411" s="66"/>
      <c r="P411" s="189">
        <f>O411*H411</f>
        <v>0</v>
      </c>
      <c r="Q411" s="189">
        <v>0</v>
      </c>
      <c r="R411" s="189">
        <f>Q411*H411</f>
        <v>0</v>
      </c>
      <c r="S411" s="189">
        <v>0</v>
      </c>
      <c r="T411" s="190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91" t="s">
        <v>167</v>
      </c>
      <c r="AT411" s="191" t="s">
        <v>145</v>
      </c>
      <c r="AU411" s="191" t="s">
        <v>86</v>
      </c>
      <c r="AY411" s="19" t="s">
        <v>142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9" t="s">
        <v>84</v>
      </c>
      <c r="BK411" s="192">
        <f>ROUND(I411*H411,2)</f>
        <v>0</v>
      </c>
      <c r="BL411" s="19" t="s">
        <v>167</v>
      </c>
      <c r="BM411" s="191" t="s">
        <v>4853</v>
      </c>
    </row>
    <row r="412" spans="1:65" s="13" customFormat="1" ht="11.25">
      <c r="B412" s="206"/>
      <c r="C412" s="207"/>
      <c r="D412" s="198" t="s">
        <v>254</v>
      </c>
      <c r="E412" s="208" t="s">
        <v>19</v>
      </c>
      <c r="F412" s="209" t="s">
        <v>4850</v>
      </c>
      <c r="G412" s="207"/>
      <c r="H412" s="210">
        <v>1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254</v>
      </c>
      <c r="AU412" s="216" t="s">
        <v>86</v>
      </c>
      <c r="AV412" s="13" t="s">
        <v>86</v>
      </c>
      <c r="AW412" s="13" t="s">
        <v>37</v>
      </c>
      <c r="AX412" s="13" t="s">
        <v>76</v>
      </c>
      <c r="AY412" s="216" t="s">
        <v>142</v>
      </c>
    </row>
    <row r="413" spans="1:65" s="13" customFormat="1" ht="11.25">
      <c r="B413" s="206"/>
      <c r="C413" s="207"/>
      <c r="D413" s="198" t="s">
        <v>254</v>
      </c>
      <c r="E413" s="208" t="s">
        <v>19</v>
      </c>
      <c r="F413" s="209" t="s">
        <v>4620</v>
      </c>
      <c r="G413" s="207"/>
      <c r="H413" s="210">
        <v>1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254</v>
      </c>
      <c r="AU413" s="216" t="s">
        <v>86</v>
      </c>
      <c r="AV413" s="13" t="s">
        <v>86</v>
      </c>
      <c r="AW413" s="13" t="s">
        <v>37</v>
      </c>
      <c r="AX413" s="13" t="s">
        <v>76</v>
      </c>
      <c r="AY413" s="216" t="s">
        <v>142</v>
      </c>
    </row>
    <row r="414" spans="1:65" s="13" customFormat="1" ht="11.25">
      <c r="B414" s="206"/>
      <c r="C414" s="207"/>
      <c r="D414" s="198" t="s">
        <v>254</v>
      </c>
      <c r="E414" s="208" t="s">
        <v>19</v>
      </c>
      <c r="F414" s="209" t="s">
        <v>4627</v>
      </c>
      <c r="G414" s="207"/>
      <c r="H414" s="210">
        <v>1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254</v>
      </c>
      <c r="AU414" s="216" t="s">
        <v>86</v>
      </c>
      <c r="AV414" s="13" t="s">
        <v>86</v>
      </c>
      <c r="AW414" s="13" t="s">
        <v>37</v>
      </c>
      <c r="AX414" s="13" t="s">
        <v>76</v>
      </c>
      <c r="AY414" s="216" t="s">
        <v>142</v>
      </c>
    </row>
    <row r="415" spans="1:65" s="13" customFormat="1" ht="11.25">
      <c r="B415" s="206"/>
      <c r="C415" s="207"/>
      <c r="D415" s="198" t="s">
        <v>254</v>
      </c>
      <c r="E415" s="208" t="s">
        <v>19</v>
      </c>
      <c r="F415" s="209" t="s">
        <v>4622</v>
      </c>
      <c r="G415" s="207"/>
      <c r="H415" s="210">
        <v>1</v>
      </c>
      <c r="I415" s="211"/>
      <c r="J415" s="207"/>
      <c r="K415" s="207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254</v>
      </c>
      <c r="AU415" s="216" t="s">
        <v>86</v>
      </c>
      <c r="AV415" s="13" t="s">
        <v>86</v>
      </c>
      <c r="AW415" s="13" t="s">
        <v>37</v>
      </c>
      <c r="AX415" s="13" t="s">
        <v>76</v>
      </c>
      <c r="AY415" s="216" t="s">
        <v>142</v>
      </c>
    </row>
    <row r="416" spans="1:65" s="14" customFormat="1" ht="11.25">
      <c r="B416" s="217"/>
      <c r="C416" s="218"/>
      <c r="D416" s="198" t="s">
        <v>254</v>
      </c>
      <c r="E416" s="219" t="s">
        <v>19</v>
      </c>
      <c r="F416" s="220" t="s">
        <v>266</v>
      </c>
      <c r="G416" s="218"/>
      <c r="H416" s="221">
        <v>4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254</v>
      </c>
      <c r="AU416" s="227" t="s">
        <v>86</v>
      </c>
      <c r="AV416" s="14" t="s">
        <v>167</v>
      </c>
      <c r="AW416" s="14" t="s">
        <v>37</v>
      </c>
      <c r="AX416" s="14" t="s">
        <v>84</v>
      </c>
      <c r="AY416" s="227" t="s">
        <v>142</v>
      </c>
    </row>
    <row r="417" spans="1:65" s="2" customFormat="1" ht="37.9" customHeight="1">
      <c r="A417" s="36"/>
      <c r="B417" s="37"/>
      <c r="C417" s="180" t="s">
        <v>558</v>
      </c>
      <c r="D417" s="180" t="s">
        <v>145</v>
      </c>
      <c r="E417" s="181" t="s">
        <v>4854</v>
      </c>
      <c r="F417" s="182" t="s">
        <v>4855</v>
      </c>
      <c r="G417" s="183" t="s">
        <v>414</v>
      </c>
      <c r="H417" s="184">
        <v>74</v>
      </c>
      <c r="I417" s="185"/>
      <c r="J417" s="186">
        <f>ROUND(I417*H417,2)</f>
        <v>0</v>
      </c>
      <c r="K417" s="182" t="s">
        <v>149</v>
      </c>
      <c r="L417" s="41"/>
      <c r="M417" s="187" t="s">
        <v>19</v>
      </c>
      <c r="N417" s="188" t="s">
        <v>47</v>
      </c>
      <c r="O417" s="66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1" t="s">
        <v>167</v>
      </c>
      <c r="AT417" s="191" t="s">
        <v>145</v>
      </c>
      <c r="AU417" s="191" t="s">
        <v>86</v>
      </c>
      <c r="AY417" s="19" t="s">
        <v>142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84</v>
      </c>
      <c r="BK417" s="192">
        <f>ROUND(I417*H417,2)</f>
        <v>0</v>
      </c>
      <c r="BL417" s="19" t="s">
        <v>167</v>
      </c>
      <c r="BM417" s="191" t="s">
        <v>4856</v>
      </c>
    </row>
    <row r="418" spans="1:65" s="2" customFormat="1" ht="11.25">
      <c r="A418" s="36"/>
      <c r="B418" s="37"/>
      <c r="C418" s="38"/>
      <c r="D418" s="193" t="s">
        <v>152</v>
      </c>
      <c r="E418" s="38"/>
      <c r="F418" s="194" t="s">
        <v>4857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152</v>
      </c>
      <c r="AU418" s="19" t="s">
        <v>86</v>
      </c>
    </row>
    <row r="419" spans="1:65" s="13" customFormat="1" ht="11.25">
      <c r="B419" s="206"/>
      <c r="C419" s="207"/>
      <c r="D419" s="198" t="s">
        <v>254</v>
      </c>
      <c r="E419" s="208" t="s">
        <v>19</v>
      </c>
      <c r="F419" s="209" t="s">
        <v>4858</v>
      </c>
      <c r="G419" s="207"/>
      <c r="H419" s="210">
        <v>18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254</v>
      </c>
      <c r="AU419" s="216" t="s">
        <v>86</v>
      </c>
      <c r="AV419" s="13" t="s">
        <v>86</v>
      </c>
      <c r="AW419" s="13" t="s">
        <v>37</v>
      </c>
      <c r="AX419" s="13" t="s">
        <v>76</v>
      </c>
      <c r="AY419" s="216" t="s">
        <v>142</v>
      </c>
    </row>
    <row r="420" spans="1:65" s="13" customFormat="1" ht="11.25">
      <c r="B420" s="206"/>
      <c r="C420" s="207"/>
      <c r="D420" s="198" t="s">
        <v>254</v>
      </c>
      <c r="E420" s="208" t="s">
        <v>19</v>
      </c>
      <c r="F420" s="209" t="s">
        <v>4859</v>
      </c>
      <c r="G420" s="207"/>
      <c r="H420" s="210">
        <v>56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254</v>
      </c>
      <c r="AU420" s="216" t="s">
        <v>86</v>
      </c>
      <c r="AV420" s="13" t="s">
        <v>86</v>
      </c>
      <c r="AW420" s="13" t="s">
        <v>37</v>
      </c>
      <c r="AX420" s="13" t="s">
        <v>76</v>
      </c>
      <c r="AY420" s="216" t="s">
        <v>142</v>
      </c>
    </row>
    <row r="421" spans="1:65" s="14" customFormat="1" ht="11.25">
      <c r="B421" s="217"/>
      <c r="C421" s="218"/>
      <c r="D421" s="198" t="s">
        <v>254</v>
      </c>
      <c r="E421" s="219" t="s">
        <v>19</v>
      </c>
      <c r="F421" s="220" t="s">
        <v>266</v>
      </c>
      <c r="G421" s="218"/>
      <c r="H421" s="221">
        <v>74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254</v>
      </c>
      <c r="AU421" s="227" t="s">
        <v>86</v>
      </c>
      <c r="AV421" s="14" t="s">
        <v>167</v>
      </c>
      <c r="AW421" s="14" t="s">
        <v>37</v>
      </c>
      <c r="AX421" s="14" t="s">
        <v>84</v>
      </c>
      <c r="AY421" s="227" t="s">
        <v>142</v>
      </c>
    </row>
    <row r="422" spans="1:65" s="2" customFormat="1" ht="21.75" customHeight="1">
      <c r="A422" s="36"/>
      <c r="B422" s="37"/>
      <c r="C422" s="228" t="s">
        <v>563</v>
      </c>
      <c r="D422" s="228" t="s">
        <v>351</v>
      </c>
      <c r="E422" s="229" t="s">
        <v>4860</v>
      </c>
      <c r="F422" s="230" t="s">
        <v>4861</v>
      </c>
      <c r="G422" s="231" t="s">
        <v>414</v>
      </c>
      <c r="H422" s="232">
        <v>81.400000000000006</v>
      </c>
      <c r="I422" s="233"/>
      <c r="J422" s="234">
        <f>ROUND(I422*H422,2)</f>
        <v>0</v>
      </c>
      <c r="K422" s="230" t="s">
        <v>149</v>
      </c>
      <c r="L422" s="235"/>
      <c r="M422" s="236" t="s">
        <v>19</v>
      </c>
      <c r="N422" s="237" t="s">
        <v>47</v>
      </c>
      <c r="O422" s="66"/>
      <c r="P422" s="189">
        <f>O422*H422</f>
        <v>0</v>
      </c>
      <c r="Q422" s="189">
        <v>2.7E-4</v>
      </c>
      <c r="R422" s="189">
        <f>Q422*H422</f>
        <v>2.1978000000000001E-2</v>
      </c>
      <c r="S422" s="189">
        <v>0</v>
      </c>
      <c r="T422" s="19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1" t="s">
        <v>189</v>
      </c>
      <c r="AT422" s="191" t="s">
        <v>351</v>
      </c>
      <c r="AU422" s="191" t="s">
        <v>86</v>
      </c>
      <c r="AY422" s="19" t="s">
        <v>142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9" t="s">
        <v>84</v>
      </c>
      <c r="BK422" s="192">
        <f>ROUND(I422*H422,2)</f>
        <v>0</v>
      </c>
      <c r="BL422" s="19" t="s">
        <v>167</v>
      </c>
      <c r="BM422" s="191" t="s">
        <v>4862</v>
      </c>
    </row>
    <row r="423" spans="1:65" s="13" customFormat="1" ht="11.25">
      <c r="B423" s="206"/>
      <c r="C423" s="207"/>
      <c r="D423" s="198" t="s">
        <v>254</v>
      </c>
      <c r="E423" s="208" t="s">
        <v>19</v>
      </c>
      <c r="F423" s="209" t="s">
        <v>4858</v>
      </c>
      <c r="G423" s="207"/>
      <c r="H423" s="210">
        <v>18</v>
      </c>
      <c r="I423" s="211"/>
      <c r="J423" s="207"/>
      <c r="K423" s="207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254</v>
      </c>
      <c r="AU423" s="216" t="s">
        <v>86</v>
      </c>
      <c r="AV423" s="13" t="s">
        <v>86</v>
      </c>
      <c r="AW423" s="13" t="s">
        <v>37</v>
      </c>
      <c r="AX423" s="13" t="s">
        <v>76</v>
      </c>
      <c r="AY423" s="216" t="s">
        <v>142</v>
      </c>
    </row>
    <row r="424" spans="1:65" s="13" customFormat="1" ht="11.25">
      <c r="B424" s="206"/>
      <c r="C424" s="207"/>
      <c r="D424" s="198" t="s">
        <v>254</v>
      </c>
      <c r="E424" s="208" t="s">
        <v>19</v>
      </c>
      <c r="F424" s="209" t="s">
        <v>4859</v>
      </c>
      <c r="G424" s="207"/>
      <c r="H424" s="210">
        <v>56</v>
      </c>
      <c r="I424" s="211"/>
      <c r="J424" s="207"/>
      <c r="K424" s="207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254</v>
      </c>
      <c r="AU424" s="216" t="s">
        <v>86</v>
      </c>
      <c r="AV424" s="13" t="s">
        <v>86</v>
      </c>
      <c r="AW424" s="13" t="s">
        <v>37</v>
      </c>
      <c r="AX424" s="13" t="s">
        <v>76</v>
      </c>
      <c r="AY424" s="216" t="s">
        <v>142</v>
      </c>
    </row>
    <row r="425" spans="1:65" s="14" customFormat="1" ht="11.25">
      <c r="B425" s="217"/>
      <c r="C425" s="218"/>
      <c r="D425" s="198" t="s">
        <v>254</v>
      </c>
      <c r="E425" s="219" t="s">
        <v>19</v>
      </c>
      <c r="F425" s="220" t="s">
        <v>266</v>
      </c>
      <c r="G425" s="218"/>
      <c r="H425" s="221">
        <v>74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254</v>
      </c>
      <c r="AU425" s="227" t="s">
        <v>86</v>
      </c>
      <c r="AV425" s="14" t="s">
        <v>167</v>
      </c>
      <c r="AW425" s="14" t="s">
        <v>37</v>
      </c>
      <c r="AX425" s="14" t="s">
        <v>84</v>
      </c>
      <c r="AY425" s="227" t="s">
        <v>142</v>
      </c>
    </row>
    <row r="426" spans="1:65" s="13" customFormat="1" ht="11.25">
      <c r="B426" s="206"/>
      <c r="C426" s="207"/>
      <c r="D426" s="198" t="s">
        <v>254</v>
      </c>
      <c r="E426" s="207"/>
      <c r="F426" s="209" t="s">
        <v>4863</v>
      </c>
      <c r="G426" s="207"/>
      <c r="H426" s="210">
        <v>81.400000000000006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254</v>
      </c>
      <c r="AU426" s="216" t="s">
        <v>86</v>
      </c>
      <c r="AV426" s="13" t="s">
        <v>86</v>
      </c>
      <c r="AW426" s="13" t="s">
        <v>4</v>
      </c>
      <c r="AX426" s="13" t="s">
        <v>84</v>
      </c>
      <c r="AY426" s="216" t="s">
        <v>142</v>
      </c>
    </row>
    <row r="427" spans="1:65" s="2" customFormat="1" ht="44.25" customHeight="1">
      <c r="A427" s="36"/>
      <c r="B427" s="37"/>
      <c r="C427" s="180" t="s">
        <v>569</v>
      </c>
      <c r="D427" s="180" t="s">
        <v>145</v>
      </c>
      <c r="E427" s="181" t="s">
        <v>4864</v>
      </c>
      <c r="F427" s="182" t="s">
        <v>4865</v>
      </c>
      <c r="G427" s="183" t="s">
        <v>514</v>
      </c>
      <c r="H427" s="184">
        <v>7</v>
      </c>
      <c r="I427" s="185"/>
      <c r="J427" s="186">
        <f>ROUND(I427*H427,2)</f>
        <v>0</v>
      </c>
      <c r="K427" s="182" t="s">
        <v>149</v>
      </c>
      <c r="L427" s="41"/>
      <c r="M427" s="187" t="s">
        <v>19</v>
      </c>
      <c r="N427" s="188" t="s">
        <v>47</v>
      </c>
      <c r="O427" s="66"/>
      <c r="P427" s="189">
        <f>O427*H427</f>
        <v>0</v>
      </c>
      <c r="Q427" s="189">
        <v>0</v>
      </c>
      <c r="R427" s="189">
        <f>Q427*H427</f>
        <v>0</v>
      </c>
      <c r="S427" s="189">
        <v>0</v>
      </c>
      <c r="T427" s="19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1" t="s">
        <v>167</v>
      </c>
      <c r="AT427" s="191" t="s">
        <v>145</v>
      </c>
      <c r="AU427" s="191" t="s">
        <v>86</v>
      </c>
      <c r="AY427" s="19" t="s">
        <v>142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9" t="s">
        <v>84</v>
      </c>
      <c r="BK427" s="192">
        <f>ROUND(I427*H427,2)</f>
        <v>0</v>
      </c>
      <c r="BL427" s="19" t="s">
        <v>167</v>
      </c>
      <c r="BM427" s="191" t="s">
        <v>4866</v>
      </c>
    </row>
    <row r="428" spans="1:65" s="2" customFormat="1" ht="11.25">
      <c r="A428" s="36"/>
      <c r="B428" s="37"/>
      <c r="C428" s="38"/>
      <c r="D428" s="193" t="s">
        <v>152</v>
      </c>
      <c r="E428" s="38"/>
      <c r="F428" s="194" t="s">
        <v>4867</v>
      </c>
      <c r="G428" s="38"/>
      <c r="H428" s="38"/>
      <c r="I428" s="195"/>
      <c r="J428" s="38"/>
      <c r="K428" s="38"/>
      <c r="L428" s="41"/>
      <c r="M428" s="196"/>
      <c r="N428" s="197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152</v>
      </c>
      <c r="AU428" s="19" t="s">
        <v>86</v>
      </c>
    </row>
    <row r="429" spans="1:65" s="13" customFormat="1" ht="11.25">
      <c r="B429" s="206"/>
      <c r="C429" s="207"/>
      <c r="D429" s="198" t="s">
        <v>254</v>
      </c>
      <c r="E429" s="208" t="s">
        <v>19</v>
      </c>
      <c r="F429" s="209" t="s">
        <v>4868</v>
      </c>
      <c r="G429" s="207"/>
      <c r="H429" s="210">
        <v>1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254</v>
      </c>
      <c r="AU429" s="216" t="s">
        <v>86</v>
      </c>
      <c r="AV429" s="13" t="s">
        <v>86</v>
      </c>
      <c r="AW429" s="13" t="s">
        <v>37</v>
      </c>
      <c r="AX429" s="13" t="s">
        <v>76</v>
      </c>
      <c r="AY429" s="216" t="s">
        <v>142</v>
      </c>
    </row>
    <row r="430" spans="1:65" s="13" customFormat="1" ht="11.25">
      <c r="B430" s="206"/>
      <c r="C430" s="207"/>
      <c r="D430" s="198" t="s">
        <v>254</v>
      </c>
      <c r="E430" s="208" t="s">
        <v>19</v>
      </c>
      <c r="F430" s="209" t="s">
        <v>860</v>
      </c>
      <c r="G430" s="207"/>
      <c r="H430" s="210">
        <v>1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254</v>
      </c>
      <c r="AU430" s="216" t="s">
        <v>86</v>
      </c>
      <c r="AV430" s="13" t="s">
        <v>86</v>
      </c>
      <c r="AW430" s="13" t="s">
        <v>37</v>
      </c>
      <c r="AX430" s="13" t="s">
        <v>76</v>
      </c>
      <c r="AY430" s="216" t="s">
        <v>142</v>
      </c>
    </row>
    <row r="431" spans="1:65" s="13" customFormat="1" ht="11.25">
      <c r="B431" s="206"/>
      <c r="C431" s="207"/>
      <c r="D431" s="198" t="s">
        <v>254</v>
      </c>
      <c r="E431" s="208" t="s">
        <v>19</v>
      </c>
      <c r="F431" s="209" t="s">
        <v>4845</v>
      </c>
      <c r="G431" s="207"/>
      <c r="H431" s="210">
        <v>3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254</v>
      </c>
      <c r="AU431" s="216" t="s">
        <v>86</v>
      </c>
      <c r="AV431" s="13" t="s">
        <v>86</v>
      </c>
      <c r="AW431" s="13" t="s">
        <v>37</v>
      </c>
      <c r="AX431" s="13" t="s">
        <v>76</v>
      </c>
      <c r="AY431" s="216" t="s">
        <v>142</v>
      </c>
    </row>
    <row r="432" spans="1:65" s="13" customFormat="1" ht="11.25">
      <c r="B432" s="206"/>
      <c r="C432" s="207"/>
      <c r="D432" s="198" t="s">
        <v>254</v>
      </c>
      <c r="E432" s="208" t="s">
        <v>19</v>
      </c>
      <c r="F432" s="209" t="s">
        <v>4619</v>
      </c>
      <c r="G432" s="207"/>
      <c r="H432" s="210">
        <v>1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254</v>
      </c>
      <c r="AU432" s="216" t="s">
        <v>86</v>
      </c>
      <c r="AV432" s="13" t="s">
        <v>86</v>
      </c>
      <c r="AW432" s="13" t="s">
        <v>37</v>
      </c>
      <c r="AX432" s="13" t="s">
        <v>76</v>
      </c>
      <c r="AY432" s="216" t="s">
        <v>142</v>
      </c>
    </row>
    <row r="433" spans="1:65" s="13" customFormat="1" ht="11.25">
      <c r="B433" s="206"/>
      <c r="C433" s="207"/>
      <c r="D433" s="198" t="s">
        <v>254</v>
      </c>
      <c r="E433" s="208" t="s">
        <v>19</v>
      </c>
      <c r="F433" s="209" t="s">
        <v>4622</v>
      </c>
      <c r="G433" s="207"/>
      <c r="H433" s="210">
        <v>1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254</v>
      </c>
      <c r="AU433" s="216" t="s">
        <v>86</v>
      </c>
      <c r="AV433" s="13" t="s">
        <v>86</v>
      </c>
      <c r="AW433" s="13" t="s">
        <v>37</v>
      </c>
      <c r="AX433" s="13" t="s">
        <v>76</v>
      </c>
      <c r="AY433" s="216" t="s">
        <v>142</v>
      </c>
    </row>
    <row r="434" spans="1:65" s="14" customFormat="1" ht="11.25">
      <c r="B434" s="217"/>
      <c r="C434" s="218"/>
      <c r="D434" s="198" t="s">
        <v>254</v>
      </c>
      <c r="E434" s="219" t="s">
        <v>19</v>
      </c>
      <c r="F434" s="220" t="s">
        <v>266</v>
      </c>
      <c r="G434" s="218"/>
      <c r="H434" s="221">
        <v>7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254</v>
      </c>
      <c r="AU434" s="227" t="s">
        <v>86</v>
      </c>
      <c r="AV434" s="14" t="s">
        <v>167</v>
      </c>
      <c r="AW434" s="14" t="s">
        <v>37</v>
      </c>
      <c r="AX434" s="14" t="s">
        <v>84</v>
      </c>
      <c r="AY434" s="227" t="s">
        <v>142</v>
      </c>
    </row>
    <row r="435" spans="1:65" s="2" customFormat="1" ht="24.2" customHeight="1">
      <c r="A435" s="36"/>
      <c r="B435" s="37"/>
      <c r="C435" s="228" t="s">
        <v>574</v>
      </c>
      <c r="D435" s="228" t="s">
        <v>351</v>
      </c>
      <c r="E435" s="229" t="s">
        <v>4869</v>
      </c>
      <c r="F435" s="230" t="s">
        <v>4870</v>
      </c>
      <c r="G435" s="231" t="s">
        <v>514</v>
      </c>
      <c r="H435" s="232">
        <v>7</v>
      </c>
      <c r="I435" s="233"/>
      <c r="J435" s="234">
        <f>ROUND(I435*H435,2)</f>
        <v>0</v>
      </c>
      <c r="K435" s="230" t="s">
        <v>149</v>
      </c>
      <c r="L435" s="235"/>
      <c r="M435" s="236" t="s">
        <v>19</v>
      </c>
      <c r="N435" s="237" t="s">
        <v>47</v>
      </c>
      <c r="O435" s="66"/>
      <c r="P435" s="189">
        <f>O435*H435</f>
        <v>0</v>
      </c>
      <c r="Q435" s="189">
        <v>2.5999999999999998E-4</v>
      </c>
      <c r="R435" s="189">
        <f>Q435*H435</f>
        <v>1.8199999999999998E-3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189</v>
      </c>
      <c r="AT435" s="191" t="s">
        <v>351</v>
      </c>
      <c r="AU435" s="191" t="s">
        <v>86</v>
      </c>
      <c r="AY435" s="19" t="s">
        <v>142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84</v>
      </c>
      <c r="BK435" s="192">
        <f>ROUND(I435*H435,2)</f>
        <v>0</v>
      </c>
      <c r="BL435" s="19" t="s">
        <v>167</v>
      </c>
      <c r="BM435" s="191" t="s">
        <v>4871</v>
      </c>
    </row>
    <row r="436" spans="1:65" s="13" customFormat="1" ht="11.25">
      <c r="B436" s="206"/>
      <c r="C436" s="207"/>
      <c r="D436" s="198" t="s">
        <v>254</v>
      </c>
      <c r="E436" s="208" t="s">
        <v>19</v>
      </c>
      <c r="F436" s="209" t="s">
        <v>4868</v>
      </c>
      <c r="G436" s="207"/>
      <c r="H436" s="210">
        <v>1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254</v>
      </c>
      <c r="AU436" s="216" t="s">
        <v>86</v>
      </c>
      <c r="AV436" s="13" t="s">
        <v>86</v>
      </c>
      <c r="AW436" s="13" t="s">
        <v>37</v>
      </c>
      <c r="AX436" s="13" t="s">
        <v>76</v>
      </c>
      <c r="AY436" s="216" t="s">
        <v>142</v>
      </c>
    </row>
    <row r="437" spans="1:65" s="13" customFormat="1" ht="11.25">
      <c r="B437" s="206"/>
      <c r="C437" s="207"/>
      <c r="D437" s="198" t="s">
        <v>254</v>
      </c>
      <c r="E437" s="208" t="s">
        <v>19</v>
      </c>
      <c r="F437" s="209" t="s">
        <v>860</v>
      </c>
      <c r="G437" s="207"/>
      <c r="H437" s="210">
        <v>1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254</v>
      </c>
      <c r="AU437" s="216" t="s">
        <v>86</v>
      </c>
      <c r="AV437" s="13" t="s">
        <v>86</v>
      </c>
      <c r="AW437" s="13" t="s">
        <v>37</v>
      </c>
      <c r="AX437" s="13" t="s">
        <v>76</v>
      </c>
      <c r="AY437" s="216" t="s">
        <v>142</v>
      </c>
    </row>
    <row r="438" spans="1:65" s="13" customFormat="1" ht="11.25">
      <c r="B438" s="206"/>
      <c r="C438" s="207"/>
      <c r="D438" s="198" t="s">
        <v>254</v>
      </c>
      <c r="E438" s="208" t="s">
        <v>19</v>
      </c>
      <c r="F438" s="209" t="s">
        <v>4845</v>
      </c>
      <c r="G438" s="207"/>
      <c r="H438" s="210">
        <v>3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254</v>
      </c>
      <c r="AU438" s="216" t="s">
        <v>86</v>
      </c>
      <c r="AV438" s="13" t="s">
        <v>86</v>
      </c>
      <c r="AW438" s="13" t="s">
        <v>37</v>
      </c>
      <c r="AX438" s="13" t="s">
        <v>76</v>
      </c>
      <c r="AY438" s="216" t="s">
        <v>142</v>
      </c>
    </row>
    <row r="439" spans="1:65" s="13" customFormat="1" ht="11.25">
      <c r="B439" s="206"/>
      <c r="C439" s="207"/>
      <c r="D439" s="198" t="s">
        <v>254</v>
      </c>
      <c r="E439" s="208" t="s">
        <v>19</v>
      </c>
      <c r="F439" s="209" t="s">
        <v>4619</v>
      </c>
      <c r="G439" s="207"/>
      <c r="H439" s="210">
        <v>1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254</v>
      </c>
      <c r="AU439" s="216" t="s">
        <v>86</v>
      </c>
      <c r="AV439" s="13" t="s">
        <v>86</v>
      </c>
      <c r="AW439" s="13" t="s">
        <v>37</v>
      </c>
      <c r="AX439" s="13" t="s">
        <v>76</v>
      </c>
      <c r="AY439" s="216" t="s">
        <v>142</v>
      </c>
    </row>
    <row r="440" spans="1:65" s="13" customFormat="1" ht="11.25">
      <c r="B440" s="206"/>
      <c r="C440" s="207"/>
      <c r="D440" s="198" t="s">
        <v>254</v>
      </c>
      <c r="E440" s="208" t="s">
        <v>19</v>
      </c>
      <c r="F440" s="209" t="s">
        <v>4622</v>
      </c>
      <c r="G440" s="207"/>
      <c r="H440" s="210">
        <v>1</v>
      </c>
      <c r="I440" s="211"/>
      <c r="J440" s="207"/>
      <c r="K440" s="207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254</v>
      </c>
      <c r="AU440" s="216" t="s">
        <v>86</v>
      </c>
      <c r="AV440" s="13" t="s">
        <v>86</v>
      </c>
      <c r="AW440" s="13" t="s">
        <v>37</v>
      </c>
      <c r="AX440" s="13" t="s">
        <v>76</v>
      </c>
      <c r="AY440" s="216" t="s">
        <v>142</v>
      </c>
    </row>
    <row r="441" spans="1:65" s="14" customFormat="1" ht="11.25">
      <c r="B441" s="217"/>
      <c r="C441" s="218"/>
      <c r="D441" s="198" t="s">
        <v>254</v>
      </c>
      <c r="E441" s="219" t="s">
        <v>19</v>
      </c>
      <c r="F441" s="220" t="s">
        <v>266</v>
      </c>
      <c r="G441" s="218"/>
      <c r="H441" s="221">
        <v>7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254</v>
      </c>
      <c r="AU441" s="227" t="s">
        <v>86</v>
      </c>
      <c r="AV441" s="14" t="s">
        <v>167</v>
      </c>
      <c r="AW441" s="14" t="s">
        <v>37</v>
      </c>
      <c r="AX441" s="14" t="s">
        <v>84</v>
      </c>
      <c r="AY441" s="227" t="s">
        <v>142</v>
      </c>
    </row>
    <row r="442" spans="1:65" s="2" customFormat="1" ht="37.9" customHeight="1">
      <c r="A442" s="36"/>
      <c r="B442" s="37"/>
      <c r="C442" s="180" t="s">
        <v>578</v>
      </c>
      <c r="D442" s="180" t="s">
        <v>145</v>
      </c>
      <c r="E442" s="181" t="s">
        <v>4872</v>
      </c>
      <c r="F442" s="182" t="s">
        <v>4873</v>
      </c>
      <c r="G442" s="183" t="s">
        <v>514</v>
      </c>
      <c r="H442" s="184">
        <v>3</v>
      </c>
      <c r="I442" s="185"/>
      <c r="J442" s="186">
        <f>ROUND(I442*H442,2)</f>
        <v>0</v>
      </c>
      <c r="K442" s="182" t="s">
        <v>149</v>
      </c>
      <c r="L442" s="41"/>
      <c r="M442" s="187" t="s">
        <v>19</v>
      </c>
      <c r="N442" s="188" t="s">
        <v>47</v>
      </c>
      <c r="O442" s="66"/>
      <c r="P442" s="189">
        <f>O442*H442</f>
        <v>0</v>
      </c>
      <c r="Q442" s="189">
        <v>0</v>
      </c>
      <c r="R442" s="189">
        <f>Q442*H442</f>
        <v>0</v>
      </c>
      <c r="S442" s="189">
        <v>0</v>
      </c>
      <c r="T442" s="190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1" t="s">
        <v>167</v>
      </c>
      <c r="AT442" s="191" t="s">
        <v>145</v>
      </c>
      <c r="AU442" s="191" t="s">
        <v>86</v>
      </c>
      <c r="AY442" s="19" t="s">
        <v>142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84</v>
      </c>
      <c r="BK442" s="192">
        <f>ROUND(I442*H442,2)</f>
        <v>0</v>
      </c>
      <c r="BL442" s="19" t="s">
        <v>167</v>
      </c>
      <c r="BM442" s="191" t="s">
        <v>4874</v>
      </c>
    </row>
    <row r="443" spans="1:65" s="2" customFormat="1" ht="11.25">
      <c r="A443" s="36"/>
      <c r="B443" s="37"/>
      <c r="C443" s="38"/>
      <c r="D443" s="193" t="s">
        <v>152</v>
      </c>
      <c r="E443" s="38"/>
      <c r="F443" s="194" t="s">
        <v>4875</v>
      </c>
      <c r="G443" s="38"/>
      <c r="H443" s="38"/>
      <c r="I443" s="195"/>
      <c r="J443" s="38"/>
      <c r="K443" s="38"/>
      <c r="L443" s="41"/>
      <c r="M443" s="196"/>
      <c r="N443" s="197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152</v>
      </c>
      <c r="AU443" s="19" t="s">
        <v>86</v>
      </c>
    </row>
    <row r="444" spans="1:65" s="13" customFormat="1" ht="11.25">
      <c r="B444" s="206"/>
      <c r="C444" s="207"/>
      <c r="D444" s="198" t="s">
        <v>254</v>
      </c>
      <c r="E444" s="208" t="s">
        <v>19</v>
      </c>
      <c r="F444" s="209" t="s">
        <v>4876</v>
      </c>
      <c r="G444" s="207"/>
      <c r="H444" s="210">
        <v>3</v>
      </c>
      <c r="I444" s="211"/>
      <c r="J444" s="207"/>
      <c r="K444" s="207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254</v>
      </c>
      <c r="AU444" s="216" t="s">
        <v>86</v>
      </c>
      <c r="AV444" s="13" t="s">
        <v>86</v>
      </c>
      <c r="AW444" s="13" t="s">
        <v>37</v>
      </c>
      <c r="AX444" s="13" t="s">
        <v>84</v>
      </c>
      <c r="AY444" s="216" t="s">
        <v>142</v>
      </c>
    </row>
    <row r="445" spans="1:65" s="2" customFormat="1" ht="24.2" customHeight="1">
      <c r="A445" s="36"/>
      <c r="B445" s="37"/>
      <c r="C445" s="228" t="s">
        <v>583</v>
      </c>
      <c r="D445" s="228" t="s">
        <v>351</v>
      </c>
      <c r="E445" s="229" t="s">
        <v>4877</v>
      </c>
      <c r="F445" s="230" t="s">
        <v>4878</v>
      </c>
      <c r="G445" s="231" t="s">
        <v>514</v>
      </c>
      <c r="H445" s="232">
        <v>3</v>
      </c>
      <c r="I445" s="233"/>
      <c r="J445" s="234">
        <f>ROUND(I445*H445,2)</f>
        <v>0</v>
      </c>
      <c r="K445" s="230" t="s">
        <v>149</v>
      </c>
      <c r="L445" s="235"/>
      <c r="M445" s="236" t="s">
        <v>19</v>
      </c>
      <c r="N445" s="237" t="s">
        <v>47</v>
      </c>
      <c r="O445" s="66"/>
      <c r="P445" s="189">
        <f>O445*H445</f>
        <v>0</v>
      </c>
      <c r="Q445" s="189">
        <v>1.1E-4</v>
      </c>
      <c r="R445" s="189">
        <f>Q445*H445</f>
        <v>3.3E-4</v>
      </c>
      <c r="S445" s="189">
        <v>0</v>
      </c>
      <c r="T445" s="19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189</v>
      </c>
      <c r="AT445" s="191" t="s">
        <v>351</v>
      </c>
      <c r="AU445" s="191" t="s">
        <v>86</v>
      </c>
      <c r="AY445" s="19" t="s">
        <v>142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84</v>
      </c>
      <c r="BK445" s="192">
        <f>ROUND(I445*H445,2)</f>
        <v>0</v>
      </c>
      <c r="BL445" s="19" t="s">
        <v>167</v>
      </c>
      <c r="BM445" s="191" t="s">
        <v>4879</v>
      </c>
    </row>
    <row r="446" spans="1:65" s="13" customFormat="1" ht="11.25">
      <c r="B446" s="206"/>
      <c r="C446" s="207"/>
      <c r="D446" s="198" t="s">
        <v>254</v>
      </c>
      <c r="E446" s="208" t="s">
        <v>19</v>
      </c>
      <c r="F446" s="209" t="s">
        <v>4876</v>
      </c>
      <c r="G446" s="207"/>
      <c r="H446" s="210">
        <v>3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254</v>
      </c>
      <c r="AU446" s="216" t="s">
        <v>86</v>
      </c>
      <c r="AV446" s="13" t="s">
        <v>86</v>
      </c>
      <c r="AW446" s="13" t="s">
        <v>37</v>
      </c>
      <c r="AX446" s="13" t="s">
        <v>84</v>
      </c>
      <c r="AY446" s="216" t="s">
        <v>142</v>
      </c>
    </row>
    <row r="447" spans="1:65" s="2" customFormat="1" ht="24.2" customHeight="1">
      <c r="A447" s="36"/>
      <c r="B447" s="37"/>
      <c r="C447" s="180" t="s">
        <v>587</v>
      </c>
      <c r="D447" s="180" t="s">
        <v>145</v>
      </c>
      <c r="E447" s="181" t="s">
        <v>4880</v>
      </c>
      <c r="F447" s="182" t="s">
        <v>4881</v>
      </c>
      <c r="G447" s="183" t="s">
        <v>514</v>
      </c>
      <c r="H447" s="184">
        <v>5</v>
      </c>
      <c r="I447" s="185"/>
      <c r="J447" s="186">
        <f>ROUND(I447*H447,2)</f>
        <v>0</v>
      </c>
      <c r="K447" s="182" t="s">
        <v>149</v>
      </c>
      <c r="L447" s="41"/>
      <c r="M447" s="187" t="s">
        <v>19</v>
      </c>
      <c r="N447" s="188" t="s">
        <v>47</v>
      </c>
      <c r="O447" s="66"/>
      <c r="P447" s="189">
        <f>O447*H447</f>
        <v>0</v>
      </c>
      <c r="Q447" s="189">
        <v>2.0879999999999999E-2</v>
      </c>
      <c r="R447" s="189">
        <f>Q447*H447</f>
        <v>0.10439999999999999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167</v>
      </c>
      <c r="AT447" s="191" t="s">
        <v>145</v>
      </c>
      <c r="AU447" s="191" t="s">
        <v>86</v>
      </c>
      <c r="AY447" s="19" t="s">
        <v>142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84</v>
      </c>
      <c r="BK447" s="192">
        <f>ROUND(I447*H447,2)</f>
        <v>0</v>
      </c>
      <c r="BL447" s="19" t="s">
        <v>167</v>
      </c>
      <c r="BM447" s="191" t="s">
        <v>4882</v>
      </c>
    </row>
    <row r="448" spans="1:65" s="2" customFormat="1" ht="11.25">
      <c r="A448" s="36"/>
      <c r="B448" s="37"/>
      <c r="C448" s="38"/>
      <c r="D448" s="193" t="s">
        <v>152</v>
      </c>
      <c r="E448" s="38"/>
      <c r="F448" s="194" t="s">
        <v>4883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152</v>
      </c>
      <c r="AU448" s="19" t="s">
        <v>86</v>
      </c>
    </row>
    <row r="449" spans="1:65" s="13" customFormat="1" ht="11.25">
      <c r="B449" s="206"/>
      <c r="C449" s="207"/>
      <c r="D449" s="198" t="s">
        <v>254</v>
      </c>
      <c r="E449" s="208" t="s">
        <v>19</v>
      </c>
      <c r="F449" s="209" t="s">
        <v>4884</v>
      </c>
      <c r="G449" s="207"/>
      <c r="H449" s="210">
        <v>3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254</v>
      </c>
      <c r="AU449" s="216" t="s">
        <v>86</v>
      </c>
      <c r="AV449" s="13" t="s">
        <v>86</v>
      </c>
      <c r="AW449" s="13" t="s">
        <v>37</v>
      </c>
      <c r="AX449" s="13" t="s">
        <v>76</v>
      </c>
      <c r="AY449" s="216" t="s">
        <v>142</v>
      </c>
    </row>
    <row r="450" spans="1:65" s="13" customFormat="1" ht="11.25">
      <c r="B450" s="206"/>
      <c r="C450" s="207"/>
      <c r="D450" s="198" t="s">
        <v>254</v>
      </c>
      <c r="E450" s="208" t="s">
        <v>19</v>
      </c>
      <c r="F450" s="209" t="s">
        <v>4619</v>
      </c>
      <c r="G450" s="207"/>
      <c r="H450" s="210">
        <v>1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254</v>
      </c>
      <c r="AU450" s="216" t="s">
        <v>86</v>
      </c>
      <c r="AV450" s="13" t="s">
        <v>86</v>
      </c>
      <c r="AW450" s="13" t="s">
        <v>37</v>
      </c>
      <c r="AX450" s="13" t="s">
        <v>76</v>
      </c>
      <c r="AY450" s="216" t="s">
        <v>142</v>
      </c>
    </row>
    <row r="451" spans="1:65" s="13" customFormat="1" ht="11.25">
      <c r="B451" s="206"/>
      <c r="C451" s="207"/>
      <c r="D451" s="198" t="s">
        <v>254</v>
      </c>
      <c r="E451" s="208" t="s">
        <v>19</v>
      </c>
      <c r="F451" s="209" t="s">
        <v>4622</v>
      </c>
      <c r="G451" s="207"/>
      <c r="H451" s="210">
        <v>1</v>
      </c>
      <c r="I451" s="211"/>
      <c r="J451" s="207"/>
      <c r="K451" s="207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254</v>
      </c>
      <c r="AU451" s="216" t="s">
        <v>86</v>
      </c>
      <c r="AV451" s="13" t="s">
        <v>86</v>
      </c>
      <c r="AW451" s="13" t="s">
        <v>37</v>
      </c>
      <c r="AX451" s="13" t="s">
        <v>76</v>
      </c>
      <c r="AY451" s="216" t="s">
        <v>142</v>
      </c>
    </row>
    <row r="452" spans="1:65" s="14" customFormat="1" ht="11.25">
      <c r="B452" s="217"/>
      <c r="C452" s="218"/>
      <c r="D452" s="198" t="s">
        <v>254</v>
      </c>
      <c r="E452" s="219" t="s">
        <v>19</v>
      </c>
      <c r="F452" s="220" t="s">
        <v>266</v>
      </c>
      <c r="G452" s="218"/>
      <c r="H452" s="221">
        <v>5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254</v>
      </c>
      <c r="AU452" s="227" t="s">
        <v>86</v>
      </c>
      <c r="AV452" s="14" t="s">
        <v>167</v>
      </c>
      <c r="AW452" s="14" t="s">
        <v>37</v>
      </c>
      <c r="AX452" s="14" t="s">
        <v>84</v>
      </c>
      <c r="AY452" s="227" t="s">
        <v>142</v>
      </c>
    </row>
    <row r="453" spans="1:65" s="2" customFormat="1" ht="24.2" customHeight="1">
      <c r="A453" s="36"/>
      <c r="B453" s="37"/>
      <c r="C453" s="180" t="s">
        <v>591</v>
      </c>
      <c r="D453" s="180" t="s">
        <v>145</v>
      </c>
      <c r="E453" s="181" t="s">
        <v>4885</v>
      </c>
      <c r="F453" s="182" t="s">
        <v>4886</v>
      </c>
      <c r="G453" s="183" t="s">
        <v>514</v>
      </c>
      <c r="H453" s="184">
        <v>1</v>
      </c>
      <c r="I453" s="185"/>
      <c r="J453" s="186">
        <f>ROUND(I453*H453,2)</f>
        <v>0</v>
      </c>
      <c r="K453" s="182" t="s">
        <v>149</v>
      </c>
      <c r="L453" s="41"/>
      <c r="M453" s="187" t="s">
        <v>19</v>
      </c>
      <c r="N453" s="188" t="s">
        <v>47</v>
      </c>
      <c r="O453" s="66"/>
      <c r="P453" s="189">
        <f>O453*H453</f>
        <v>0</v>
      </c>
      <c r="Q453" s="189">
        <v>4.1000000000000003E-3</v>
      </c>
      <c r="R453" s="189">
        <f>Q453*H453</f>
        <v>4.1000000000000003E-3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167</v>
      </c>
      <c r="AT453" s="191" t="s">
        <v>145</v>
      </c>
      <c r="AU453" s="191" t="s">
        <v>86</v>
      </c>
      <c r="AY453" s="19" t="s">
        <v>142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84</v>
      </c>
      <c r="BK453" s="192">
        <f>ROUND(I453*H453,2)</f>
        <v>0</v>
      </c>
      <c r="BL453" s="19" t="s">
        <v>167</v>
      </c>
      <c r="BM453" s="191" t="s">
        <v>4887</v>
      </c>
    </row>
    <row r="454" spans="1:65" s="2" customFormat="1" ht="11.25">
      <c r="A454" s="36"/>
      <c r="B454" s="37"/>
      <c r="C454" s="38"/>
      <c r="D454" s="193" t="s">
        <v>152</v>
      </c>
      <c r="E454" s="38"/>
      <c r="F454" s="194" t="s">
        <v>4888</v>
      </c>
      <c r="G454" s="38"/>
      <c r="H454" s="38"/>
      <c r="I454" s="195"/>
      <c r="J454" s="38"/>
      <c r="K454" s="38"/>
      <c r="L454" s="41"/>
      <c r="M454" s="196"/>
      <c r="N454" s="197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152</v>
      </c>
      <c r="AU454" s="19" t="s">
        <v>86</v>
      </c>
    </row>
    <row r="455" spans="1:65" s="13" customFormat="1" ht="11.25">
      <c r="B455" s="206"/>
      <c r="C455" s="207"/>
      <c r="D455" s="198" t="s">
        <v>254</v>
      </c>
      <c r="E455" s="208" t="s">
        <v>19</v>
      </c>
      <c r="F455" s="209" t="s">
        <v>4850</v>
      </c>
      <c r="G455" s="207"/>
      <c r="H455" s="210">
        <v>1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254</v>
      </c>
      <c r="AU455" s="216" t="s">
        <v>86</v>
      </c>
      <c r="AV455" s="13" t="s">
        <v>86</v>
      </c>
      <c r="AW455" s="13" t="s">
        <v>37</v>
      </c>
      <c r="AX455" s="13" t="s">
        <v>84</v>
      </c>
      <c r="AY455" s="216" t="s">
        <v>142</v>
      </c>
    </row>
    <row r="456" spans="1:65" s="2" customFormat="1" ht="24.2" customHeight="1">
      <c r="A456" s="36"/>
      <c r="B456" s="37"/>
      <c r="C456" s="180" t="s">
        <v>596</v>
      </c>
      <c r="D456" s="180" t="s">
        <v>145</v>
      </c>
      <c r="E456" s="181" t="s">
        <v>4889</v>
      </c>
      <c r="F456" s="182" t="s">
        <v>4890</v>
      </c>
      <c r="G456" s="183" t="s">
        <v>514</v>
      </c>
      <c r="H456" s="184">
        <v>1</v>
      </c>
      <c r="I456" s="185"/>
      <c r="J456" s="186">
        <f>ROUND(I456*H456,2)</f>
        <v>0</v>
      </c>
      <c r="K456" s="182" t="s">
        <v>149</v>
      </c>
      <c r="L456" s="41"/>
      <c r="M456" s="187" t="s">
        <v>19</v>
      </c>
      <c r="N456" s="188" t="s">
        <v>47</v>
      </c>
      <c r="O456" s="66"/>
      <c r="P456" s="189">
        <f>O456*H456</f>
        <v>0</v>
      </c>
      <c r="Q456" s="189">
        <v>5.7000000000000002E-3</v>
      </c>
      <c r="R456" s="189">
        <f>Q456*H456</f>
        <v>5.7000000000000002E-3</v>
      </c>
      <c r="S456" s="189">
        <v>0</v>
      </c>
      <c r="T456" s="19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1" t="s">
        <v>167</v>
      </c>
      <c r="AT456" s="191" t="s">
        <v>145</v>
      </c>
      <c r="AU456" s="191" t="s">
        <v>86</v>
      </c>
      <c r="AY456" s="19" t="s">
        <v>142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9" t="s">
        <v>84</v>
      </c>
      <c r="BK456" s="192">
        <f>ROUND(I456*H456,2)</f>
        <v>0</v>
      </c>
      <c r="BL456" s="19" t="s">
        <v>167</v>
      </c>
      <c r="BM456" s="191" t="s">
        <v>4891</v>
      </c>
    </row>
    <row r="457" spans="1:65" s="2" customFormat="1" ht="11.25">
      <c r="A457" s="36"/>
      <c r="B457" s="37"/>
      <c r="C457" s="38"/>
      <c r="D457" s="193" t="s">
        <v>152</v>
      </c>
      <c r="E457" s="38"/>
      <c r="F457" s="194" t="s">
        <v>4892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152</v>
      </c>
      <c r="AU457" s="19" t="s">
        <v>86</v>
      </c>
    </row>
    <row r="458" spans="1:65" s="13" customFormat="1" ht="11.25">
      <c r="B458" s="206"/>
      <c r="C458" s="207"/>
      <c r="D458" s="198" t="s">
        <v>254</v>
      </c>
      <c r="E458" s="208" t="s">
        <v>19</v>
      </c>
      <c r="F458" s="209" t="s">
        <v>4868</v>
      </c>
      <c r="G458" s="207"/>
      <c r="H458" s="210">
        <v>1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254</v>
      </c>
      <c r="AU458" s="216" t="s">
        <v>86</v>
      </c>
      <c r="AV458" s="13" t="s">
        <v>86</v>
      </c>
      <c r="AW458" s="13" t="s">
        <v>37</v>
      </c>
      <c r="AX458" s="13" t="s">
        <v>84</v>
      </c>
      <c r="AY458" s="216" t="s">
        <v>142</v>
      </c>
    </row>
    <row r="459" spans="1:65" s="2" customFormat="1" ht="16.5" customHeight="1">
      <c r="A459" s="36"/>
      <c r="B459" s="37"/>
      <c r="C459" s="180" t="s">
        <v>602</v>
      </c>
      <c r="D459" s="180" t="s">
        <v>145</v>
      </c>
      <c r="E459" s="181" t="s">
        <v>4893</v>
      </c>
      <c r="F459" s="182" t="s">
        <v>4894</v>
      </c>
      <c r="G459" s="183" t="s">
        <v>514</v>
      </c>
      <c r="H459" s="184">
        <v>5</v>
      </c>
      <c r="I459" s="185"/>
      <c r="J459" s="186">
        <f>ROUND(I459*H459,2)</f>
        <v>0</v>
      </c>
      <c r="K459" s="182" t="s">
        <v>19</v>
      </c>
      <c r="L459" s="41"/>
      <c r="M459" s="187" t="s">
        <v>19</v>
      </c>
      <c r="N459" s="188" t="s">
        <v>47</v>
      </c>
      <c r="O459" s="66"/>
      <c r="P459" s="189">
        <f>O459*H459</f>
        <v>0</v>
      </c>
      <c r="Q459" s="189">
        <v>0</v>
      </c>
      <c r="R459" s="189">
        <f>Q459*H459</f>
        <v>0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167</v>
      </c>
      <c r="AT459" s="191" t="s">
        <v>145</v>
      </c>
      <c r="AU459" s="191" t="s">
        <v>86</v>
      </c>
      <c r="AY459" s="19" t="s">
        <v>142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84</v>
      </c>
      <c r="BK459" s="192">
        <f>ROUND(I459*H459,2)</f>
        <v>0</v>
      </c>
      <c r="BL459" s="19" t="s">
        <v>167</v>
      </c>
      <c r="BM459" s="191" t="s">
        <v>4895</v>
      </c>
    </row>
    <row r="460" spans="1:65" s="13" customFormat="1" ht="11.25">
      <c r="B460" s="206"/>
      <c r="C460" s="207"/>
      <c r="D460" s="198" t="s">
        <v>254</v>
      </c>
      <c r="E460" s="208" t="s">
        <v>19</v>
      </c>
      <c r="F460" s="209" t="s">
        <v>4868</v>
      </c>
      <c r="G460" s="207"/>
      <c r="H460" s="210">
        <v>1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254</v>
      </c>
      <c r="AU460" s="216" t="s">
        <v>86</v>
      </c>
      <c r="AV460" s="13" t="s">
        <v>86</v>
      </c>
      <c r="AW460" s="13" t="s">
        <v>37</v>
      </c>
      <c r="AX460" s="13" t="s">
        <v>76</v>
      </c>
      <c r="AY460" s="216" t="s">
        <v>142</v>
      </c>
    </row>
    <row r="461" spans="1:65" s="13" customFormat="1" ht="11.25">
      <c r="B461" s="206"/>
      <c r="C461" s="207"/>
      <c r="D461" s="198" t="s">
        <v>254</v>
      </c>
      <c r="E461" s="208" t="s">
        <v>19</v>
      </c>
      <c r="F461" s="209" t="s">
        <v>4850</v>
      </c>
      <c r="G461" s="207"/>
      <c r="H461" s="210">
        <v>1</v>
      </c>
      <c r="I461" s="211"/>
      <c r="J461" s="207"/>
      <c r="K461" s="207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254</v>
      </c>
      <c r="AU461" s="216" t="s">
        <v>86</v>
      </c>
      <c r="AV461" s="13" t="s">
        <v>86</v>
      </c>
      <c r="AW461" s="13" t="s">
        <v>37</v>
      </c>
      <c r="AX461" s="13" t="s">
        <v>76</v>
      </c>
      <c r="AY461" s="216" t="s">
        <v>142</v>
      </c>
    </row>
    <row r="462" spans="1:65" s="13" customFormat="1" ht="11.25">
      <c r="B462" s="206"/>
      <c r="C462" s="207"/>
      <c r="D462" s="198" t="s">
        <v>254</v>
      </c>
      <c r="E462" s="208" t="s">
        <v>19</v>
      </c>
      <c r="F462" s="209" t="s">
        <v>4620</v>
      </c>
      <c r="G462" s="207"/>
      <c r="H462" s="210">
        <v>1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254</v>
      </c>
      <c r="AU462" s="216" t="s">
        <v>86</v>
      </c>
      <c r="AV462" s="13" t="s">
        <v>86</v>
      </c>
      <c r="AW462" s="13" t="s">
        <v>37</v>
      </c>
      <c r="AX462" s="13" t="s">
        <v>76</v>
      </c>
      <c r="AY462" s="216" t="s">
        <v>142</v>
      </c>
    </row>
    <row r="463" spans="1:65" s="13" customFormat="1" ht="11.25">
      <c r="B463" s="206"/>
      <c r="C463" s="207"/>
      <c r="D463" s="198" t="s">
        <v>254</v>
      </c>
      <c r="E463" s="208" t="s">
        <v>19</v>
      </c>
      <c r="F463" s="209" t="s">
        <v>4627</v>
      </c>
      <c r="G463" s="207"/>
      <c r="H463" s="210">
        <v>1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254</v>
      </c>
      <c r="AU463" s="216" t="s">
        <v>86</v>
      </c>
      <c r="AV463" s="13" t="s">
        <v>86</v>
      </c>
      <c r="AW463" s="13" t="s">
        <v>37</v>
      </c>
      <c r="AX463" s="13" t="s">
        <v>76</v>
      </c>
      <c r="AY463" s="216" t="s">
        <v>142</v>
      </c>
    </row>
    <row r="464" spans="1:65" s="13" customFormat="1" ht="11.25">
      <c r="B464" s="206"/>
      <c r="C464" s="207"/>
      <c r="D464" s="198" t="s">
        <v>254</v>
      </c>
      <c r="E464" s="208" t="s">
        <v>19</v>
      </c>
      <c r="F464" s="209" t="s">
        <v>4622</v>
      </c>
      <c r="G464" s="207"/>
      <c r="H464" s="210">
        <v>1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254</v>
      </c>
      <c r="AU464" s="216" t="s">
        <v>86</v>
      </c>
      <c r="AV464" s="13" t="s">
        <v>86</v>
      </c>
      <c r="AW464" s="13" t="s">
        <v>37</v>
      </c>
      <c r="AX464" s="13" t="s">
        <v>76</v>
      </c>
      <c r="AY464" s="216" t="s">
        <v>142</v>
      </c>
    </row>
    <row r="465" spans="1:65" s="14" customFormat="1" ht="11.25">
      <c r="B465" s="217"/>
      <c r="C465" s="218"/>
      <c r="D465" s="198" t="s">
        <v>254</v>
      </c>
      <c r="E465" s="219" t="s">
        <v>19</v>
      </c>
      <c r="F465" s="220" t="s">
        <v>266</v>
      </c>
      <c r="G465" s="218"/>
      <c r="H465" s="221">
        <v>5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254</v>
      </c>
      <c r="AU465" s="227" t="s">
        <v>86</v>
      </c>
      <c r="AV465" s="14" t="s">
        <v>167</v>
      </c>
      <c r="AW465" s="14" t="s">
        <v>37</v>
      </c>
      <c r="AX465" s="14" t="s">
        <v>84</v>
      </c>
      <c r="AY465" s="227" t="s">
        <v>142</v>
      </c>
    </row>
    <row r="466" spans="1:65" s="2" customFormat="1" ht="21.75" customHeight="1">
      <c r="A466" s="36"/>
      <c r="B466" s="37"/>
      <c r="C466" s="180" t="s">
        <v>606</v>
      </c>
      <c r="D466" s="180" t="s">
        <v>145</v>
      </c>
      <c r="E466" s="181" t="s">
        <v>4896</v>
      </c>
      <c r="F466" s="182" t="s">
        <v>4897</v>
      </c>
      <c r="G466" s="183" t="s">
        <v>514</v>
      </c>
      <c r="H466" s="184">
        <v>2</v>
      </c>
      <c r="I466" s="185"/>
      <c r="J466" s="186">
        <f>ROUND(I466*H466,2)</f>
        <v>0</v>
      </c>
      <c r="K466" s="182" t="s">
        <v>149</v>
      </c>
      <c r="L466" s="41"/>
      <c r="M466" s="187" t="s">
        <v>19</v>
      </c>
      <c r="N466" s="188" t="s">
        <v>47</v>
      </c>
      <c r="O466" s="66"/>
      <c r="P466" s="189">
        <f>O466*H466</f>
        <v>0</v>
      </c>
      <c r="Q466" s="189">
        <v>2.5000000000000001E-4</v>
      </c>
      <c r="R466" s="189">
        <f>Q466*H466</f>
        <v>5.0000000000000001E-4</v>
      </c>
      <c r="S466" s="189">
        <v>0</v>
      </c>
      <c r="T466" s="190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1" t="s">
        <v>167</v>
      </c>
      <c r="AT466" s="191" t="s">
        <v>145</v>
      </c>
      <c r="AU466" s="191" t="s">
        <v>86</v>
      </c>
      <c r="AY466" s="19" t="s">
        <v>142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84</v>
      </c>
      <c r="BK466" s="192">
        <f>ROUND(I466*H466,2)</f>
        <v>0</v>
      </c>
      <c r="BL466" s="19" t="s">
        <v>167</v>
      </c>
      <c r="BM466" s="191" t="s">
        <v>4898</v>
      </c>
    </row>
    <row r="467" spans="1:65" s="2" customFormat="1" ht="11.25">
      <c r="A467" s="36"/>
      <c r="B467" s="37"/>
      <c r="C467" s="38"/>
      <c r="D467" s="193" t="s">
        <v>152</v>
      </c>
      <c r="E467" s="38"/>
      <c r="F467" s="194" t="s">
        <v>4899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152</v>
      </c>
      <c r="AU467" s="19" t="s">
        <v>86</v>
      </c>
    </row>
    <row r="468" spans="1:65" s="13" customFormat="1" ht="11.25">
      <c r="B468" s="206"/>
      <c r="C468" s="207"/>
      <c r="D468" s="198" t="s">
        <v>254</v>
      </c>
      <c r="E468" s="208" t="s">
        <v>19</v>
      </c>
      <c r="F468" s="209" t="s">
        <v>4619</v>
      </c>
      <c r="G468" s="207"/>
      <c r="H468" s="210">
        <v>1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254</v>
      </c>
      <c r="AU468" s="216" t="s">
        <v>86</v>
      </c>
      <c r="AV468" s="13" t="s">
        <v>86</v>
      </c>
      <c r="AW468" s="13" t="s">
        <v>37</v>
      </c>
      <c r="AX468" s="13" t="s">
        <v>76</v>
      </c>
      <c r="AY468" s="216" t="s">
        <v>142</v>
      </c>
    </row>
    <row r="469" spans="1:65" s="13" customFormat="1" ht="11.25">
      <c r="B469" s="206"/>
      <c r="C469" s="207"/>
      <c r="D469" s="198" t="s">
        <v>254</v>
      </c>
      <c r="E469" s="208" t="s">
        <v>19</v>
      </c>
      <c r="F469" s="209" t="s">
        <v>4622</v>
      </c>
      <c r="G469" s="207"/>
      <c r="H469" s="210">
        <v>1</v>
      </c>
      <c r="I469" s="211"/>
      <c r="J469" s="207"/>
      <c r="K469" s="207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254</v>
      </c>
      <c r="AU469" s="216" t="s">
        <v>86</v>
      </c>
      <c r="AV469" s="13" t="s">
        <v>86</v>
      </c>
      <c r="AW469" s="13" t="s">
        <v>37</v>
      </c>
      <c r="AX469" s="13" t="s">
        <v>76</v>
      </c>
      <c r="AY469" s="216" t="s">
        <v>142</v>
      </c>
    </row>
    <row r="470" spans="1:65" s="14" customFormat="1" ht="11.25">
      <c r="B470" s="217"/>
      <c r="C470" s="218"/>
      <c r="D470" s="198" t="s">
        <v>254</v>
      </c>
      <c r="E470" s="219" t="s">
        <v>19</v>
      </c>
      <c r="F470" s="220" t="s">
        <v>266</v>
      </c>
      <c r="G470" s="218"/>
      <c r="H470" s="221">
        <v>2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254</v>
      </c>
      <c r="AU470" s="227" t="s">
        <v>86</v>
      </c>
      <c r="AV470" s="14" t="s">
        <v>167</v>
      </c>
      <c r="AW470" s="14" t="s">
        <v>37</v>
      </c>
      <c r="AX470" s="14" t="s">
        <v>84</v>
      </c>
      <c r="AY470" s="227" t="s">
        <v>142</v>
      </c>
    </row>
    <row r="471" spans="1:65" s="2" customFormat="1" ht="24.2" customHeight="1">
      <c r="A471" s="36"/>
      <c r="B471" s="37"/>
      <c r="C471" s="180" t="s">
        <v>612</v>
      </c>
      <c r="D471" s="180" t="s">
        <v>145</v>
      </c>
      <c r="E471" s="181" t="s">
        <v>4900</v>
      </c>
      <c r="F471" s="182" t="s">
        <v>4901</v>
      </c>
      <c r="G471" s="183" t="s">
        <v>3401</v>
      </c>
      <c r="H471" s="184">
        <v>1</v>
      </c>
      <c r="I471" s="185"/>
      <c r="J471" s="186">
        <f>ROUND(I471*H471,2)</f>
        <v>0</v>
      </c>
      <c r="K471" s="182" t="s">
        <v>149</v>
      </c>
      <c r="L471" s="41"/>
      <c r="M471" s="187" t="s">
        <v>19</v>
      </c>
      <c r="N471" s="188" t="s">
        <v>47</v>
      </c>
      <c r="O471" s="66"/>
      <c r="P471" s="189">
        <f>O471*H471</f>
        <v>0</v>
      </c>
      <c r="Q471" s="189">
        <v>5.6999999999999998E-4</v>
      </c>
      <c r="R471" s="189">
        <f>Q471*H471</f>
        <v>5.6999999999999998E-4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167</v>
      </c>
      <c r="AT471" s="191" t="s">
        <v>145</v>
      </c>
      <c r="AU471" s="191" t="s">
        <v>86</v>
      </c>
      <c r="AY471" s="19" t="s">
        <v>142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84</v>
      </c>
      <c r="BK471" s="192">
        <f>ROUND(I471*H471,2)</f>
        <v>0</v>
      </c>
      <c r="BL471" s="19" t="s">
        <v>167</v>
      </c>
      <c r="BM471" s="191" t="s">
        <v>4902</v>
      </c>
    </row>
    <row r="472" spans="1:65" s="2" customFormat="1" ht="11.25">
      <c r="A472" s="36"/>
      <c r="B472" s="37"/>
      <c r="C472" s="38"/>
      <c r="D472" s="193" t="s">
        <v>152</v>
      </c>
      <c r="E472" s="38"/>
      <c r="F472" s="194" t="s">
        <v>4903</v>
      </c>
      <c r="G472" s="38"/>
      <c r="H472" s="38"/>
      <c r="I472" s="195"/>
      <c r="J472" s="38"/>
      <c r="K472" s="38"/>
      <c r="L472" s="41"/>
      <c r="M472" s="196"/>
      <c r="N472" s="197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152</v>
      </c>
      <c r="AU472" s="19" t="s">
        <v>86</v>
      </c>
    </row>
    <row r="473" spans="1:65" s="13" customFormat="1" ht="11.25">
      <c r="B473" s="206"/>
      <c r="C473" s="207"/>
      <c r="D473" s="198" t="s">
        <v>254</v>
      </c>
      <c r="E473" s="208" t="s">
        <v>19</v>
      </c>
      <c r="F473" s="209" t="s">
        <v>4850</v>
      </c>
      <c r="G473" s="207"/>
      <c r="H473" s="210">
        <v>1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254</v>
      </c>
      <c r="AU473" s="216" t="s">
        <v>86</v>
      </c>
      <c r="AV473" s="13" t="s">
        <v>86</v>
      </c>
      <c r="AW473" s="13" t="s">
        <v>37</v>
      </c>
      <c r="AX473" s="13" t="s">
        <v>84</v>
      </c>
      <c r="AY473" s="216" t="s">
        <v>142</v>
      </c>
    </row>
    <row r="474" spans="1:65" s="2" customFormat="1" ht="33" customHeight="1">
      <c r="A474" s="36"/>
      <c r="B474" s="37"/>
      <c r="C474" s="228" t="s">
        <v>617</v>
      </c>
      <c r="D474" s="228" t="s">
        <v>351</v>
      </c>
      <c r="E474" s="229" t="s">
        <v>4904</v>
      </c>
      <c r="F474" s="230" t="s">
        <v>4905</v>
      </c>
      <c r="G474" s="231" t="s">
        <v>514</v>
      </c>
      <c r="H474" s="232">
        <v>5</v>
      </c>
      <c r="I474" s="233"/>
      <c r="J474" s="234">
        <f>ROUND(I474*H474,2)</f>
        <v>0</v>
      </c>
      <c r="K474" s="230" t="s">
        <v>149</v>
      </c>
      <c r="L474" s="235"/>
      <c r="M474" s="236" t="s">
        <v>19</v>
      </c>
      <c r="N474" s="237" t="s">
        <v>47</v>
      </c>
      <c r="O474" s="66"/>
      <c r="P474" s="189">
        <f>O474*H474</f>
        <v>0</v>
      </c>
      <c r="Q474" s="189">
        <v>9.7000000000000005E-4</v>
      </c>
      <c r="R474" s="189">
        <f>Q474*H474</f>
        <v>4.8500000000000001E-3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189</v>
      </c>
      <c r="AT474" s="191" t="s">
        <v>351</v>
      </c>
      <c r="AU474" s="191" t="s">
        <v>86</v>
      </c>
      <c r="AY474" s="19" t="s">
        <v>142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84</v>
      </c>
      <c r="BK474" s="192">
        <f>ROUND(I474*H474,2)</f>
        <v>0</v>
      </c>
      <c r="BL474" s="19" t="s">
        <v>167</v>
      </c>
      <c r="BM474" s="191" t="s">
        <v>4906</v>
      </c>
    </row>
    <row r="475" spans="1:65" s="13" customFormat="1" ht="11.25">
      <c r="B475" s="206"/>
      <c r="C475" s="207"/>
      <c r="D475" s="198" t="s">
        <v>254</v>
      </c>
      <c r="E475" s="208" t="s">
        <v>19</v>
      </c>
      <c r="F475" s="209" t="s">
        <v>4845</v>
      </c>
      <c r="G475" s="207"/>
      <c r="H475" s="210">
        <v>3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254</v>
      </c>
      <c r="AU475" s="216" t="s">
        <v>86</v>
      </c>
      <c r="AV475" s="13" t="s">
        <v>86</v>
      </c>
      <c r="AW475" s="13" t="s">
        <v>37</v>
      </c>
      <c r="AX475" s="13" t="s">
        <v>76</v>
      </c>
      <c r="AY475" s="216" t="s">
        <v>142</v>
      </c>
    </row>
    <row r="476" spans="1:65" s="13" customFormat="1" ht="11.25">
      <c r="B476" s="206"/>
      <c r="C476" s="207"/>
      <c r="D476" s="198" t="s">
        <v>254</v>
      </c>
      <c r="E476" s="208" t="s">
        <v>19</v>
      </c>
      <c r="F476" s="209" t="s">
        <v>4619</v>
      </c>
      <c r="G476" s="207"/>
      <c r="H476" s="210">
        <v>1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254</v>
      </c>
      <c r="AU476" s="216" t="s">
        <v>86</v>
      </c>
      <c r="AV476" s="13" t="s">
        <v>86</v>
      </c>
      <c r="AW476" s="13" t="s">
        <v>37</v>
      </c>
      <c r="AX476" s="13" t="s">
        <v>76</v>
      </c>
      <c r="AY476" s="216" t="s">
        <v>142</v>
      </c>
    </row>
    <row r="477" spans="1:65" s="13" customFormat="1" ht="11.25">
      <c r="B477" s="206"/>
      <c r="C477" s="207"/>
      <c r="D477" s="198" t="s">
        <v>254</v>
      </c>
      <c r="E477" s="208" t="s">
        <v>19</v>
      </c>
      <c r="F477" s="209" t="s">
        <v>4622</v>
      </c>
      <c r="G477" s="207"/>
      <c r="H477" s="210">
        <v>1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254</v>
      </c>
      <c r="AU477" s="216" t="s">
        <v>86</v>
      </c>
      <c r="AV477" s="13" t="s">
        <v>86</v>
      </c>
      <c r="AW477" s="13" t="s">
        <v>37</v>
      </c>
      <c r="AX477" s="13" t="s">
        <v>76</v>
      </c>
      <c r="AY477" s="216" t="s">
        <v>142</v>
      </c>
    </row>
    <row r="478" spans="1:65" s="14" customFormat="1" ht="11.25">
      <c r="B478" s="217"/>
      <c r="C478" s="218"/>
      <c r="D478" s="198" t="s">
        <v>254</v>
      </c>
      <c r="E478" s="219" t="s">
        <v>19</v>
      </c>
      <c r="F478" s="220" t="s">
        <v>266</v>
      </c>
      <c r="G478" s="218"/>
      <c r="H478" s="221">
        <v>5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254</v>
      </c>
      <c r="AU478" s="227" t="s">
        <v>86</v>
      </c>
      <c r="AV478" s="14" t="s">
        <v>167</v>
      </c>
      <c r="AW478" s="14" t="s">
        <v>37</v>
      </c>
      <c r="AX478" s="14" t="s">
        <v>84</v>
      </c>
      <c r="AY478" s="227" t="s">
        <v>142</v>
      </c>
    </row>
    <row r="479" spans="1:65" s="2" customFormat="1" ht="16.5" customHeight="1">
      <c r="A479" s="36"/>
      <c r="B479" s="37"/>
      <c r="C479" s="180" t="s">
        <v>624</v>
      </c>
      <c r="D479" s="180" t="s">
        <v>145</v>
      </c>
      <c r="E479" s="181" t="s">
        <v>4907</v>
      </c>
      <c r="F479" s="182" t="s">
        <v>4908</v>
      </c>
      <c r="G479" s="183" t="s">
        <v>514</v>
      </c>
      <c r="H479" s="184">
        <v>8</v>
      </c>
      <c r="I479" s="185"/>
      <c r="J479" s="186">
        <f>ROUND(I479*H479,2)</f>
        <v>0</v>
      </c>
      <c r="K479" s="182" t="s">
        <v>19</v>
      </c>
      <c r="L479" s="41"/>
      <c r="M479" s="187" t="s">
        <v>19</v>
      </c>
      <c r="N479" s="188" t="s">
        <v>47</v>
      </c>
      <c r="O479" s="66"/>
      <c r="P479" s="189">
        <f>O479*H479</f>
        <v>0</v>
      </c>
      <c r="Q479" s="189">
        <v>0</v>
      </c>
      <c r="R479" s="189">
        <f>Q479*H479</f>
        <v>0</v>
      </c>
      <c r="S479" s="189">
        <v>0</v>
      </c>
      <c r="T479" s="190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91" t="s">
        <v>167</v>
      </c>
      <c r="AT479" s="191" t="s">
        <v>145</v>
      </c>
      <c r="AU479" s="191" t="s">
        <v>86</v>
      </c>
      <c r="AY479" s="19" t="s">
        <v>142</v>
      </c>
      <c r="BE479" s="192">
        <f>IF(N479="základní",J479,0)</f>
        <v>0</v>
      </c>
      <c r="BF479" s="192">
        <f>IF(N479="snížená",J479,0)</f>
        <v>0</v>
      </c>
      <c r="BG479" s="192">
        <f>IF(N479="zákl. přenesená",J479,0)</f>
        <v>0</v>
      </c>
      <c r="BH479" s="192">
        <f>IF(N479="sníž. přenesená",J479,0)</f>
        <v>0</v>
      </c>
      <c r="BI479" s="192">
        <f>IF(N479="nulová",J479,0)</f>
        <v>0</v>
      </c>
      <c r="BJ479" s="19" t="s">
        <v>84</v>
      </c>
      <c r="BK479" s="192">
        <f>ROUND(I479*H479,2)</f>
        <v>0</v>
      </c>
      <c r="BL479" s="19" t="s">
        <v>167</v>
      </c>
      <c r="BM479" s="191" t="s">
        <v>4909</v>
      </c>
    </row>
    <row r="480" spans="1:65" s="13" customFormat="1" ht="11.25">
      <c r="B480" s="206"/>
      <c r="C480" s="207"/>
      <c r="D480" s="198" t="s">
        <v>254</v>
      </c>
      <c r="E480" s="208" t="s">
        <v>19</v>
      </c>
      <c r="F480" s="209" t="s">
        <v>4845</v>
      </c>
      <c r="G480" s="207"/>
      <c r="H480" s="210">
        <v>3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254</v>
      </c>
      <c r="AU480" s="216" t="s">
        <v>86</v>
      </c>
      <c r="AV480" s="13" t="s">
        <v>86</v>
      </c>
      <c r="AW480" s="13" t="s">
        <v>37</v>
      </c>
      <c r="AX480" s="13" t="s">
        <v>76</v>
      </c>
      <c r="AY480" s="216" t="s">
        <v>142</v>
      </c>
    </row>
    <row r="481" spans="1:65" s="13" customFormat="1" ht="11.25">
      <c r="B481" s="206"/>
      <c r="C481" s="207"/>
      <c r="D481" s="198" t="s">
        <v>254</v>
      </c>
      <c r="E481" s="208" t="s">
        <v>19</v>
      </c>
      <c r="F481" s="209" t="s">
        <v>4620</v>
      </c>
      <c r="G481" s="207"/>
      <c r="H481" s="210">
        <v>1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254</v>
      </c>
      <c r="AU481" s="216" t="s">
        <v>86</v>
      </c>
      <c r="AV481" s="13" t="s">
        <v>86</v>
      </c>
      <c r="AW481" s="13" t="s">
        <v>37</v>
      </c>
      <c r="AX481" s="13" t="s">
        <v>76</v>
      </c>
      <c r="AY481" s="216" t="s">
        <v>142</v>
      </c>
    </row>
    <row r="482" spans="1:65" s="13" customFormat="1" ht="11.25">
      <c r="B482" s="206"/>
      <c r="C482" s="207"/>
      <c r="D482" s="198" t="s">
        <v>254</v>
      </c>
      <c r="E482" s="208" t="s">
        <v>19</v>
      </c>
      <c r="F482" s="209" t="s">
        <v>4910</v>
      </c>
      <c r="G482" s="207"/>
      <c r="H482" s="210">
        <v>3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254</v>
      </c>
      <c r="AU482" s="216" t="s">
        <v>86</v>
      </c>
      <c r="AV482" s="13" t="s">
        <v>86</v>
      </c>
      <c r="AW482" s="13" t="s">
        <v>37</v>
      </c>
      <c r="AX482" s="13" t="s">
        <v>76</v>
      </c>
      <c r="AY482" s="216" t="s">
        <v>142</v>
      </c>
    </row>
    <row r="483" spans="1:65" s="13" customFormat="1" ht="11.25">
      <c r="B483" s="206"/>
      <c r="C483" s="207"/>
      <c r="D483" s="198" t="s">
        <v>254</v>
      </c>
      <c r="E483" s="208" t="s">
        <v>19</v>
      </c>
      <c r="F483" s="209" t="s">
        <v>4622</v>
      </c>
      <c r="G483" s="207"/>
      <c r="H483" s="210">
        <v>1</v>
      </c>
      <c r="I483" s="211"/>
      <c r="J483" s="207"/>
      <c r="K483" s="207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254</v>
      </c>
      <c r="AU483" s="216" t="s">
        <v>86</v>
      </c>
      <c r="AV483" s="13" t="s">
        <v>86</v>
      </c>
      <c r="AW483" s="13" t="s">
        <v>37</v>
      </c>
      <c r="AX483" s="13" t="s">
        <v>76</v>
      </c>
      <c r="AY483" s="216" t="s">
        <v>142</v>
      </c>
    </row>
    <row r="484" spans="1:65" s="14" customFormat="1" ht="11.25">
      <c r="B484" s="217"/>
      <c r="C484" s="218"/>
      <c r="D484" s="198" t="s">
        <v>254</v>
      </c>
      <c r="E484" s="219" t="s">
        <v>19</v>
      </c>
      <c r="F484" s="220" t="s">
        <v>266</v>
      </c>
      <c r="G484" s="218"/>
      <c r="H484" s="221">
        <v>8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254</v>
      </c>
      <c r="AU484" s="227" t="s">
        <v>86</v>
      </c>
      <c r="AV484" s="14" t="s">
        <v>167</v>
      </c>
      <c r="AW484" s="14" t="s">
        <v>37</v>
      </c>
      <c r="AX484" s="14" t="s">
        <v>84</v>
      </c>
      <c r="AY484" s="227" t="s">
        <v>142</v>
      </c>
    </row>
    <row r="485" spans="1:65" s="2" customFormat="1" ht="33" customHeight="1">
      <c r="A485" s="36"/>
      <c r="B485" s="37"/>
      <c r="C485" s="180" t="s">
        <v>630</v>
      </c>
      <c r="D485" s="180" t="s">
        <v>145</v>
      </c>
      <c r="E485" s="181" t="s">
        <v>4911</v>
      </c>
      <c r="F485" s="182" t="s">
        <v>4912</v>
      </c>
      <c r="G485" s="183" t="s">
        <v>514</v>
      </c>
      <c r="H485" s="184">
        <v>1</v>
      </c>
      <c r="I485" s="185"/>
      <c r="J485" s="186">
        <f>ROUND(I485*H485,2)</f>
        <v>0</v>
      </c>
      <c r="K485" s="182" t="s">
        <v>149</v>
      </c>
      <c r="L485" s="41"/>
      <c r="M485" s="187" t="s">
        <v>19</v>
      </c>
      <c r="N485" s="188" t="s">
        <v>47</v>
      </c>
      <c r="O485" s="66"/>
      <c r="P485" s="189">
        <f>O485*H485</f>
        <v>0</v>
      </c>
      <c r="Q485" s="189">
        <v>1.16E-3</v>
      </c>
      <c r="R485" s="189">
        <f>Q485*H485</f>
        <v>1.16E-3</v>
      </c>
      <c r="S485" s="189">
        <v>0</v>
      </c>
      <c r="T485" s="190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1" t="s">
        <v>167</v>
      </c>
      <c r="AT485" s="191" t="s">
        <v>145</v>
      </c>
      <c r="AU485" s="191" t="s">
        <v>86</v>
      </c>
      <c r="AY485" s="19" t="s">
        <v>142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9" t="s">
        <v>84</v>
      </c>
      <c r="BK485" s="192">
        <f>ROUND(I485*H485,2)</f>
        <v>0</v>
      </c>
      <c r="BL485" s="19" t="s">
        <v>167</v>
      </c>
      <c r="BM485" s="191" t="s">
        <v>4913</v>
      </c>
    </row>
    <row r="486" spans="1:65" s="2" customFormat="1" ht="11.25">
      <c r="A486" s="36"/>
      <c r="B486" s="37"/>
      <c r="C486" s="38"/>
      <c r="D486" s="193" t="s">
        <v>152</v>
      </c>
      <c r="E486" s="38"/>
      <c r="F486" s="194" t="s">
        <v>4914</v>
      </c>
      <c r="G486" s="38"/>
      <c r="H486" s="38"/>
      <c r="I486" s="195"/>
      <c r="J486" s="38"/>
      <c r="K486" s="38"/>
      <c r="L486" s="41"/>
      <c r="M486" s="196"/>
      <c r="N486" s="19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152</v>
      </c>
      <c r="AU486" s="19" t="s">
        <v>86</v>
      </c>
    </row>
    <row r="487" spans="1:65" s="13" customFormat="1" ht="11.25">
      <c r="B487" s="206"/>
      <c r="C487" s="207"/>
      <c r="D487" s="198" t="s">
        <v>254</v>
      </c>
      <c r="E487" s="208" t="s">
        <v>19</v>
      </c>
      <c r="F487" s="209" t="s">
        <v>4868</v>
      </c>
      <c r="G487" s="207"/>
      <c r="H487" s="210">
        <v>1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254</v>
      </c>
      <c r="AU487" s="216" t="s">
        <v>86</v>
      </c>
      <c r="AV487" s="13" t="s">
        <v>86</v>
      </c>
      <c r="AW487" s="13" t="s">
        <v>37</v>
      </c>
      <c r="AX487" s="13" t="s">
        <v>84</v>
      </c>
      <c r="AY487" s="216" t="s">
        <v>142</v>
      </c>
    </row>
    <row r="488" spans="1:65" s="2" customFormat="1" ht="44.25" customHeight="1">
      <c r="A488" s="36"/>
      <c r="B488" s="37"/>
      <c r="C488" s="228" t="s">
        <v>636</v>
      </c>
      <c r="D488" s="228" t="s">
        <v>351</v>
      </c>
      <c r="E488" s="229" t="s">
        <v>4915</v>
      </c>
      <c r="F488" s="230" t="s">
        <v>4916</v>
      </c>
      <c r="G488" s="231" t="s">
        <v>514</v>
      </c>
      <c r="H488" s="232">
        <v>1</v>
      </c>
      <c r="I488" s="233"/>
      <c r="J488" s="234">
        <f>ROUND(I488*H488,2)</f>
        <v>0</v>
      </c>
      <c r="K488" s="230" t="s">
        <v>149</v>
      </c>
      <c r="L488" s="235"/>
      <c r="M488" s="236" t="s">
        <v>19</v>
      </c>
      <c r="N488" s="237" t="s">
        <v>47</v>
      </c>
      <c r="O488" s="66"/>
      <c r="P488" s="189">
        <f>O488*H488</f>
        <v>0</v>
      </c>
      <c r="Q488" s="189">
        <v>8.6E-3</v>
      </c>
      <c r="R488" s="189">
        <f>Q488*H488</f>
        <v>8.6E-3</v>
      </c>
      <c r="S488" s="189">
        <v>0</v>
      </c>
      <c r="T488" s="190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91" t="s">
        <v>189</v>
      </c>
      <c r="AT488" s="191" t="s">
        <v>351</v>
      </c>
      <c r="AU488" s="191" t="s">
        <v>86</v>
      </c>
      <c r="AY488" s="19" t="s">
        <v>142</v>
      </c>
      <c r="BE488" s="192">
        <f>IF(N488="základní",J488,0)</f>
        <v>0</v>
      </c>
      <c r="BF488" s="192">
        <f>IF(N488="snížená",J488,0)</f>
        <v>0</v>
      </c>
      <c r="BG488" s="192">
        <f>IF(N488="zákl. přenesená",J488,0)</f>
        <v>0</v>
      </c>
      <c r="BH488" s="192">
        <f>IF(N488="sníž. přenesená",J488,0)</f>
        <v>0</v>
      </c>
      <c r="BI488" s="192">
        <f>IF(N488="nulová",J488,0)</f>
        <v>0</v>
      </c>
      <c r="BJ488" s="19" t="s">
        <v>84</v>
      </c>
      <c r="BK488" s="192">
        <f>ROUND(I488*H488,2)</f>
        <v>0</v>
      </c>
      <c r="BL488" s="19" t="s">
        <v>167</v>
      </c>
      <c r="BM488" s="191" t="s">
        <v>4917</v>
      </c>
    </row>
    <row r="489" spans="1:65" s="13" customFormat="1" ht="11.25">
      <c r="B489" s="206"/>
      <c r="C489" s="207"/>
      <c r="D489" s="198" t="s">
        <v>254</v>
      </c>
      <c r="E489" s="208" t="s">
        <v>19</v>
      </c>
      <c r="F489" s="209" t="s">
        <v>4868</v>
      </c>
      <c r="G489" s="207"/>
      <c r="H489" s="210">
        <v>1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254</v>
      </c>
      <c r="AU489" s="216" t="s">
        <v>86</v>
      </c>
      <c r="AV489" s="13" t="s">
        <v>86</v>
      </c>
      <c r="AW489" s="13" t="s">
        <v>37</v>
      </c>
      <c r="AX489" s="13" t="s">
        <v>84</v>
      </c>
      <c r="AY489" s="216" t="s">
        <v>142</v>
      </c>
    </row>
    <row r="490" spans="1:65" s="2" customFormat="1" ht="33" customHeight="1">
      <c r="A490" s="36"/>
      <c r="B490" s="37"/>
      <c r="C490" s="180" t="s">
        <v>642</v>
      </c>
      <c r="D490" s="180" t="s">
        <v>145</v>
      </c>
      <c r="E490" s="181" t="s">
        <v>4918</v>
      </c>
      <c r="F490" s="182" t="s">
        <v>4919</v>
      </c>
      <c r="G490" s="183" t="s">
        <v>980</v>
      </c>
      <c r="H490" s="184">
        <v>2</v>
      </c>
      <c r="I490" s="185"/>
      <c r="J490" s="186">
        <f>ROUND(I490*H490,2)</f>
        <v>0</v>
      </c>
      <c r="K490" s="182" t="s">
        <v>19</v>
      </c>
      <c r="L490" s="41"/>
      <c r="M490" s="187" t="s">
        <v>19</v>
      </c>
      <c r="N490" s="188" t="s">
        <v>47</v>
      </c>
      <c r="O490" s="66"/>
      <c r="P490" s="189">
        <f>O490*H490</f>
        <v>0</v>
      </c>
      <c r="Q490" s="189">
        <v>0</v>
      </c>
      <c r="R490" s="189">
        <f>Q490*H490</f>
        <v>0</v>
      </c>
      <c r="S490" s="189">
        <v>0</v>
      </c>
      <c r="T490" s="190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1" t="s">
        <v>167</v>
      </c>
      <c r="AT490" s="191" t="s">
        <v>145</v>
      </c>
      <c r="AU490" s="191" t="s">
        <v>86</v>
      </c>
      <c r="AY490" s="19" t="s">
        <v>142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9" t="s">
        <v>84</v>
      </c>
      <c r="BK490" s="192">
        <f>ROUND(I490*H490,2)</f>
        <v>0</v>
      </c>
      <c r="BL490" s="19" t="s">
        <v>167</v>
      </c>
      <c r="BM490" s="191" t="s">
        <v>4920</v>
      </c>
    </row>
    <row r="491" spans="1:65" s="2" customFormat="1" ht="24.2" customHeight="1">
      <c r="A491" s="36"/>
      <c r="B491" s="37"/>
      <c r="C491" s="180" t="s">
        <v>648</v>
      </c>
      <c r="D491" s="180" t="s">
        <v>145</v>
      </c>
      <c r="E491" s="181" t="s">
        <v>4921</v>
      </c>
      <c r="F491" s="182" t="s">
        <v>4922</v>
      </c>
      <c r="G491" s="183" t="s">
        <v>3401</v>
      </c>
      <c r="H491" s="184">
        <v>1</v>
      </c>
      <c r="I491" s="185"/>
      <c r="J491" s="186">
        <f>ROUND(I491*H491,2)</f>
        <v>0</v>
      </c>
      <c r="K491" s="182" t="s">
        <v>149</v>
      </c>
      <c r="L491" s="41"/>
      <c r="M491" s="187" t="s">
        <v>19</v>
      </c>
      <c r="N491" s="188" t="s">
        <v>47</v>
      </c>
      <c r="O491" s="66"/>
      <c r="P491" s="189">
        <f>O491*H491</f>
        <v>0</v>
      </c>
      <c r="Q491" s="189">
        <v>0</v>
      </c>
      <c r="R491" s="189">
        <f>Q491*H491</f>
        <v>0</v>
      </c>
      <c r="S491" s="189">
        <v>0</v>
      </c>
      <c r="T491" s="190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91" t="s">
        <v>167</v>
      </c>
      <c r="AT491" s="191" t="s">
        <v>145</v>
      </c>
      <c r="AU491" s="191" t="s">
        <v>86</v>
      </c>
      <c r="AY491" s="19" t="s">
        <v>142</v>
      </c>
      <c r="BE491" s="192">
        <f>IF(N491="základní",J491,0)</f>
        <v>0</v>
      </c>
      <c r="BF491" s="192">
        <f>IF(N491="snížená",J491,0)</f>
        <v>0</v>
      </c>
      <c r="BG491" s="192">
        <f>IF(N491="zákl. přenesená",J491,0)</f>
        <v>0</v>
      </c>
      <c r="BH491" s="192">
        <f>IF(N491="sníž. přenesená",J491,0)</f>
        <v>0</v>
      </c>
      <c r="BI491" s="192">
        <f>IF(N491="nulová",J491,0)</f>
        <v>0</v>
      </c>
      <c r="BJ491" s="19" t="s">
        <v>84</v>
      </c>
      <c r="BK491" s="192">
        <f>ROUND(I491*H491,2)</f>
        <v>0</v>
      </c>
      <c r="BL491" s="19" t="s">
        <v>167</v>
      </c>
      <c r="BM491" s="191" t="s">
        <v>4923</v>
      </c>
    </row>
    <row r="492" spans="1:65" s="2" customFormat="1" ht="11.25">
      <c r="A492" s="36"/>
      <c r="B492" s="37"/>
      <c r="C492" s="38"/>
      <c r="D492" s="193" t="s">
        <v>152</v>
      </c>
      <c r="E492" s="38"/>
      <c r="F492" s="194" t="s">
        <v>4924</v>
      </c>
      <c r="G492" s="38"/>
      <c r="H492" s="38"/>
      <c r="I492" s="195"/>
      <c r="J492" s="38"/>
      <c r="K492" s="38"/>
      <c r="L492" s="41"/>
      <c r="M492" s="196"/>
      <c r="N492" s="197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152</v>
      </c>
      <c r="AU492" s="19" t="s">
        <v>86</v>
      </c>
    </row>
    <row r="493" spans="1:65" s="13" customFormat="1" ht="11.25">
      <c r="B493" s="206"/>
      <c r="C493" s="207"/>
      <c r="D493" s="198" t="s">
        <v>254</v>
      </c>
      <c r="E493" s="208" t="s">
        <v>19</v>
      </c>
      <c r="F493" s="209" t="s">
        <v>4925</v>
      </c>
      <c r="G493" s="207"/>
      <c r="H493" s="210">
        <v>32</v>
      </c>
      <c r="I493" s="211"/>
      <c r="J493" s="207"/>
      <c r="K493" s="207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254</v>
      </c>
      <c r="AU493" s="216" t="s">
        <v>86</v>
      </c>
      <c r="AV493" s="13" t="s">
        <v>86</v>
      </c>
      <c r="AW493" s="13" t="s">
        <v>37</v>
      </c>
      <c r="AX493" s="13" t="s">
        <v>76</v>
      </c>
      <c r="AY493" s="216" t="s">
        <v>142</v>
      </c>
    </row>
    <row r="494" spans="1:65" s="13" customFormat="1" ht="11.25">
      <c r="B494" s="206"/>
      <c r="C494" s="207"/>
      <c r="D494" s="198" t="s">
        <v>254</v>
      </c>
      <c r="E494" s="208" t="s">
        <v>19</v>
      </c>
      <c r="F494" s="209" t="s">
        <v>4839</v>
      </c>
      <c r="G494" s="207"/>
      <c r="H494" s="210">
        <v>60</v>
      </c>
      <c r="I494" s="211"/>
      <c r="J494" s="207"/>
      <c r="K494" s="207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254</v>
      </c>
      <c r="AU494" s="216" t="s">
        <v>86</v>
      </c>
      <c r="AV494" s="13" t="s">
        <v>86</v>
      </c>
      <c r="AW494" s="13" t="s">
        <v>37</v>
      </c>
      <c r="AX494" s="13" t="s">
        <v>76</v>
      </c>
      <c r="AY494" s="216" t="s">
        <v>142</v>
      </c>
    </row>
    <row r="495" spans="1:65" s="13" customFormat="1" ht="11.25">
      <c r="B495" s="206"/>
      <c r="C495" s="207"/>
      <c r="D495" s="198" t="s">
        <v>254</v>
      </c>
      <c r="E495" s="208" t="s">
        <v>19</v>
      </c>
      <c r="F495" s="209" t="s">
        <v>4926</v>
      </c>
      <c r="G495" s="207"/>
      <c r="H495" s="210">
        <v>53</v>
      </c>
      <c r="I495" s="211"/>
      <c r="J495" s="207"/>
      <c r="K495" s="207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254</v>
      </c>
      <c r="AU495" s="216" t="s">
        <v>86</v>
      </c>
      <c r="AV495" s="13" t="s">
        <v>86</v>
      </c>
      <c r="AW495" s="13" t="s">
        <v>37</v>
      </c>
      <c r="AX495" s="13" t="s">
        <v>76</v>
      </c>
      <c r="AY495" s="216" t="s">
        <v>142</v>
      </c>
    </row>
    <row r="496" spans="1:65" s="14" customFormat="1" ht="11.25">
      <c r="B496" s="217"/>
      <c r="C496" s="218"/>
      <c r="D496" s="198" t="s">
        <v>254</v>
      </c>
      <c r="E496" s="219" t="s">
        <v>19</v>
      </c>
      <c r="F496" s="220" t="s">
        <v>266</v>
      </c>
      <c r="G496" s="218"/>
      <c r="H496" s="221">
        <v>145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254</v>
      </c>
      <c r="AU496" s="227" t="s">
        <v>86</v>
      </c>
      <c r="AV496" s="14" t="s">
        <v>167</v>
      </c>
      <c r="AW496" s="14" t="s">
        <v>37</v>
      </c>
      <c r="AX496" s="14" t="s">
        <v>76</v>
      </c>
      <c r="AY496" s="227" t="s">
        <v>142</v>
      </c>
    </row>
    <row r="497" spans="1:65" s="13" customFormat="1" ht="11.25">
      <c r="B497" s="206"/>
      <c r="C497" s="207"/>
      <c r="D497" s="198" t="s">
        <v>254</v>
      </c>
      <c r="E497" s="208" t="s">
        <v>19</v>
      </c>
      <c r="F497" s="209" t="s">
        <v>84</v>
      </c>
      <c r="G497" s="207"/>
      <c r="H497" s="210">
        <v>1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254</v>
      </c>
      <c r="AU497" s="216" t="s">
        <v>86</v>
      </c>
      <c r="AV497" s="13" t="s">
        <v>86</v>
      </c>
      <c r="AW497" s="13" t="s">
        <v>37</v>
      </c>
      <c r="AX497" s="13" t="s">
        <v>84</v>
      </c>
      <c r="AY497" s="216" t="s">
        <v>142</v>
      </c>
    </row>
    <row r="498" spans="1:65" s="2" customFormat="1" ht="33" customHeight="1">
      <c r="A498" s="36"/>
      <c r="B498" s="37"/>
      <c r="C498" s="180" t="s">
        <v>654</v>
      </c>
      <c r="D498" s="180" t="s">
        <v>145</v>
      </c>
      <c r="E498" s="181" t="s">
        <v>4927</v>
      </c>
      <c r="F498" s="182" t="s">
        <v>4928</v>
      </c>
      <c r="G498" s="183" t="s">
        <v>514</v>
      </c>
      <c r="H498" s="184">
        <v>2</v>
      </c>
      <c r="I498" s="185"/>
      <c r="J498" s="186">
        <f>ROUND(I498*H498,2)</f>
        <v>0</v>
      </c>
      <c r="K498" s="182" t="s">
        <v>19</v>
      </c>
      <c r="L498" s="41"/>
      <c r="M498" s="187" t="s">
        <v>19</v>
      </c>
      <c r="N498" s="188" t="s">
        <v>47</v>
      </c>
      <c r="O498" s="66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167</v>
      </c>
      <c r="AT498" s="191" t="s">
        <v>145</v>
      </c>
      <c r="AU498" s="191" t="s">
        <v>86</v>
      </c>
      <c r="AY498" s="19" t="s">
        <v>142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84</v>
      </c>
      <c r="BK498" s="192">
        <f>ROUND(I498*H498,2)</f>
        <v>0</v>
      </c>
      <c r="BL498" s="19" t="s">
        <v>167</v>
      </c>
      <c r="BM498" s="191" t="s">
        <v>4929</v>
      </c>
    </row>
    <row r="499" spans="1:65" s="12" customFormat="1" ht="22.9" customHeight="1">
      <c r="B499" s="164"/>
      <c r="C499" s="165"/>
      <c r="D499" s="166" t="s">
        <v>75</v>
      </c>
      <c r="E499" s="178" t="s">
        <v>1125</v>
      </c>
      <c r="F499" s="178" t="s">
        <v>1126</v>
      </c>
      <c r="G499" s="165"/>
      <c r="H499" s="165"/>
      <c r="I499" s="168"/>
      <c r="J499" s="179">
        <f>BK499</f>
        <v>0</v>
      </c>
      <c r="K499" s="165"/>
      <c r="L499" s="170"/>
      <c r="M499" s="171"/>
      <c r="N499" s="172"/>
      <c r="O499" s="172"/>
      <c r="P499" s="173">
        <f>SUM(P500:P512)</f>
        <v>0</v>
      </c>
      <c r="Q499" s="172"/>
      <c r="R499" s="173">
        <f>SUM(R500:R512)</f>
        <v>0</v>
      </c>
      <c r="S499" s="172"/>
      <c r="T499" s="174">
        <f>SUM(T500:T512)</f>
        <v>0</v>
      </c>
      <c r="AR499" s="175" t="s">
        <v>84</v>
      </c>
      <c r="AT499" s="176" t="s">
        <v>75</v>
      </c>
      <c r="AU499" s="176" t="s">
        <v>84</v>
      </c>
      <c r="AY499" s="175" t="s">
        <v>142</v>
      </c>
      <c r="BK499" s="177">
        <f>SUM(BK500:BK512)</f>
        <v>0</v>
      </c>
    </row>
    <row r="500" spans="1:65" s="2" customFormat="1" ht="37.9" customHeight="1">
      <c r="A500" s="36"/>
      <c r="B500" s="37"/>
      <c r="C500" s="180" t="s">
        <v>658</v>
      </c>
      <c r="D500" s="180" t="s">
        <v>145</v>
      </c>
      <c r="E500" s="181" t="s">
        <v>4930</v>
      </c>
      <c r="F500" s="182" t="s">
        <v>4931</v>
      </c>
      <c r="G500" s="183" t="s">
        <v>335</v>
      </c>
      <c r="H500" s="184">
        <v>6.6</v>
      </c>
      <c r="I500" s="185"/>
      <c r="J500" s="186">
        <f>ROUND(I500*H500,2)</f>
        <v>0</v>
      </c>
      <c r="K500" s="182" t="s">
        <v>149</v>
      </c>
      <c r="L500" s="41"/>
      <c r="M500" s="187" t="s">
        <v>19</v>
      </c>
      <c r="N500" s="188" t="s">
        <v>47</v>
      </c>
      <c r="O500" s="66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1" t="s">
        <v>167</v>
      </c>
      <c r="AT500" s="191" t="s">
        <v>145</v>
      </c>
      <c r="AU500" s="191" t="s">
        <v>86</v>
      </c>
      <c r="AY500" s="19" t="s">
        <v>142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84</v>
      </c>
      <c r="BK500" s="192">
        <f>ROUND(I500*H500,2)</f>
        <v>0</v>
      </c>
      <c r="BL500" s="19" t="s">
        <v>167</v>
      </c>
      <c r="BM500" s="191" t="s">
        <v>4932</v>
      </c>
    </row>
    <row r="501" spans="1:65" s="2" customFormat="1" ht="11.25">
      <c r="A501" s="36"/>
      <c r="B501" s="37"/>
      <c r="C501" s="38"/>
      <c r="D501" s="193" t="s">
        <v>152</v>
      </c>
      <c r="E501" s="38"/>
      <c r="F501" s="194" t="s">
        <v>4933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152</v>
      </c>
      <c r="AU501" s="19" t="s">
        <v>86</v>
      </c>
    </row>
    <row r="502" spans="1:65" s="2" customFormat="1" ht="33" customHeight="1">
      <c r="A502" s="36"/>
      <c r="B502" s="37"/>
      <c r="C502" s="180" t="s">
        <v>664</v>
      </c>
      <c r="D502" s="180" t="s">
        <v>145</v>
      </c>
      <c r="E502" s="181" t="s">
        <v>1133</v>
      </c>
      <c r="F502" s="182" t="s">
        <v>1134</v>
      </c>
      <c r="G502" s="183" t="s">
        <v>335</v>
      </c>
      <c r="H502" s="184">
        <v>6.6</v>
      </c>
      <c r="I502" s="185"/>
      <c r="J502" s="186">
        <f>ROUND(I502*H502,2)</f>
        <v>0</v>
      </c>
      <c r="K502" s="182" t="s">
        <v>149</v>
      </c>
      <c r="L502" s="41"/>
      <c r="M502" s="187" t="s">
        <v>19</v>
      </c>
      <c r="N502" s="188" t="s">
        <v>47</v>
      </c>
      <c r="O502" s="66"/>
      <c r="P502" s="189">
        <f>O502*H502</f>
        <v>0</v>
      </c>
      <c r="Q502" s="189">
        <v>0</v>
      </c>
      <c r="R502" s="189">
        <f>Q502*H502</f>
        <v>0</v>
      </c>
      <c r="S502" s="189">
        <v>0</v>
      </c>
      <c r="T502" s="190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1" t="s">
        <v>167</v>
      </c>
      <c r="AT502" s="191" t="s">
        <v>145</v>
      </c>
      <c r="AU502" s="191" t="s">
        <v>86</v>
      </c>
      <c r="AY502" s="19" t="s">
        <v>142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9" t="s">
        <v>84</v>
      </c>
      <c r="BK502" s="192">
        <f>ROUND(I502*H502,2)</f>
        <v>0</v>
      </c>
      <c r="BL502" s="19" t="s">
        <v>167</v>
      </c>
      <c r="BM502" s="191" t="s">
        <v>4934</v>
      </c>
    </row>
    <row r="503" spans="1:65" s="2" customFormat="1" ht="11.25">
      <c r="A503" s="36"/>
      <c r="B503" s="37"/>
      <c r="C503" s="38"/>
      <c r="D503" s="193" t="s">
        <v>152</v>
      </c>
      <c r="E503" s="38"/>
      <c r="F503" s="194" t="s">
        <v>1136</v>
      </c>
      <c r="G503" s="38"/>
      <c r="H503" s="38"/>
      <c r="I503" s="195"/>
      <c r="J503" s="38"/>
      <c r="K503" s="38"/>
      <c r="L503" s="41"/>
      <c r="M503" s="196"/>
      <c r="N503" s="197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152</v>
      </c>
      <c r="AU503" s="19" t="s">
        <v>86</v>
      </c>
    </row>
    <row r="504" spans="1:65" s="2" customFormat="1" ht="44.25" customHeight="1">
      <c r="A504" s="36"/>
      <c r="B504" s="37"/>
      <c r="C504" s="180" t="s">
        <v>669</v>
      </c>
      <c r="D504" s="180" t="s">
        <v>145</v>
      </c>
      <c r="E504" s="181" t="s">
        <v>1138</v>
      </c>
      <c r="F504" s="182" t="s">
        <v>1139</v>
      </c>
      <c r="G504" s="183" t="s">
        <v>335</v>
      </c>
      <c r="H504" s="184">
        <v>92.4</v>
      </c>
      <c r="I504" s="185"/>
      <c r="J504" s="186">
        <f>ROUND(I504*H504,2)</f>
        <v>0</v>
      </c>
      <c r="K504" s="182" t="s">
        <v>149</v>
      </c>
      <c r="L504" s="41"/>
      <c r="M504" s="187" t="s">
        <v>19</v>
      </c>
      <c r="N504" s="188" t="s">
        <v>47</v>
      </c>
      <c r="O504" s="66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1" t="s">
        <v>167</v>
      </c>
      <c r="AT504" s="191" t="s">
        <v>145</v>
      </c>
      <c r="AU504" s="191" t="s">
        <v>86</v>
      </c>
      <c r="AY504" s="19" t="s">
        <v>142</v>
      </c>
      <c r="BE504" s="192">
        <f>IF(N504="základní",J504,0)</f>
        <v>0</v>
      </c>
      <c r="BF504" s="192">
        <f>IF(N504="snížená",J504,0)</f>
        <v>0</v>
      </c>
      <c r="BG504" s="192">
        <f>IF(N504="zákl. přenesená",J504,0)</f>
        <v>0</v>
      </c>
      <c r="BH504" s="192">
        <f>IF(N504="sníž. přenesená",J504,0)</f>
        <v>0</v>
      </c>
      <c r="BI504" s="192">
        <f>IF(N504="nulová",J504,0)</f>
        <v>0</v>
      </c>
      <c r="BJ504" s="19" t="s">
        <v>84</v>
      </c>
      <c r="BK504" s="192">
        <f>ROUND(I504*H504,2)</f>
        <v>0</v>
      </c>
      <c r="BL504" s="19" t="s">
        <v>167</v>
      </c>
      <c r="BM504" s="191" t="s">
        <v>4935</v>
      </c>
    </row>
    <row r="505" spans="1:65" s="2" customFormat="1" ht="11.25">
      <c r="A505" s="36"/>
      <c r="B505" s="37"/>
      <c r="C505" s="38"/>
      <c r="D505" s="193" t="s">
        <v>152</v>
      </c>
      <c r="E505" s="38"/>
      <c r="F505" s="194" t="s">
        <v>1141</v>
      </c>
      <c r="G505" s="38"/>
      <c r="H505" s="38"/>
      <c r="I505" s="195"/>
      <c r="J505" s="38"/>
      <c r="K505" s="38"/>
      <c r="L505" s="41"/>
      <c r="M505" s="196"/>
      <c r="N505" s="197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152</v>
      </c>
      <c r="AU505" s="19" t="s">
        <v>86</v>
      </c>
    </row>
    <row r="506" spans="1:65" s="13" customFormat="1" ht="11.25">
      <c r="B506" s="206"/>
      <c r="C506" s="207"/>
      <c r="D506" s="198" t="s">
        <v>254</v>
      </c>
      <c r="E506" s="207"/>
      <c r="F506" s="209" t="s">
        <v>4936</v>
      </c>
      <c r="G506" s="207"/>
      <c r="H506" s="210">
        <v>92.4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254</v>
      </c>
      <c r="AU506" s="216" t="s">
        <v>86</v>
      </c>
      <c r="AV506" s="13" t="s">
        <v>86</v>
      </c>
      <c r="AW506" s="13" t="s">
        <v>4</v>
      </c>
      <c r="AX506" s="13" t="s">
        <v>84</v>
      </c>
      <c r="AY506" s="216" t="s">
        <v>142</v>
      </c>
    </row>
    <row r="507" spans="1:65" s="2" customFormat="1" ht="37.9" customHeight="1">
      <c r="A507" s="36"/>
      <c r="B507" s="37"/>
      <c r="C507" s="180" t="s">
        <v>676</v>
      </c>
      <c r="D507" s="180" t="s">
        <v>145</v>
      </c>
      <c r="E507" s="181" t="s">
        <v>1155</v>
      </c>
      <c r="F507" s="182" t="s">
        <v>1156</v>
      </c>
      <c r="G507" s="183" t="s">
        <v>335</v>
      </c>
      <c r="H507" s="184">
        <v>0.5</v>
      </c>
      <c r="I507" s="185"/>
      <c r="J507" s="186">
        <f>ROUND(I507*H507,2)</f>
        <v>0</v>
      </c>
      <c r="K507" s="182" t="s">
        <v>149</v>
      </c>
      <c r="L507" s="41"/>
      <c r="M507" s="187" t="s">
        <v>19</v>
      </c>
      <c r="N507" s="188" t="s">
        <v>47</v>
      </c>
      <c r="O507" s="66"/>
      <c r="P507" s="189">
        <f>O507*H507</f>
        <v>0</v>
      </c>
      <c r="Q507" s="189">
        <v>0</v>
      </c>
      <c r="R507" s="189">
        <f>Q507*H507</f>
        <v>0</v>
      </c>
      <c r="S507" s="189">
        <v>0</v>
      </c>
      <c r="T507" s="190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91" t="s">
        <v>167</v>
      </c>
      <c r="AT507" s="191" t="s">
        <v>145</v>
      </c>
      <c r="AU507" s="191" t="s">
        <v>86</v>
      </c>
      <c r="AY507" s="19" t="s">
        <v>142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9" t="s">
        <v>84</v>
      </c>
      <c r="BK507" s="192">
        <f>ROUND(I507*H507,2)</f>
        <v>0</v>
      </c>
      <c r="BL507" s="19" t="s">
        <v>167</v>
      </c>
      <c r="BM507" s="191" t="s">
        <v>4937</v>
      </c>
    </row>
    <row r="508" spans="1:65" s="2" customFormat="1" ht="11.25">
      <c r="A508" s="36"/>
      <c r="B508" s="37"/>
      <c r="C508" s="38"/>
      <c r="D508" s="193" t="s">
        <v>152</v>
      </c>
      <c r="E508" s="38"/>
      <c r="F508" s="194" t="s">
        <v>1158</v>
      </c>
      <c r="G508" s="38"/>
      <c r="H508" s="38"/>
      <c r="I508" s="195"/>
      <c r="J508" s="38"/>
      <c r="K508" s="38"/>
      <c r="L508" s="41"/>
      <c r="M508" s="196"/>
      <c r="N508" s="197"/>
      <c r="O508" s="66"/>
      <c r="P508" s="66"/>
      <c r="Q508" s="66"/>
      <c r="R508" s="66"/>
      <c r="S508" s="66"/>
      <c r="T508" s="67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152</v>
      </c>
      <c r="AU508" s="19" t="s">
        <v>86</v>
      </c>
    </row>
    <row r="509" spans="1:65" s="2" customFormat="1" ht="37.9" customHeight="1">
      <c r="A509" s="36"/>
      <c r="B509" s="37"/>
      <c r="C509" s="180" t="s">
        <v>684</v>
      </c>
      <c r="D509" s="180" t="s">
        <v>145</v>
      </c>
      <c r="E509" s="181" t="s">
        <v>4938</v>
      </c>
      <c r="F509" s="182" t="s">
        <v>4939</v>
      </c>
      <c r="G509" s="183" t="s">
        <v>335</v>
      </c>
      <c r="H509" s="184">
        <v>6</v>
      </c>
      <c r="I509" s="185"/>
      <c r="J509" s="186">
        <f>ROUND(I509*H509,2)</f>
        <v>0</v>
      </c>
      <c r="K509" s="182" t="s">
        <v>149</v>
      </c>
      <c r="L509" s="41"/>
      <c r="M509" s="187" t="s">
        <v>19</v>
      </c>
      <c r="N509" s="188" t="s">
        <v>47</v>
      </c>
      <c r="O509" s="66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167</v>
      </c>
      <c r="AT509" s="191" t="s">
        <v>145</v>
      </c>
      <c r="AU509" s="191" t="s">
        <v>86</v>
      </c>
      <c r="AY509" s="19" t="s">
        <v>142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84</v>
      </c>
      <c r="BK509" s="192">
        <f>ROUND(I509*H509,2)</f>
        <v>0</v>
      </c>
      <c r="BL509" s="19" t="s">
        <v>167</v>
      </c>
      <c r="BM509" s="191" t="s">
        <v>4940</v>
      </c>
    </row>
    <row r="510" spans="1:65" s="2" customFormat="1" ht="11.25">
      <c r="A510" s="36"/>
      <c r="B510" s="37"/>
      <c r="C510" s="38"/>
      <c r="D510" s="193" t="s">
        <v>152</v>
      </c>
      <c r="E510" s="38"/>
      <c r="F510" s="194" t="s">
        <v>4941</v>
      </c>
      <c r="G510" s="38"/>
      <c r="H510" s="38"/>
      <c r="I510" s="195"/>
      <c r="J510" s="38"/>
      <c r="K510" s="38"/>
      <c r="L510" s="41"/>
      <c r="M510" s="196"/>
      <c r="N510" s="197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152</v>
      </c>
      <c r="AU510" s="19" t="s">
        <v>86</v>
      </c>
    </row>
    <row r="511" spans="1:65" s="2" customFormat="1" ht="44.25" customHeight="1">
      <c r="A511" s="36"/>
      <c r="B511" s="37"/>
      <c r="C511" s="180" t="s">
        <v>690</v>
      </c>
      <c r="D511" s="180" t="s">
        <v>145</v>
      </c>
      <c r="E511" s="181" t="s">
        <v>4942</v>
      </c>
      <c r="F511" s="182" t="s">
        <v>4943</v>
      </c>
      <c r="G511" s="183" t="s">
        <v>335</v>
      </c>
      <c r="H511" s="184">
        <v>0.1</v>
      </c>
      <c r="I511" s="185"/>
      <c r="J511" s="186">
        <f>ROUND(I511*H511,2)</f>
        <v>0</v>
      </c>
      <c r="K511" s="182" t="s">
        <v>149</v>
      </c>
      <c r="L511" s="41"/>
      <c r="M511" s="187" t="s">
        <v>19</v>
      </c>
      <c r="N511" s="188" t="s">
        <v>47</v>
      </c>
      <c r="O511" s="66"/>
      <c r="P511" s="189">
        <f>O511*H511</f>
        <v>0</v>
      </c>
      <c r="Q511" s="189">
        <v>0</v>
      </c>
      <c r="R511" s="189">
        <f>Q511*H511</f>
        <v>0</v>
      </c>
      <c r="S511" s="189">
        <v>0</v>
      </c>
      <c r="T511" s="190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91" t="s">
        <v>167</v>
      </c>
      <c r="AT511" s="191" t="s">
        <v>145</v>
      </c>
      <c r="AU511" s="191" t="s">
        <v>86</v>
      </c>
      <c r="AY511" s="19" t="s">
        <v>142</v>
      </c>
      <c r="BE511" s="192">
        <f>IF(N511="základní",J511,0)</f>
        <v>0</v>
      </c>
      <c r="BF511" s="192">
        <f>IF(N511="snížená",J511,0)</f>
        <v>0</v>
      </c>
      <c r="BG511" s="192">
        <f>IF(N511="zákl. přenesená",J511,0)</f>
        <v>0</v>
      </c>
      <c r="BH511" s="192">
        <f>IF(N511="sníž. přenesená",J511,0)</f>
        <v>0</v>
      </c>
      <c r="BI511" s="192">
        <f>IF(N511="nulová",J511,0)</f>
        <v>0</v>
      </c>
      <c r="BJ511" s="19" t="s">
        <v>84</v>
      </c>
      <c r="BK511" s="192">
        <f>ROUND(I511*H511,2)</f>
        <v>0</v>
      </c>
      <c r="BL511" s="19" t="s">
        <v>167</v>
      </c>
      <c r="BM511" s="191" t="s">
        <v>4944</v>
      </c>
    </row>
    <row r="512" spans="1:65" s="2" customFormat="1" ht="11.25">
      <c r="A512" s="36"/>
      <c r="B512" s="37"/>
      <c r="C512" s="38"/>
      <c r="D512" s="193" t="s">
        <v>152</v>
      </c>
      <c r="E512" s="38"/>
      <c r="F512" s="194" t="s">
        <v>4945</v>
      </c>
      <c r="G512" s="38"/>
      <c r="H512" s="38"/>
      <c r="I512" s="195"/>
      <c r="J512" s="38"/>
      <c r="K512" s="38"/>
      <c r="L512" s="41"/>
      <c r="M512" s="196"/>
      <c r="N512" s="197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152</v>
      </c>
      <c r="AU512" s="19" t="s">
        <v>86</v>
      </c>
    </row>
    <row r="513" spans="1:65" s="12" customFormat="1" ht="22.9" customHeight="1">
      <c r="B513" s="164"/>
      <c r="C513" s="165"/>
      <c r="D513" s="166" t="s">
        <v>75</v>
      </c>
      <c r="E513" s="178" t="s">
        <v>1165</v>
      </c>
      <c r="F513" s="178" t="s">
        <v>1166</v>
      </c>
      <c r="G513" s="165"/>
      <c r="H513" s="165"/>
      <c r="I513" s="168"/>
      <c r="J513" s="179">
        <f>BK513</f>
        <v>0</v>
      </c>
      <c r="K513" s="165"/>
      <c r="L513" s="170"/>
      <c r="M513" s="171"/>
      <c r="N513" s="172"/>
      <c r="O513" s="172"/>
      <c r="P513" s="173">
        <f>SUM(P514:P517)</f>
        <v>0</v>
      </c>
      <c r="Q513" s="172"/>
      <c r="R513" s="173">
        <f>SUM(R514:R517)</f>
        <v>0</v>
      </c>
      <c r="S513" s="172"/>
      <c r="T513" s="174">
        <f>SUM(T514:T517)</f>
        <v>0</v>
      </c>
      <c r="AR513" s="175" t="s">
        <v>84</v>
      </c>
      <c r="AT513" s="176" t="s">
        <v>75</v>
      </c>
      <c r="AU513" s="176" t="s">
        <v>84</v>
      </c>
      <c r="AY513" s="175" t="s">
        <v>142</v>
      </c>
      <c r="BK513" s="177">
        <f>SUM(BK514:BK517)</f>
        <v>0</v>
      </c>
    </row>
    <row r="514" spans="1:65" s="2" customFormat="1" ht="37.9" customHeight="1">
      <c r="A514" s="36"/>
      <c r="B514" s="37"/>
      <c r="C514" s="180" t="s">
        <v>695</v>
      </c>
      <c r="D514" s="180" t="s">
        <v>145</v>
      </c>
      <c r="E514" s="181" t="s">
        <v>4946</v>
      </c>
      <c r="F514" s="182" t="s">
        <v>4947</v>
      </c>
      <c r="G514" s="183" t="s">
        <v>335</v>
      </c>
      <c r="H514" s="184">
        <v>0.84</v>
      </c>
      <c r="I514" s="185"/>
      <c r="J514" s="186">
        <f>ROUND(I514*H514,2)</f>
        <v>0</v>
      </c>
      <c r="K514" s="182" t="s">
        <v>149</v>
      </c>
      <c r="L514" s="41"/>
      <c r="M514" s="187" t="s">
        <v>19</v>
      </c>
      <c r="N514" s="188" t="s">
        <v>47</v>
      </c>
      <c r="O514" s="66"/>
      <c r="P514" s="189">
        <f>O514*H514</f>
        <v>0</v>
      </c>
      <c r="Q514" s="189">
        <v>0</v>
      </c>
      <c r="R514" s="189">
        <f>Q514*H514</f>
        <v>0</v>
      </c>
      <c r="S514" s="189">
        <v>0</v>
      </c>
      <c r="T514" s="190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1" t="s">
        <v>167</v>
      </c>
      <c r="AT514" s="191" t="s">
        <v>145</v>
      </c>
      <c r="AU514" s="191" t="s">
        <v>86</v>
      </c>
      <c r="AY514" s="19" t="s">
        <v>142</v>
      </c>
      <c r="BE514" s="192">
        <f>IF(N514="základní",J514,0)</f>
        <v>0</v>
      </c>
      <c r="BF514" s="192">
        <f>IF(N514="snížená",J514,0)</f>
        <v>0</v>
      </c>
      <c r="BG514" s="192">
        <f>IF(N514="zákl. přenesená",J514,0)</f>
        <v>0</v>
      </c>
      <c r="BH514" s="192">
        <f>IF(N514="sníž. přenesená",J514,0)</f>
        <v>0</v>
      </c>
      <c r="BI514" s="192">
        <f>IF(N514="nulová",J514,0)</f>
        <v>0</v>
      </c>
      <c r="BJ514" s="19" t="s">
        <v>84</v>
      </c>
      <c r="BK514" s="192">
        <f>ROUND(I514*H514,2)</f>
        <v>0</v>
      </c>
      <c r="BL514" s="19" t="s">
        <v>167</v>
      </c>
      <c r="BM514" s="191" t="s">
        <v>4948</v>
      </c>
    </row>
    <row r="515" spans="1:65" s="2" customFormat="1" ht="11.25">
      <c r="A515" s="36"/>
      <c r="B515" s="37"/>
      <c r="C515" s="38"/>
      <c r="D515" s="193" t="s">
        <v>152</v>
      </c>
      <c r="E515" s="38"/>
      <c r="F515" s="194" t="s">
        <v>4949</v>
      </c>
      <c r="G515" s="38"/>
      <c r="H515" s="38"/>
      <c r="I515" s="195"/>
      <c r="J515" s="38"/>
      <c r="K515" s="38"/>
      <c r="L515" s="41"/>
      <c r="M515" s="196"/>
      <c r="N515" s="197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152</v>
      </c>
      <c r="AU515" s="19" t="s">
        <v>86</v>
      </c>
    </row>
    <row r="516" spans="1:65" s="2" customFormat="1" ht="55.5" customHeight="1">
      <c r="A516" s="36"/>
      <c r="B516" s="37"/>
      <c r="C516" s="180" t="s">
        <v>699</v>
      </c>
      <c r="D516" s="180" t="s">
        <v>145</v>
      </c>
      <c r="E516" s="181" t="s">
        <v>4950</v>
      </c>
      <c r="F516" s="182" t="s">
        <v>4951</v>
      </c>
      <c r="G516" s="183" t="s">
        <v>335</v>
      </c>
      <c r="H516" s="184">
        <v>0.84</v>
      </c>
      <c r="I516" s="185"/>
      <c r="J516" s="186">
        <f>ROUND(I516*H516,2)</f>
        <v>0</v>
      </c>
      <c r="K516" s="182" t="s">
        <v>149</v>
      </c>
      <c r="L516" s="41"/>
      <c r="M516" s="187" t="s">
        <v>19</v>
      </c>
      <c r="N516" s="188" t="s">
        <v>47</v>
      </c>
      <c r="O516" s="66"/>
      <c r="P516" s="189">
        <f>O516*H516</f>
        <v>0</v>
      </c>
      <c r="Q516" s="189">
        <v>0</v>
      </c>
      <c r="R516" s="189">
        <f>Q516*H516</f>
        <v>0</v>
      </c>
      <c r="S516" s="189">
        <v>0</v>
      </c>
      <c r="T516" s="190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91" t="s">
        <v>167</v>
      </c>
      <c r="AT516" s="191" t="s">
        <v>145</v>
      </c>
      <c r="AU516" s="191" t="s">
        <v>86</v>
      </c>
      <c r="AY516" s="19" t="s">
        <v>142</v>
      </c>
      <c r="BE516" s="192">
        <f>IF(N516="základní",J516,0)</f>
        <v>0</v>
      </c>
      <c r="BF516" s="192">
        <f>IF(N516="snížená",J516,0)</f>
        <v>0</v>
      </c>
      <c r="BG516" s="192">
        <f>IF(N516="zákl. přenesená",J516,0)</f>
        <v>0</v>
      </c>
      <c r="BH516" s="192">
        <f>IF(N516="sníž. přenesená",J516,0)</f>
        <v>0</v>
      </c>
      <c r="BI516" s="192">
        <f>IF(N516="nulová",J516,0)</f>
        <v>0</v>
      </c>
      <c r="BJ516" s="19" t="s">
        <v>84</v>
      </c>
      <c r="BK516" s="192">
        <f>ROUND(I516*H516,2)</f>
        <v>0</v>
      </c>
      <c r="BL516" s="19" t="s">
        <v>167</v>
      </c>
      <c r="BM516" s="191" t="s">
        <v>4952</v>
      </c>
    </row>
    <row r="517" spans="1:65" s="2" customFormat="1" ht="11.25">
      <c r="A517" s="36"/>
      <c r="B517" s="37"/>
      <c r="C517" s="38"/>
      <c r="D517" s="193" t="s">
        <v>152</v>
      </c>
      <c r="E517" s="38"/>
      <c r="F517" s="194" t="s">
        <v>4953</v>
      </c>
      <c r="G517" s="38"/>
      <c r="H517" s="38"/>
      <c r="I517" s="195"/>
      <c r="J517" s="38"/>
      <c r="K517" s="38"/>
      <c r="L517" s="41"/>
      <c r="M517" s="196"/>
      <c r="N517" s="197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152</v>
      </c>
      <c r="AU517" s="19" t="s">
        <v>86</v>
      </c>
    </row>
    <row r="518" spans="1:65" s="12" customFormat="1" ht="25.9" customHeight="1">
      <c r="B518" s="164"/>
      <c r="C518" s="165"/>
      <c r="D518" s="166" t="s">
        <v>75</v>
      </c>
      <c r="E518" s="167" t="s">
        <v>1179</v>
      </c>
      <c r="F518" s="167" t="s">
        <v>1180</v>
      </c>
      <c r="G518" s="165"/>
      <c r="H518" s="165"/>
      <c r="I518" s="168"/>
      <c r="J518" s="169">
        <f>BK518</f>
        <v>0</v>
      </c>
      <c r="K518" s="165"/>
      <c r="L518" s="170"/>
      <c r="M518" s="171"/>
      <c r="N518" s="172"/>
      <c r="O518" s="172"/>
      <c r="P518" s="173">
        <f>P519+P543</f>
        <v>0</v>
      </c>
      <c r="Q518" s="172"/>
      <c r="R518" s="173">
        <f>R519+R543</f>
        <v>0.10470599999999999</v>
      </c>
      <c r="S518" s="172"/>
      <c r="T518" s="174">
        <f>T519+T543</f>
        <v>0.14000000000000001</v>
      </c>
      <c r="AR518" s="175" t="s">
        <v>86</v>
      </c>
      <c r="AT518" s="176" t="s">
        <v>75</v>
      </c>
      <c r="AU518" s="176" t="s">
        <v>76</v>
      </c>
      <c r="AY518" s="175" t="s">
        <v>142</v>
      </c>
      <c r="BK518" s="177">
        <f>BK519+BK543</f>
        <v>0</v>
      </c>
    </row>
    <row r="519" spans="1:65" s="12" customFormat="1" ht="22.9" customHeight="1">
      <c r="B519" s="164"/>
      <c r="C519" s="165"/>
      <c r="D519" s="166" t="s">
        <v>75</v>
      </c>
      <c r="E519" s="178" t="s">
        <v>1181</v>
      </c>
      <c r="F519" s="178" t="s">
        <v>1182</v>
      </c>
      <c r="G519" s="165"/>
      <c r="H519" s="165"/>
      <c r="I519" s="168"/>
      <c r="J519" s="179">
        <f>BK519</f>
        <v>0</v>
      </c>
      <c r="K519" s="165"/>
      <c r="L519" s="170"/>
      <c r="M519" s="171"/>
      <c r="N519" s="172"/>
      <c r="O519" s="172"/>
      <c r="P519" s="173">
        <f>SUM(P520:P542)</f>
        <v>0</v>
      </c>
      <c r="Q519" s="172"/>
      <c r="R519" s="173">
        <f>SUM(R520:R542)</f>
        <v>8.8249999999999995E-2</v>
      </c>
      <c r="S519" s="172"/>
      <c r="T519" s="174">
        <f>SUM(T520:T542)</f>
        <v>0.14000000000000001</v>
      </c>
      <c r="AR519" s="175" t="s">
        <v>86</v>
      </c>
      <c r="AT519" s="176" t="s">
        <v>75</v>
      </c>
      <c r="AU519" s="176" t="s">
        <v>84</v>
      </c>
      <c r="AY519" s="175" t="s">
        <v>142</v>
      </c>
      <c r="BK519" s="177">
        <f>SUM(BK520:BK542)</f>
        <v>0</v>
      </c>
    </row>
    <row r="520" spans="1:65" s="2" customFormat="1" ht="33" customHeight="1">
      <c r="A520" s="36"/>
      <c r="B520" s="37"/>
      <c r="C520" s="180" t="s">
        <v>704</v>
      </c>
      <c r="D520" s="180" t="s">
        <v>145</v>
      </c>
      <c r="E520" s="181" t="s">
        <v>4954</v>
      </c>
      <c r="F520" s="182" t="s">
        <v>4955</v>
      </c>
      <c r="G520" s="183" t="s">
        <v>251</v>
      </c>
      <c r="H520" s="184">
        <v>50</v>
      </c>
      <c r="I520" s="185"/>
      <c r="J520" s="186">
        <f>ROUND(I520*H520,2)</f>
        <v>0</v>
      </c>
      <c r="K520" s="182" t="s">
        <v>149</v>
      </c>
      <c r="L520" s="41"/>
      <c r="M520" s="187" t="s">
        <v>19</v>
      </c>
      <c r="N520" s="188" t="s">
        <v>47</v>
      </c>
      <c r="O520" s="66"/>
      <c r="P520" s="189">
        <f>O520*H520</f>
        <v>0</v>
      </c>
      <c r="Q520" s="189">
        <v>0</v>
      </c>
      <c r="R520" s="189">
        <f>Q520*H520</f>
        <v>0</v>
      </c>
      <c r="S520" s="189">
        <v>8.0000000000000004E-4</v>
      </c>
      <c r="T520" s="190">
        <f>S520*H520</f>
        <v>0.04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91" t="s">
        <v>339</v>
      </c>
      <c r="AT520" s="191" t="s">
        <v>145</v>
      </c>
      <c r="AU520" s="191" t="s">
        <v>86</v>
      </c>
      <c r="AY520" s="19" t="s">
        <v>142</v>
      </c>
      <c r="BE520" s="192">
        <f>IF(N520="základní",J520,0)</f>
        <v>0</v>
      </c>
      <c r="BF520" s="192">
        <f>IF(N520="snížená",J520,0)</f>
        <v>0</v>
      </c>
      <c r="BG520" s="192">
        <f>IF(N520="zákl. přenesená",J520,0)</f>
        <v>0</v>
      </c>
      <c r="BH520" s="192">
        <f>IF(N520="sníž. přenesená",J520,0)</f>
        <v>0</v>
      </c>
      <c r="BI520" s="192">
        <f>IF(N520="nulová",J520,0)</f>
        <v>0</v>
      </c>
      <c r="BJ520" s="19" t="s">
        <v>84</v>
      </c>
      <c r="BK520" s="192">
        <f>ROUND(I520*H520,2)</f>
        <v>0</v>
      </c>
      <c r="BL520" s="19" t="s">
        <v>339</v>
      </c>
      <c r="BM520" s="191" t="s">
        <v>4956</v>
      </c>
    </row>
    <row r="521" spans="1:65" s="2" customFormat="1" ht="11.25">
      <c r="A521" s="36"/>
      <c r="B521" s="37"/>
      <c r="C521" s="38"/>
      <c r="D521" s="193" t="s">
        <v>152</v>
      </c>
      <c r="E521" s="38"/>
      <c r="F521" s="194" t="s">
        <v>4957</v>
      </c>
      <c r="G521" s="38"/>
      <c r="H521" s="38"/>
      <c r="I521" s="195"/>
      <c r="J521" s="38"/>
      <c r="K521" s="38"/>
      <c r="L521" s="41"/>
      <c r="M521" s="196"/>
      <c r="N521" s="197"/>
      <c r="O521" s="66"/>
      <c r="P521" s="66"/>
      <c r="Q521" s="66"/>
      <c r="R521" s="66"/>
      <c r="S521" s="66"/>
      <c r="T521" s="67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9" t="s">
        <v>152</v>
      </c>
      <c r="AU521" s="19" t="s">
        <v>86</v>
      </c>
    </row>
    <row r="522" spans="1:65" s="13" customFormat="1" ht="11.25">
      <c r="B522" s="206"/>
      <c r="C522" s="207"/>
      <c r="D522" s="198" t="s">
        <v>254</v>
      </c>
      <c r="E522" s="208" t="s">
        <v>19</v>
      </c>
      <c r="F522" s="209" t="s">
        <v>4958</v>
      </c>
      <c r="G522" s="207"/>
      <c r="H522" s="210">
        <v>50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254</v>
      </c>
      <c r="AU522" s="216" t="s">
        <v>86</v>
      </c>
      <c r="AV522" s="13" t="s">
        <v>86</v>
      </c>
      <c r="AW522" s="13" t="s">
        <v>37</v>
      </c>
      <c r="AX522" s="13" t="s">
        <v>84</v>
      </c>
      <c r="AY522" s="216" t="s">
        <v>142</v>
      </c>
    </row>
    <row r="523" spans="1:65" s="2" customFormat="1" ht="24.2" customHeight="1">
      <c r="A523" s="36"/>
      <c r="B523" s="37"/>
      <c r="C523" s="180" t="s">
        <v>710</v>
      </c>
      <c r="D523" s="180" t="s">
        <v>145</v>
      </c>
      <c r="E523" s="181" t="s">
        <v>4959</v>
      </c>
      <c r="F523" s="182" t="s">
        <v>4960</v>
      </c>
      <c r="G523" s="183" t="s">
        <v>251</v>
      </c>
      <c r="H523" s="184">
        <v>25</v>
      </c>
      <c r="I523" s="185"/>
      <c r="J523" s="186">
        <f>ROUND(I523*H523,2)</f>
        <v>0</v>
      </c>
      <c r="K523" s="182" t="s">
        <v>149</v>
      </c>
      <c r="L523" s="41"/>
      <c r="M523" s="187" t="s">
        <v>19</v>
      </c>
      <c r="N523" s="188" t="s">
        <v>47</v>
      </c>
      <c r="O523" s="66"/>
      <c r="P523" s="189">
        <f>O523*H523</f>
        <v>0</v>
      </c>
      <c r="Q523" s="189">
        <v>0</v>
      </c>
      <c r="R523" s="189">
        <f>Q523*H523</f>
        <v>0</v>
      </c>
      <c r="S523" s="189">
        <v>4.0000000000000001E-3</v>
      </c>
      <c r="T523" s="190">
        <f>S523*H523</f>
        <v>0.1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91" t="s">
        <v>339</v>
      </c>
      <c r="AT523" s="191" t="s">
        <v>145</v>
      </c>
      <c r="AU523" s="191" t="s">
        <v>86</v>
      </c>
      <c r="AY523" s="19" t="s">
        <v>142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9" t="s">
        <v>84</v>
      </c>
      <c r="BK523" s="192">
        <f>ROUND(I523*H523,2)</f>
        <v>0</v>
      </c>
      <c r="BL523" s="19" t="s">
        <v>339</v>
      </c>
      <c r="BM523" s="191" t="s">
        <v>4961</v>
      </c>
    </row>
    <row r="524" spans="1:65" s="2" customFormat="1" ht="11.25">
      <c r="A524" s="36"/>
      <c r="B524" s="37"/>
      <c r="C524" s="38"/>
      <c r="D524" s="193" t="s">
        <v>152</v>
      </c>
      <c r="E524" s="38"/>
      <c r="F524" s="194" t="s">
        <v>4962</v>
      </c>
      <c r="G524" s="38"/>
      <c r="H524" s="38"/>
      <c r="I524" s="195"/>
      <c r="J524" s="38"/>
      <c r="K524" s="38"/>
      <c r="L524" s="41"/>
      <c r="M524" s="196"/>
      <c r="N524" s="197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152</v>
      </c>
      <c r="AU524" s="19" t="s">
        <v>86</v>
      </c>
    </row>
    <row r="525" spans="1:65" s="13" customFormat="1" ht="11.25">
      <c r="B525" s="206"/>
      <c r="C525" s="207"/>
      <c r="D525" s="198" t="s">
        <v>254</v>
      </c>
      <c r="E525" s="208" t="s">
        <v>19</v>
      </c>
      <c r="F525" s="209" t="s">
        <v>4963</v>
      </c>
      <c r="G525" s="207"/>
      <c r="H525" s="210">
        <v>25</v>
      </c>
      <c r="I525" s="211"/>
      <c r="J525" s="207"/>
      <c r="K525" s="207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254</v>
      </c>
      <c r="AU525" s="216" t="s">
        <v>86</v>
      </c>
      <c r="AV525" s="13" t="s">
        <v>86</v>
      </c>
      <c r="AW525" s="13" t="s">
        <v>37</v>
      </c>
      <c r="AX525" s="13" t="s">
        <v>84</v>
      </c>
      <c r="AY525" s="216" t="s">
        <v>142</v>
      </c>
    </row>
    <row r="526" spans="1:65" s="2" customFormat="1" ht="24.2" customHeight="1">
      <c r="A526" s="36"/>
      <c r="B526" s="37"/>
      <c r="C526" s="180" t="s">
        <v>716</v>
      </c>
      <c r="D526" s="180" t="s">
        <v>145</v>
      </c>
      <c r="E526" s="181" t="s">
        <v>4964</v>
      </c>
      <c r="F526" s="182" t="s">
        <v>4965</v>
      </c>
      <c r="G526" s="183" t="s">
        <v>251</v>
      </c>
      <c r="H526" s="184">
        <v>25</v>
      </c>
      <c r="I526" s="185"/>
      <c r="J526" s="186">
        <f>ROUND(I526*H526,2)</f>
        <v>0</v>
      </c>
      <c r="K526" s="182" t="s">
        <v>149</v>
      </c>
      <c r="L526" s="41"/>
      <c r="M526" s="187" t="s">
        <v>19</v>
      </c>
      <c r="N526" s="188" t="s">
        <v>47</v>
      </c>
      <c r="O526" s="66"/>
      <c r="P526" s="189">
        <f>O526*H526</f>
        <v>0</v>
      </c>
      <c r="Q526" s="189">
        <v>0</v>
      </c>
      <c r="R526" s="189">
        <f>Q526*H526</f>
        <v>0</v>
      </c>
      <c r="S526" s="189">
        <v>0</v>
      </c>
      <c r="T526" s="190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91" t="s">
        <v>339</v>
      </c>
      <c r="AT526" s="191" t="s">
        <v>145</v>
      </c>
      <c r="AU526" s="191" t="s">
        <v>86</v>
      </c>
      <c r="AY526" s="19" t="s">
        <v>142</v>
      </c>
      <c r="BE526" s="192">
        <f>IF(N526="základní",J526,0)</f>
        <v>0</v>
      </c>
      <c r="BF526" s="192">
        <f>IF(N526="snížená",J526,0)</f>
        <v>0</v>
      </c>
      <c r="BG526" s="192">
        <f>IF(N526="zákl. přenesená",J526,0)</f>
        <v>0</v>
      </c>
      <c r="BH526" s="192">
        <f>IF(N526="sníž. přenesená",J526,0)</f>
        <v>0</v>
      </c>
      <c r="BI526" s="192">
        <f>IF(N526="nulová",J526,0)</f>
        <v>0</v>
      </c>
      <c r="BJ526" s="19" t="s">
        <v>84</v>
      </c>
      <c r="BK526" s="192">
        <f>ROUND(I526*H526,2)</f>
        <v>0</v>
      </c>
      <c r="BL526" s="19" t="s">
        <v>339</v>
      </c>
      <c r="BM526" s="191" t="s">
        <v>4966</v>
      </c>
    </row>
    <row r="527" spans="1:65" s="2" customFormat="1" ht="11.25">
      <c r="A527" s="36"/>
      <c r="B527" s="37"/>
      <c r="C527" s="38"/>
      <c r="D527" s="193" t="s">
        <v>152</v>
      </c>
      <c r="E527" s="38"/>
      <c r="F527" s="194" t="s">
        <v>4967</v>
      </c>
      <c r="G527" s="38"/>
      <c r="H527" s="38"/>
      <c r="I527" s="195"/>
      <c r="J527" s="38"/>
      <c r="K527" s="38"/>
      <c r="L527" s="41"/>
      <c r="M527" s="196"/>
      <c r="N527" s="197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152</v>
      </c>
      <c r="AU527" s="19" t="s">
        <v>86</v>
      </c>
    </row>
    <row r="528" spans="1:65" s="13" customFormat="1" ht="11.25">
      <c r="B528" s="206"/>
      <c r="C528" s="207"/>
      <c r="D528" s="198" t="s">
        <v>254</v>
      </c>
      <c r="E528" s="208" t="s">
        <v>19</v>
      </c>
      <c r="F528" s="209" t="s">
        <v>4674</v>
      </c>
      <c r="G528" s="207"/>
      <c r="H528" s="210">
        <v>25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254</v>
      </c>
      <c r="AU528" s="216" t="s">
        <v>86</v>
      </c>
      <c r="AV528" s="13" t="s">
        <v>86</v>
      </c>
      <c r="AW528" s="13" t="s">
        <v>37</v>
      </c>
      <c r="AX528" s="13" t="s">
        <v>84</v>
      </c>
      <c r="AY528" s="216" t="s">
        <v>142</v>
      </c>
    </row>
    <row r="529" spans="1:65" s="2" customFormat="1" ht="24.2" customHeight="1">
      <c r="A529" s="36"/>
      <c r="B529" s="37"/>
      <c r="C529" s="180" t="s">
        <v>720</v>
      </c>
      <c r="D529" s="180" t="s">
        <v>145</v>
      </c>
      <c r="E529" s="181" t="s">
        <v>4968</v>
      </c>
      <c r="F529" s="182" t="s">
        <v>4969</v>
      </c>
      <c r="G529" s="183" t="s">
        <v>251</v>
      </c>
      <c r="H529" s="184">
        <v>25</v>
      </c>
      <c r="I529" s="185"/>
      <c r="J529" s="186">
        <f>ROUND(I529*H529,2)</f>
        <v>0</v>
      </c>
      <c r="K529" s="182" t="s">
        <v>149</v>
      </c>
      <c r="L529" s="41"/>
      <c r="M529" s="187" t="s">
        <v>19</v>
      </c>
      <c r="N529" s="188" t="s">
        <v>47</v>
      </c>
      <c r="O529" s="66"/>
      <c r="P529" s="189">
        <f>O529*H529</f>
        <v>0</v>
      </c>
      <c r="Q529" s="189">
        <v>0</v>
      </c>
      <c r="R529" s="189">
        <f>Q529*H529</f>
        <v>0</v>
      </c>
      <c r="S529" s="189">
        <v>0</v>
      </c>
      <c r="T529" s="19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1" t="s">
        <v>339</v>
      </c>
      <c r="AT529" s="191" t="s">
        <v>145</v>
      </c>
      <c r="AU529" s="191" t="s">
        <v>86</v>
      </c>
      <c r="AY529" s="19" t="s">
        <v>142</v>
      </c>
      <c r="BE529" s="192">
        <f>IF(N529="základní",J529,0)</f>
        <v>0</v>
      </c>
      <c r="BF529" s="192">
        <f>IF(N529="snížená",J529,0)</f>
        <v>0</v>
      </c>
      <c r="BG529" s="192">
        <f>IF(N529="zákl. přenesená",J529,0)</f>
        <v>0</v>
      </c>
      <c r="BH529" s="192">
        <f>IF(N529="sníž. přenesená",J529,0)</f>
        <v>0</v>
      </c>
      <c r="BI529" s="192">
        <f>IF(N529="nulová",J529,0)</f>
        <v>0</v>
      </c>
      <c r="BJ529" s="19" t="s">
        <v>84</v>
      </c>
      <c r="BK529" s="192">
        <f>ROUND(I529*H529,2)</f>
        <v>0</v>
      </c>
      <c r="BL529" s="19" t="s">
        <v>339</v>
      </c>
      <c r="BM529" s="191" t="s">
        <v>4970</v>
      </c>
    </row>
    <row r="530" spans="1:65" s="2" customFormat="1" ht="11.25">
      <c r="A530" s="36"/>
      <c r="B530" s="37"/>
      <c r="C530" s="38"/>
      <c r="D530" s="193" t="s">
        <v>152</v>
      </c>
      <c r="E530" s="38"/>
      <c r="F530" s="194" t="s">
        <v>4971</v>
      </c>
      <c r="G530" s="38"/>
      <c r="H530" s="38"/>
      <c r="I530" s="195"/>
      <c r="J530" s="38"/>
      <c r="K530" s="38"/>
      <c r="L530" s="41"/>
      <c r="M530" s="196"/>
      <c r="N530" s="197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152</v>
      </c>
      <c r="AU530" s="19" t="s">
        <v>86</v>
      </c>
    </row>
    <row r="531" spans="1:65" s="13" customFormat="1" ht="11.25">
      <c r="B531" s="206"/>
      <c r="C531" s="207"/>
      <c r="D531" s="198" t="s">
        <v>254</v>
      </c>
      <c r="E531" s="208" t="s">
        <v>19</v>
      </c>
      <c r="F531" s="209" t="s">
        <v>4674</v>
      </c>
      <c r="G531" s="207"/>
      <c r="H531" s="210">
        <v>25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254</v>
      </c>
      <c r="AU531" s="216" t="s">
        <v>86</v>
      </c>
      <c r="AV531" s="13" t="s">
        <v>86</v>
      </c>
      <c r="AW531" s="13" t="s">
        <v>37</v>
      </c>
      <c r="AX531" s="13" t="s">
        <v>84</v>
      </c>
      <c r="AY531" s="216" t="s">
        <v>142</v>
      </c>
    </row>
    <row r="532" spans="1:65" s="2" customFormat="1" ht="16.5" customHeight="1">
      <c r="A532" s="36"/>
      <c r="B532" s="37"/>
      <c r="C532" s="228" t="s">
        <v>725</v>
      </c>
      <c r="D532" s="228" t="s">
        <v>351</v>
      </c>
      <c r="E532" s="229" t="s">
        <v>4972</v>
      </c>
      <c r="F532" s="230" t="s">
        <v>4973</v>
      </c>
      <c r="G532" s="231" t="s">
        <v>251</v>
      </c>
      <c r="H532" s="232">
        <v>60</v>
      </c>
      <c r="I532" s="233"/>
      <c r="J532" s="234">
        <f>ROUND(I532*H532,2)</f>
        <v>0</v>
      </c>
      <c r="K532" s="230" t="s">
        <v>149</v>
      </c>
      <c r="L532" s="235"/>
      <c r="M532" s="236" t="s">
        <v>19</v>
      </c>
      <c r="N532" s="237" t="s">
        <v>47</v>
      </c>
      <c r="O532" s="66"/>
      <c r="P532" s="189">
        <f>O532*H532</f>
        <v>0</v>
      </c>
      <c r="Q532" s="189">
        <v>5.0000000000000001E-4</v>
      </c>
      <c r="R532" s="189">
        <f>Q532*H532</f>
        <v>0.03</v>
      </c>
      <c r="S532" s="189">
        <v>0</v>
      </c>
      <c r="T532" s="190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91" t="s">
        <v>437</v>
      </c>
      <c r="AT532" s="191" t="s">
        <v>351</v>
      </c>
      <c r="AU532" s="191" t="s">
        <v>86</v>
      </c>
      <c r="AY532" s="19" t="s">
        <v>142</v>
      </c>
      <c r="BE532" s="192">
        <f>IF(N532="základní",J532,0)</f>
        <v>0</v>
      </c>
      <c r="BF532" s="192">
        <f>IF(N532="snížená",J532,0)</f>
        <v>0</v>
      </c>
      <c r="BG532" s="192">
        <f>IF(N532="zákl. přenesená",J532,0)</f>
        <v>0</v>
      </c>
      <c r="BH532" s="192">
        <f>IF(N532="sníž. přenesená",J532,0)</f>
        <v>0</v>
      </c>
      <c r="BI532" s="192">
        <f>IF(N532="nulová",J532,0)</f>
        <v>0</v>
      </c>
      <c r="BJ532" s="19" t="s">
        <v>84</v>
      </c>
      <c r="BK532" s="192">
        <f>ROUND(I532*H532,2)</f>
        <v>0</v>
      </c>
      <c r="BL532" s="19" t="s">
        <v>339</v>
      </c>
      <c r="BM532" s="191" t="s">
        <v>4974</v>
      </c>
    </row>
    <row r="533" spans="1:65" s="13" customFormat="1" ht="11.25">
      <c r="B533" s="206"/>
      <c r="C533" s="207"/>
      <c r="D533" s="198" t="s">
        <v>254</v>
      </c>
      <c r="E533" s="208" t="s">
        <v>19</v>
      </c>
      <c r="F533" s="209" t="s">
        <v>4975</v>
      </c>
      <c r="G533" s="207"/>
      <c r="H533" s="210">
        <v>50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254</v>
      </c>
      <c r="AU533" s="216" t="s">
        <v>86</v>
      </c>
      <c r="AV533" s="13" t="s">
        <v>86</v>
      </c>
      <c r="AW533" s="13" t="s">
        <v>37</v>
      </c>
      <c r="AX533" s="13" t="s">
        <v>84</v>
      </c>
      <c r="AY533" s="216" t="s">
        <v>142</v>
      </c>
    </row>
    <row r="534" spans="1:65" s="13" customFormat="1" ht="11.25">
      <c r="B534" s="206"/>
      <c r="C534" s="207"/>
      <c r="D534" s="198" t="s">
        <v>254</v>
      </c>
      <c r="E534" s="207"/>
      <c r="F534" s="209" t="s">
        <v>3561</v>
      </c>
      <c r="G534" s="207"/>
      <c r="H534" s="210">
        <v>60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254</v>
      </c>
      <c r="AU534" s="216" t="s">
        <v>86</v>
      </c>
      <c r="AV534" s="13" t="s">
        <v>86</v>
      </c>
      <c r="AW534" s="13" t="s">
        <v>4</v>
      </c>
      <c r="AX534" s="13" t="s">
        <v>84</v>
      </c>
      <c r="AY534" s="216" t="s">
        <v>142</v>
      </c>
    </row>
    <row r="535" spans="1:65" s="2" customFormat="1" ht="33" customHeight="1">
      <c r="A535" s="36"/>
      <c r="B535" s="37"/>
      <c r="C535" s="180" t="s">
        <v>731</v>
      </c>
      <c r="D535" s="180" t="s">
        <v>145</v>
      </c>
      <c r="E535" s="181" t="s">
        <v>4976</v>
      </c>
      <c r="F535" s="182" t="s">
        <v>4977</v>
      </c>
      <c r="G535" s="183" t="s">
        <v>251</v>
      </c>
      <c r="H535" s="184">
        <v>25</v>
      </c>
      <c r="I535" s="185"/>
      <c r="J535" s="186">
        <f>ROUND(I535*H535,2)</f>
        <v>0</v>
      </c>
      <c r="K535" s="182" t="s">
        <v>149</v>
      </c>
      <c r="L535" s="41"/>
      <c r="M535" s="187" t="s">
        <v>19</v>
      </c>
      <c r="N535" s="188" t="s">
        <v>47</v>
      </c>
      <c r="O535" s="66"/>
      <c r="P535" s="189">
        <f>O535*H535</f>
        <v>0</v>
      </c>
      <c r="Q535" s="189">
        <v>5.0000000000000002E-5</v>
      </c>
      <c r="R535" s="189">
        <f>Q535*H535</f>
        <v>1.25E-3</v>
      </c>
      <c r="S535" s="189">
        <v>0</v>
      </c>
      <c r="T535" s="190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1" t="s">
        <v>339</v>
      </c>
      <c r="AT535" s="191" t="s">
        <v>145</v>
      </c>
      <c r="AU535" s="191" t="s">
        <v>86</v>
      </c>
      <c r="AY535" s="19" t="s">
        <v>142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9" t="s">
        <v>84</v>
      </c>
      <c r="BK535" s="192">
        <f>ROUND(I535*H535,2)</f>
        <v>0</v>
      </c>
      <c r="BL535" s="19" t="s">
        <v>339</v>
      </c>
      <c r="BM535" s="191" t="s">
        <v>4978</v>
      </c>
    </row>
    <row r="536" spans="1:65" s="2" customFormat="1" ht="11.25">
      <c r="A536" s="36"/>
      <c r="B536" s="37"/>
      <c r="C536" s="38"/>
      <c r="D536" s="193" t="s">
        <v>152</v>
      </c>
      <c r="E536" s="38"/>
      <c r="F536" s="194" t="s">
        <v>4979</v>
      </c>
      <c r="G536" s="38"/>
      <c r="H536" s="38"/>
      <c r="I536" s="195"/>
      <c r="J536" s="38"/>
      <c r="K536" s="38"/>
      <c r="L536" s="41"/>
      <c r="M536" s="196"/>
      <c r="N536" s="197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152</v>
      </c>
      <c r="AU536" s="19" t="s">
        <v>86</v>
      </c>
    </row>
    <row r="537" spans="1:65" s="13" customFormat="1" ht="11.25">
      <c r="B537" s="206"/>
      <c r="C537" s="207"/>
      <c r="D537" s="198" t="s">
        <v>254</v>
      </c>
      <c r="E537" s="208" t="s">
        <v>19</v>
      </c>
      <c r="F537" s="209" t="s">
        <v>4674</v>
      </c>
      <c r="G537" s="207"/>
      <c r="H537" s="210">
        <v>25</v>
      </c>
      <c r="I537" s="211"/>
      <c r="J537" s="207"/>
      <c r="K537" s="207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254</v>
      </c>
      <c r="AU537" s="216" t="s">
        <v>86</v>
      </c>
      <c r="AV537" s="13" t="s">
        <v>86</v>
      </c>
      <c r="AW537" s="13" t="s">
        <v>37</v>
      </c>
      <c r="AX537" s="13" t="s">
        <v>84</v>
      </c>
      <c r="AY537" s="216" t="s">
        <v>142</v>
      </c>
    </row>
    <row r="538" spans="1:65" s="2" customFormat="1" ht="24.2" customHeight="1">
      <c r="A538" s="36"/>
      <c r="B538" s="37"/>
      <c r="C538" s="228" t="s">
        <v>735</v>
      </c>
      <c r="D538" s="228" t="s">
        <v>351</v>
      </c>
      <c r="E538" s="229" t="s">
        <v>4980</v>
      </c>
      <c r="F538" s="230" t="s">
        <v>4981</v>
      </c>
      <c r="G538" s="231" t="s">
        <v>251</v>
      </c>
      <c r="H538" s="232">
        <v>30</v>
      </c>
      <c r="I538" s="233"/>
      <c r="J538" s="234">
        <f>ROUND(I538*H538,2)</f>
        <v>0</v>
      </c>
      <c r="K538" s="230" t="s">
        <v>149</v>
      </c>
      <c r="L538" s="235"/>
      <c r="M538" s="236" t="s">
        <v>19</v>
      </c>
      <c r="N538" s="237" t="s">
        <v>47</v>
      </c>
      <c r="O538" s="66"/>
      <c r="P538" s="189">
        <f>O538*H538</f>
        <v>0</v>
      </c>
      <c r="Q538" s="189">
        <v>1.9E-3</v>
      </c>
      <c r="R538" s="189">
        <f>Q538*H538</f>
        <v>5.7000000000000002E-2</v>
      </c>
      <c r="S538" s="189">
        <v>0</v>
      </c>
      <c r="T538" s="190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91" t="s">
        <v>437</v>
      </c>
      <c r="AT538" s="191" t="s">
        <v>351</v>
      </c>
      <c r="AU538" s="191" t="s">
        <v>86</v>
      </c>
      <c r="AY538" s="19" t="s">
        <v>142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9" t="s">
        <v>84</v>
      </c>
      <c r="BK538" s="192">
        <f>ROUND(I538*H538,2)</f>
        <v>0</v>
      </c>
      <c r="BL538" s="19" t="s">
        <v>339</v>
      </c>
      <c r="BM538" s="191" t="s">
        <v>4982</v>
      </c>
    </row>
    <row r="539" spans="1:65" s="13" customFormat="1" ht="11.25">
      <c r="B539" s="206"/>
      <c r="C539" s="207"/>
      <c r="D539" s="198" t="s">
        <v>254</v>
      </c>
      <c r="E539" s="208" t="s">
        <v>19</v>
      </c>
      <c r="F539" s="209" t="s">
        <v>4674</v>
      </c>
      <c r="G539" s="207"/>
      <c r="H539" s="210">
        <v>25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254</v>
      </c>
      <c r="AU539" s="216" t="s">
        <v>86</v>
      </c>
      <c r="AV539" s="13" t="s">
        <v>86</v>
      </c>
      <c r="AW539" s="13" t="s">
        <v>37</v>
      </c>
      <c r="AX539" s="13" t="s">
        <v>84</v>
      </c>
      <c r="AY539" s="216" t="s">
        <v>142</v>
      </c>
    </row>
    <row r="540" spans="1:65" s="13" customFormat="1" ht="11.25">
      <c r="B540" s="206"/>
      <c r="C540" s="207"/>
      <c r="D540" s="198" t="s">
        <v>254</v>
      </c>
      <c r="E540" s="207"/>
      <c r="F540" s="209" t="s">
        <v>4983</v>
      </c>
      <c r="G540" s="207"/>
      <c r="H540" s="210">
        <v>30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254</v>
      </c>
      <c r="AU540" s="216" t="s">
        <v>86</v>
      </c>
      <c r="AV540" s="13" t="s">
        <v>86</v>
      </c>
      <c r="AW540" s="13" t="s">
        <v>4</v>
      </c>
      <c r="AX540" s="13" t="s">
        <v>84</v>
      </c>
      <c r="AY540" s="216" t="s">
        <v>142</v>
      </c>
    </row>
    <row r="541" spans="1:65" s="2" customFormat="1" ht="49.15" customHeight="1">
      <c r="A541" s="36"/>
      <c r="B541" s="37"/>
      <c r="C541" s="180" t="s">
        <v>741</v>
      </c>
      <c r="D541" s="180" t="s">
        <v>145</v>
      </c>
      <c r="E541" s="181" t="s">
        <v>1273</v>
      </c>
      <c r="F541" s="182" t="s">
        <v>1274</v>
      </c>
      <c r="G541" s="183" t="s">
        <v>335</v>
      </c>
      <c r="H541" s="184">
        <v>8.7999999999999995E-2</v>
      </c>
      <c r="I541" s="185"/>
      <c r="J541" s="186">
        <f>ROUND(I541*H541,2)</f>
        <v>0</v>
      </c>
      <c r="K541" s="182" t="s">
        <v>149</v>
      </c>
      <c r="L541" s="41"/>
      <c r="M541" s="187" t="s">
        <v>19</v>
      </c>
      <c r="N541" s="188" t="s">
        <v>47</v>
      </c>
      <c r="O541" s="66"/>
      <c r="P541" s="189">
        <f>O541*H541</f>
        <v>0</v>
      </c>
      <c r="Q541" s="189">
        <v>0</v>
      </c>
      <c r="R541" s="189">
        <f>Q541*H541</f>
        <v>0</v>
      </c>
      <c r="S541" s="189">
        <v>0</v>
      </c>
      <c r="T541" s="190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91" t="s">
        <v>339</v>
      </c>
      <c r="AT541" s="191" t="s">
        <v>145</v>
      </c>
      <c r="AU541" s="191" t="s">
        <v>86</v>
      </c>
      <c r="AY541" s="19" t="s">
        <v>142</v>
      </c>
      <c r="BE541" s="192">
        <f>IF(N541="základní",J541,0)</f>
        <v>0</v>
      </c>
      <c r="BF541" s="192">
        <f>IF(N541="snížená",J541,0)</f>
        <v>0</v>
      </c>
      <c r="BG541" s="192">
        <f>IF(N541="zákl. přenesená",J541,0)</f>
        <v>0</v>
      </c>
      <c r="BH541" s="192">
        <f>IF(N541="sníž. přenesená",J541,0)</f>
        <v>0</v>
      </c>
      <c r="BI541" s="192">
        <f>IF(N541="nulová",J541,0)</f>
        <v>0</v>
      </c>
      <c r="BJ541" s="19" t="s">
        <v>84</v>
      </c>
      <c r="BK541" s="192">
        <f>ROUND(I541*H541,2)</f>
        <v>0</v>
      </c>
      <c r="BL541" s="19" t="s">
        <v>339</v>
      </c>
      <c r="BM541" s="191" t="s">
        <v>4984</v>
      </c>
    </row>
    <row r="542" spans="1:65" s="2" customFormat="1" ht="11.25">
      <c r="A542" s="36"/>
      <c r="B542" s="37"/>
      <c r="C542" s="38"/>
      <c r="D542" s="193" t="s">
        <v>152</v>
      </c>
      <c r="E542" s="38"/>
      <c r="F542" s="194" t="s">
        <v>1276</v>
      </c>
      <c r="G542" s="38"/>
      <c r="H542" s="38"/>
      <c r="I542" s="195"/>
      <c r="J542" s="38"/>
      <c r="K542" s="38"/>
      <c r="L542" s="41"/>
      <c r="M542" s="196"/>
      <c r="N542" s="197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152</v>
      </c>
      <c r="AU542" s="19" t="s">
        <v>86</v>
      </c>
    </row>
    <row r="543" spans="1:65" s="12" customFormat="1" ht="22.9" customHeight="1">
      <c r="B543" s="164"/>
      <c r="C543" s="165"/>
      <c r="D543" s="166" t="s">
        <v>75</v>
      </c>
      <c r="E543" s="178" t="s">
        <v>3495</v>
      </c>
      <c r="F543" s="178" t="s">
        <v>3496</v>
      </c>
      <c r="G543" s="165"/>
      <c r="H543" s="165"/>
      <c r="I543" s="168"/>
      <c r="J543" s="179">
        <f>BK543</f>
        <v>0</v>
      </c>
      <c r="K543" s="165"/>
      <c r="L543" s="170"/>
      <c r="M543" s="171"/>
      <c r="N543" s="172"/>
      <c r="O543" s="172"/>
      <c r="P543" s="173">
        <f>SUM(P544:P555)</f>
        <v>0</v>
      </c>
      <c r="Q543" s="172"/>
      <c r="R543" s="173">
        <f>SUM(R544:R555)</f>
        <v>1.6456000000000002E-2</v>
      </c>
      <c r="S543" s="172"/>
      <c r="T543" s="174">
        <f>SUM(T544:T555)</f>
        <v>0</v>
      </c>
      <c r="AR543" s="175" t="s">
        <v>86</v>
      </c>
      <c r="AT543" s="176" t="s">
        <v>75</v>
      </c>
      <c r="AU543" s="176" t="s">
        <v>84</v>
      </c>
      <c r="AY543" s="175" t="s">
        <v>142</v>
      </c>
      <c r="BK543" s="177">
        <f>SUM(BK544:BK555)</f>
        <v>0</v>
      </c>
    </row>
    <row r="544" spans="1:65" s="2" customFormat="1" ht="37.9" customHeight="1">
      <c r="A544" s="36"/>
      <c r="B544" s="37"/>
      <c r="C544" s="180" t="s">
        <v>747</v>
      </c>
      <c r="D544" s="180" t="s">
        <v>145</v>
      </c>
      <c r="E544" s="181" t="s">
        <v>4985</v>
      </c>
      <c r="F544" s="182" t="s">
        <v>4986</v>
      </c>
      <c r="G544" s="183" t="s">
        <v>414</v>
      </c>
      <c r="H544" s="184">
        <v>88</v>
      </c>
      <c r="I544" s="185"/>
      <c r="J544" s="186">
        <f>ROUND(I544*H544,2)</f>
        <v>0</v>
      </c>
      <c r="K544" s="182" t="s">
        <v>149</v>
      </c>
      <c r="L544" s="41"/>
      <c r="M544" s="187" t="s">
        <v>19</v>
      </c>
      <c r="N544" s="188" t="s">
        <v>47</v>
      </c>
      <c r="O544" s="66"/>
      <c r="P544" s="189">
        <f>O544*H544</f>
        <v>0</v>
      </c>
      <c r="Q544" s="189">
        <v>0</v>
      </c>
      <c r="R544" s="189">
        <f>Q544*H544</f>
        <v>0</v>
      </c>
      <c r="S544" s="189">
        <v>0</v>
      </c>
      <c r="T544" s="190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1" t="s">
        <v>339</v>
      </c>
      <c r="AT544" s="191" t="s">
        <v>145</v>
      </c>
      <c r="AU544" s="191" t="s">
        <v>86</v>
      </c>
      <c r="AY544" s="19" t="s">
        <v>142</v>
      </c>
      <c r="BE544" s="192">
        <f>IF(N544="základní",J544,0)</f>
        <v>0</v>
      </c>
      <c r="BF544" s="192">
        <f>IF(N544="snížená",J544,0)</f>
        <v>0</v>
      </c>
      <c r="BG544" s="192">
        <f>IF(N544="zákl. přenesená",J544,0)</f>
        <v>0</v>
      </c>
      <c r="BH544" s="192">
        <f>IF(N544="sníž. přenesená",J544,0)</f>
        <v>0</v>
      </c>
      <c r="BI544" s="192">
        <f>IF(N544="nulová",J544,0)</f>
        <v>0</v>
      </c>
      <c r="BJ544" s="19" t="s">
        <v>84</v>
      </c>
      <c r="BK544" s="192">
        <f>ROUND(I544*H544,2)</f>
        <v>0</v>
      </c>
      <c r="BL544" s="19" t="s">
        <v>339</v>
      </c>
      <c r="BM544" s="191" t="s">
        <v>4987</v>
      </c>
    </row>
    <row r="545" spans="1:65" s="2" customFormat="1" ht="11.25">
      <c r="A545" s="36"/>
      <c r="B545" s="37"/>
      <c r="C545" s="38"/>
      <c r="D545" s="193" t="s">
        <v>152</v>
      </c>
      <c r="E545" s="38"/>
      <c r="F545" s="194" t="s">
        <v>4988</v>
      </c>
      <c r="G545" s="38"/>
      <c r="H545" s="38"/>
      <c r="I545" s="195"/>
      <c r="J545" s="38"/>
      <c r="K545" s="38"/>
      <c r="L545" s="41"/>
      <c r="M545" s="196"/>
      <c r="N545" s="197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152</v>
      </c>
      <c r="AU545" s="19" t="s">
        <v>86</v>
      </c>
    </row>
    <row r="546" spans="1:65" s="13" customFormat="1" ht="11.25">
      <c r="B546" s="206"/>
      <c r="C546" s="207"/>
      <c r="D546" s="198" t="s">
        <v>254</v>
      </c>
      <c r="E546" s="208" t="s">
        <v>19</v>
      </c>
      <c r="F546" s="209" t="s">
        <v>4989</v>
      </c>
      <c r="G546" s="207"/>
      <c r="H546" s="210">
        <v>88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254</v>
      </c>
      <c r="AU546" s="216" t="s">
        <v>86</v>
      </c>
      <c r="AV546" s="13" t="s">
        <v>86</v>
      </c>
      <c r="AW546" s="13" t="s">
        <v>37</v>
      </c>
      <c r="AX546" s="13" t="s">
        <v>84</v>
      </c>
      <c r="AY546" s="216" t="s">
        <v>142</v>
      </c>
    </row>
    <row r="547" spans="1:65" s="2" customFormat="1" ht="24.2" customHeight="1">
      <c r="A547" s="36"/>
      <c r="B547" s="37"/>
      <c r="C547" s="228" t="s">
        <v>752</v>
      </c>
      <c r="D547" s="228" t="s">
        <v>351</v>
      </c>
      <c r="E547" s="229" t="s">
        <v>3540</v>
      </c>
      <c r="F547" s="230" t="s">
        <v>3541</v>
      </c>
      <c r="G547" s="231" t="s">
        <v>414</v>
      </c>
      <c r="H547" s="232">
        <v>96.8</v>
      </c>
      <c r="I547" s="233"/>
      <c r="J547" s="234">
        <f>ROUND(I547*H547,2)</f>
        <v>0</v>
      </c>
      <c r="K547" s="230" t="s">
        <v>149</v>
      </c>
      <c r="L547" s="235"/>
      <c r="M547" s="236" t="s">
        <v>19</v>
      </c>
      <c r="N547" s="237" t="s">
        <v>47</v>
      </c>
      <c r="O547" s="66"/>
      <c r="P547" s="189">
        <f>O547*H547</f>
        <v>0</v>
      </c>
      <c r="Q547" s="189">
        <v>1.7000000000000001E-4</v>
      </c>
      <c r="R547" s="189">
        <f>Q547*H547</f>
        <v>1.6456000000000002E-2</v>
      </c>
      <c r="S547" s="189">
        <v>0</v>
      </c>
      <c r="T547" s="190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91" t="s">
        <v>437</v>
      </c>
      <c r="AT547" s="191" t="s">
        <v>351</v>
      </c>
      <c r="AU547" s="191" t="s">
        <v>86</v>
      </c>
      <c r="AY547" s="19" t="s">
        <v>142</v>
      </c>
      <c r="BE547" s="192">
        <f>IF(N547="základní",J547,0)</f>
        <v>0</v>
      </c>
      <c r="BF547" s="192">
        <f>IF(N547="snížená",J547,0)</f>
        <v>0</v>
      </c>
      <c r="BG547" s="192">
        <f>IF(N547="zákl. přenesená",J547,0)</f>
        <v>0</v>
      </c>
      <c r="BH547" s="192">
        <f>IF(N547="sníž. přenesená",J547,0)</f>
        <v>0</v>
      </c>
      <c r="BI547" s="192">
        <f>IF(N547="nulová",J547,0)</f>
        <v>0</v>
      </c>
      <c r="BJ547" s="19" t="s">
        <v>84</v>
      </c>
      <c r="BK547" s="192">
        <f>ROUND(I547*H547,2)</f>
        <v>0</v>
      </c>
      <c r="BL547" s="19" t="s">
        <v>339</v>
      </c>
      <c r="BM547" s="191" t="s">
        <v>4990</v>
      </c>
    </row>
    <row r="548" spans="1:65" s="13" customFormat="1" ht="11.25">
      <c r="B548" s="206"/>
      <c r="C548" s="207"/>
      <c r="D548" s="198" t="s">
        <v>254</v>
      </c>
      <c r="E548" s="208" t="s">
        <v>19</v>
      </c>
      <c r="F548" s="209" t="s">
        <v>4989</v>
      </c>
      <c r="G548" s="207"/>
      <c r="H548" s="210">
        <v>88</v>
      </c>
      <c r="I548" s="211"/>
      <c r="J548" s="207"/>
      <c r="K548" s="207"/>
      <c r="L548" s="212"/>
      <c r="M548" s="213"/>
      <c r="N548" s="214"/>
      <c r="O548" s="214"/>
      <c r="P548" s="214"/>
      <c r="Q548" s="214"/>
      <c r="R548" s="214"/>
      <c r="S548" s="214"/>
      <c r="T548" s="215"/>
      <c r="AT548" s="216" t="s">
        <v>254</v>
      </c>
      <c r="AU548" s="216" t="s">
        <v>86</v>
      </c>
      <c r="AV548" s="13" t="s">
        <v>86</v>
      </c>
      <c r="AW548" s="13" t="s">
        <v>37</v>
      </c>
      <c r="AX548" s="13" t="s">
        <v>84</v>
      </c>
      <c r="AY548" s="216" t="s">
        <v>142</v>
      </c>
    </row>
    <row r="549" spans="1:65" s="13" customFormat="1" ht="11.25">
      <c r="B549" s="206"/>
      <c r="C549" s="207"/>
      <c r="D549" s="198" t="s">
        <v>254</v>
      </c>
      <c r="E549" s="207"/>
      <c r="F549" s="209" t="s">
        <v>4991</v>
      </c>
      <c r="G549" s="207"/>
      <c r="H549" s="210">
        <v>96.8</v>
      </c>
      <c r="I549" s="211"/>
      <c r="J549" s="207"/>
      <c r="K549" s="207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254</v>
      </c>
      <c r="AU549" s="216" t="s">
        <v>86</v>
      </c>
      <c r="AV549" s="13" t="s">
        <v>86</v>
      </c>
      <c r="AW549" s="13" t="s">
        <v>4</v>
      </c>
      <c r="AX549" s="13" t="s">
        <v>84</v>
      </c>
      <c r="AY549" s="216" t="s">
        <v>142</v>
      </c>
    </row>
    <row r="550" spans="1:65" s="2" customFormat="1" ht="37.9" customHeight="1">
      <c r="A550" s="36"/>
      <c r="B550" s="37"/>
      <c r="C550" s="180" t="s">
        <v>768</v>
      </c>
      <c r="D550" s="180" t="s">
        <v>145</v>
      </c>
      <c r="E550" s="181" t="s">
        <v>4992</v>
      </c>
      <c r="F550" s="182" t="s">
        <v>4993</v>
      </c>
      <c r="G550" s="183" t="s">
        <v>514</v>
      </c>
      <c r="H550" s="184">
        <v>3</v>
      </c>
      <c r="I550" s="185"/>
      <c r="J550" s="186">
        <f>ROUND(I550*H550,2)</f>
        <v>0</v>
      </c>
      <c r="K550" s="182" t="s">
        <v>19</v>
      </c>
      <c r="L550" s="41"/>
      <c r="M550" s="187" t="s">
        <v>19</v>
      </c>
      <c r="N550" s="188" t="s">
        <v>47</v>
      </c>
      <c r="O550" s="66"/>
      <c r="P550" s="189">
        <f>O550*H550</f>
        <v>0</v>
      </c>
      <c r="Q550" s="189">
        <v>0</v>
      </c>
      <c r="R550" s="189">
        <f>Q550*H550</f>
        <v>0</v>
      </c>
      <c r="S550" s="189">
        <v>0</v>
      </c>
      <c r="T550" s="190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1" t="s">
        <v>339</v>
      </c>
      <c r="AT550" s="191" t="s">
        <v>145</v>
      </c>
      <c r="AU550" s="191" t="s">
        <v>86</v>
      </c>
      <c r="AY550" s="19" t="s">
        <v>142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9" t="s">
        <v>84</v>
      </c>
      <c r="BK550" s="192">
        <f>ROUND(I550*H550,2)</f>
        <v>0</v>
      </c>
      <c r="BL550" s="19" t="s">
        <v>339</v>
      </c>
      <c r="BM550" s="191" t="s">
        <v>4994</v>
      </c>
    </row>
    <row r="551" spans="1:65" s="13" customFormat="1" ht="11.25">
      <c r="B551" s="206"/>
      <c r="C551" s="207"/>
      <c r="D551" s="198" t="s">
        <v>254</v>
      </c>
      <c r="E551" s="208" t="s">
        <v>19</v>
      </c>
      <c r="F551" s="209" t="s">
        <v>4868</v>
      </c>
      <c r="G551" s="207"/>
      <c r="H551" s="210">
        <v>1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254</v>
      </c>
      <c r="AU551" s="216" t="s">
        <v>86</v>
      </c>
      <c r="AV551" s="13" t="s">
        <v>86</v>
      </c>
      <c r="AW551" s="13" t="s">
        <v>37</v>
      </c>
      <c r="AX551" s="13" t="s">
        <v>76</v>
      </c>
      <c r="AY551" s="216" t="s">
        <v>142</v>
      </c>
    </row>
    <row r="552" spans="1:65" s="13" customFormat="1" ht="11.25">
      <c r="B552" s="206"/>
      <c r="C552" s="207"/>
      <c r="D552" s="198" t="s">
        <v>254</v>
      </c>
      <c r="E552" s="208" t="s">
        <v>19</v>
      </c>
      <c r="F552" s="209" t="s">
        <v>4995</v>
      </c>
      <c r="G552" s="207"/>
      <c r="H552" s="210">
        <v>2</v>
      </c>
      <c r="I552" s="211"/>
      <c r="J552" s="207"/>
      <c r="K552" s="207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254</v>
      </c>
      <c r="AU552" s="216" t="s">
        <v>86</v>
      </c>
      <c r="AV552" s="13" t="s">
        <v>86</v>
      </c>
      <c r="AW552" s="13" t="s">
        <v>37</v>
      </c>
      <c r="AX552" s="13" t="s">
        <v>76</v>
      </c>
      <c r="AY552" s="216" t="s">
        <v>142</v>
      </c>
    </row>
    <row r="553" spans="1:65" s="14" customFormat="1" ht="11.25">
      <c r="B553" s="217"/>
      <c r="C553" s="218"/>
      <c r="D553" s="198" t="s">
        <v>254</v>
      </c>
      <c r="E553" s="219" t="s">
        <v>19</v>
      </c>
      <c r="F553" s="220" t="s">
        <v>266</v>
      </c>
      <c r="G553" s="218"/>
      <c r="H553" s="221">
        <v>3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254</v>
      </c>
      <c r="AU553" s="227" t="s">
        <v>86</v>
      </c>
      <c r="AV553" s="14" t="s">
        <v>167</v>
      </c>
      <c r="AW553" s="14" t="s">
        <v>37</v>
      </c>
      <c r="AX553" s="14" t="s">
        <v>84</v>
      </c>
      <c r="AY553" s="227" t="s">
        <v>142</v>
      </c>
    </row>
    <row r="554" spans="1:65" s="2" customFormat="1" ht="44.25" customHeight="1">
      <c r="A554" s="36"/>
      <c r="B554" s="37"/>
      <c r="C554" s="180" t="s">
        <v>774</v>
      </c>
      <c r="D554" s="180" t="s">
        <v>145</v>
      </c>
      <c r="E554" s="181" t="s">
        <v>3895</v>
      </c>
      <c r="F554" s="182" t="s">
        <v>3896</v>
      </c>
      <c r="G554" s="183" t="s">
        <v>335</v>
      </c>
      <c r="H554" s="184">
        <v>1.6E-2</v>
      </c>
      <c r="I554" s="185"/>
      <c r="J554" s="186">
        <f>ROUND(I554*H554,2)</f>
        <v>0</v>
      </c>
      <c r="K554" s="182" t="s">
        <v>149</v>
      </c>
      <c r="L554" s="41"/>
      <c r="M554" s="187" t="s">
        <v>19</v>
      </c>
      <c r="N554" s="188" t="s">
        <v>47</v>
      </c>
      <c r="O554" s="66"/>
      <c r="P554" s="189">
        <f>O554*H554</f>
        <v>0</v>
      </c>
      <c r="Q554" s="189">
        <v>0</v>
      </c>
      <c r="R554" s="189">
        <f>Q554*H554</f>
        <v>0</v>
      </c>
      <c r="S554" s="189">
        <v>0</v>
      </c>
      <c r="T554" s="190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91" t="s">
        <v>339</v>
      </c>
      <c r="AT554" s="191" t="s">
        <v>145</v>
      </c>
      <c r="AU554" s="191" t="s">
        <v>86</v>
      </c>
      <c r="AY554" s="19" t="s">
        <v>142</v>
      </c>
      <c r="BE554" s="192">
        <f>IF(N554="základní",J554,0)</f>
        <v>0</v>
      </c>
      <c r="BF554" s="192">
        <f>IF(N554="snížená",J554,0)</f>
        <v>0</v>
      </c>
      <c r="BG554" s="192">
        <f>IF(N554="zákl. přenesená",J554,0)</f>
        <v>0</v>
      </c>
      <c r="BH554" s="192">
        <f>IF(N554="sníž. přenesená",J554,0)</f>
        <v>0</v>
      </c>
      <c r="BI554" s="192">
        <f>IF(N554="nulová",J554,0)</f>
        <v>0</v>
      </c>
      <c r="BJ554" s="19" t="s">
        <v>84</v>
      </c>
      <c r="BK554" s="192">
        <f>ROUND(I554*H554,2)</f>
        <v>0</v>
      </c>
      <c r="BL554" s="19" t="s">
        <v>339</v>
      </c>
      <c r="BM554" s="191" t="s">
        <v>4996</v>
      </c>
    </row>
    <row r="555" spans="1:65" s="2" customFormat="1" ht="11.25">
      <c r="A555" s="36"/>
      <c r="B555" s="37"/>
      <c r="C555" s="38"/>
      <c r="D555" s="193" t="s">
        <v>152</v>
      </c>
      <c r="E555" s="38"/>
      <c r="F555" s="194" t="s">
        <v>3898</v>
      </c>
      <c r="G555" s="38"/>
      <c r="H555" s="38"/>
      <c r="I555" s="195"/>
      <c r="J555" s="38"/>
      <c r="K555" s="38"/>
      <c r="L555" s="41"/>
      <c r="M555" s="196"/>
      <c r="N555" s="197"/>
      <c r="O555" s="66"/>
      <c r="P555" s="66"/>
      <c r="Q555" s="66"/>
      <c r="R555" s="66"/>
      <c r="S555" s="66"/>
      <c r="T555" s="67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T555" s="19" t="s">
        <v>152</v>
      </c>
      <c r="AU555" s="19" t="s">
        <v>86</v>
      </c>
    </row>
    <row r="556" spans="1:65" s="12" customFormat="1" ht="25.9" customHeight="1">
      <c r="B556" s="164"/>
      <c r="C556" s="165"/>
      <c r="D556" s="166" t="s">
        <v>75</v>
      </c>
      <c r="E556" s="167" t="s">
        <v>351</v>
      </c>
      <c r="F556" s="167" t="s">
        <v>3899</v>
      </c>
      <c r="G556" s="165"/>
      <c r="H556" s="165"/>
      <c r="I556" s="168"/>
      <c r="J556" s="169">
        <f>BK556</f>
        <v>0</v>
      </c>
      <c r="K556" s="165"/>
      <c r="L556" s="170"/>
      <c r="M556" s="171"/>
      <c r="N556" s="172"/>
      <c r="O556" s="172"/>
      <c r="P556" s="173">
        <f>P557</f>
        <v>0</v>
      </c>
      <c r="Q556" s="172"/>
      <c r="R556" s="173">
        <f>R557</f>
        <v>1.7508000000000003E-2</v>
      </c>
      <c r="S556" s="172"/>
      <c r="T556" s="174">
        <f>T557</f>
        <v>0</v>
      </c>
      <c r="AR556" s="175" t="s">
        <v>161</v>
      </c>
      <c r="AT556" s="176" t="s">
        <v>75</v>
      </c>
      <c r="AU556" s="176" t="s">
        <v>76</v>
      </c>
      <c r="AY556" s="175" t="s">
        <v>142</v>
      </c>
      <c r="BK556" s="177">
        <f>BK557</f>
        <v>0</v>
      </c>
    </row>
    <row r="557" spans="1:65" s="12" customFormat="1" ht="22.9" customHeight="1">
      <c r="B557" s="164"/>
      <c r="C557" s="165"/>
      <c r="D557" s="166" t="s">
        <v>75</v>
      </c>
      <c r="E557" s="178" t="s">
        <v>3900</v>
      </c>
      <c r="F557" s="178" t="s">
        <v>3901</v>
      </c>
      <c r="G557" s="165"/>
      <c r="H557" s="165"/>
      <c r="I557" s="168"/>
      <c r="J557" s="179">
        <f>BK557</f>
        <v>0</v>
      </c>
      <c r="K557" s="165"/>
      <c r="L557" s="170"/>
      <c r="M557" s="171"/>
      <c r="N557" s="172"/>
      <c r="O557" s="172"/>
      <c r="P557" s="173">
        <f>SUM(P558:P570)</f>
        <v>0</v>
      </c>
      <c r="Q557" s="172"/>
      <c r="R557" s="173">
        <f>SUM(R558:R570)</f>
        <v>1.7508000000000003E-2</v>
      </c>
      <c r="S557" s="172"/>
      <c r="T557" s="174">
        <f>SUM(T558:T570)</f>
        <v>0</v>
      </c>
      <c r="AR557" s="175" t="s">
        <v>161</v>
      </c>
      <c r="AT557" s="176" t="s">
        <v>75</v>
      </c>
      <c r="AU557" s="176" t="s">
        <v>84</v>
      </c>
      <c r="AY557" s="175" t="s">
        <v>142</v>
      </c>
      <c r="BK557" s="177">
        <f>SUM(BK558:BK570)</f>
        <v>0</v>
      </c>
    </row>
    <row r="558" spans="1:65" s="2" customFormat="1" ht="37.9" customHeight="1">
      <c r="A558" s="36"/>
      <c r="B558" s="37"/>
      <c r="C558" s="180" t="s">
        <v>779</v>
      </c>
      <c r="D558" s="180" t="s">
        <v>145</v>
      </c>
      <c r="E558" s="181" t="s">
        <v>3940</v>
      </c>
      <c r="F558" s="182" t="s">
        <v>3941</v>
      </c>
      <c r="G558" s="183" t="s">
        <v>414</v>
      </c>
      <c r="H558" s="184">
        <v>52</v>
      </c>
      <c r="I558" s="185"/>
      <c r="J558" s="186">
        <f>ROUND(I558*H558,2)</f>
        <v>0</v>
      </c>
      <c r="K558" s="182" t="s">
        <v>149</v>
      </c>
      <c r="L558" s="41"/>
      <c r="M558" s="187" t="s">
        <v>19</v>
      </c>
      <c r="N558" s="188" t="s">
        <v>47</v>
      </c>
      <c r="O558" s="66"/>
      <c r="P558" s="189">
        <f>O558*H558</f>
        <v>0</v>
      </c>
      <c r="Q558" s="189">
        <v>0</v>
      </c>
      <c r="R558" s="189">
        <f>Q558*H558</f>
        <v>0</v>
      </c>
      <c r="S558" s="189">
        <v>0</v>
      </c>
      <c r="T558" s="190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91" t="s">
        <v>617</v>
      </c>
      <c r="AT558" s="191" t="s">
        <v>145</v>
      </c>
      <c r="AU558" s="191" t="s">
        <v>86</v>
      </c>
      <c r="AY558" s="19" t="s">
        <v>142</v>
      </c>
      <c r="BE558" s="192">
        <f>IF(N558="základní",J558,0)</f>
        <v>0</v>
      </c>
      <c r="BF558" s="192">
        <f>IF(N558="snížená",J558,0)</f>
        <v>0</v>
      </c>
      <c r="BG558" s="192">
        <f>IF(N558="zákl. přenesená",J558,0)</f>
        <v>0</v>
      </c>
      <c r="BH558" s="192">
        <f>IF(N558="sníž. přenesená",J558,0)</f>
        <v>0</v>
      </c>
      <c r="BI558" s="192">
        <f>IF(N558="nulová",J558,0)</f>
        <v>0</v>
      </c>
      <c r="BJ558" s="19" t="s">
        <v>84</v>
      </c>
      <c r="BK558" s="192">
        <f>ROUND(I558*H558,2)</f>
        <v>0</v>
      </c>
      <c r="BL558" s="19" t="s">
        <v>617</v>
      </c>
      <c r="BM558" s="191" t="s">
        <v>4997</v>
      </c>
    </row>
    <row r="559" spans="1:65" s="2" customFormat="1" ht="11.25">
      <c r="A559" s="36"/>
      <c r="B559" s="37"/>
      <c r="C559" s="38"/>
      <c r="D559" s="193" t="s">
        <v>152</v>
      </c>
      <c r="E559" s="38"/>
      <c r="F559" s="194" t="s">
        <v>3943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152</v>
      </c>
      <c r="AU559" s="19" t="s">
        <v>86</v>
      </c>
    </row>
    <row r="560" spans="1:65" s="13" customFormat="1" ht="11.25">
      <c r="B560" s="206"/>
      <c r="C560" s="207"/>
      <c r="D560" s="198" t="s">
        <v>254</v>
      </c>
      <c r="E560" s="208" t="s">
        <v>19</v>
      </c>
      <c r="F560" s="209" t="s">
        <v>4665</v>
      </c>
      <c r="G560" s="207"/>
      <c r="H560" s="210">
        <v>52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254</v>
      </c>
      <c r="AU560" s="216" t="s">
        <v>86</v>
      </c>
      <c r="AV560" s="13" t="s">
        <v>86</v>
      </c>
      <c r="AW560" s="13" t="s">
        <v>37</v>
      </c>
      <c r="AX560" s="13" t="s">
        <v>84</v>
      </c>
      <c r="AY560" s="216" t="s">
        <v>142</v>
      </c>
    </row>
    <row r="561" spans="1:65" s="2" customFormat="1" ht="33" customHeight="1">
      <c r="A561" s="36"/>
      <c r="B561" s="37"/>
      <c r="C561" s="180" t="s">
        <v>784</v>
      </c>
      <c r="D561" s="180" t="s">
        <v>145</v>
      </c>
      <c r="E561" s="181" t="s">
        <v>4998</v>
      </c>
      <c r="F561" s="182" t="s">
        <v>4999</v>
      </c>
      <c r="G561" s="183" t="s">
        <v>414</v>
      </c>
      <c r="H561" s="184">
        <v>52</v>
      </c>
      <c r="I561" s="185"/>
      <c r="J561" s="186">
        <f>ROUND(I561*H561,2)</f>
        <v>0</v>
      </c>
      <c r="K561" s="182" t="s">
        <v>149</v>
      </c>
      <c r="L561" s="41"/>
      <c r="M561" s="187" t="s">
        <v>19</v>
      </c>
      <c r="N561" s="188" t="s">
        <v>47</v>
      </c>
      <c r="O561" s="66"/>
      <c r="P561" s="189">
        <f>O561*H561</f>
        <v>0</v>
      </c>
      <c r="Q561" s="189">
        <v>9.0000000000000006E-5</v>
      </c>
      <c r="R561" s="189">
        <f>Q561*H561</f>
        <v>4.6800000000000001E-3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617</v>
      </c>
      <c r="AT561" s="191" t="s">
        <v>145</v>
      </c>
      <c r="AU561" s="191" t="s">
        <v>86</v>
      </c>
      <c r="AY561" s="19" t="s">
        <v>142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84</v>
      </c>
      <c r="BK561" s="192">
        <f>ROUND(I561*H561,2)</f>
        <v>0</v>
      </c>
      <c r="BL561" s="19" t="s">
        <v>617</v>
      </c>
      <c r="BM561" s="191" t="s">
        <v>5000</v>
      </c>
    </row>
    <row r="562" spans="1:65" s="2" customFormat="1" ht="11.25">
      <c r="A562" s="36"/>
      <c r="B562" s="37"/>
      <c r="C562" s="38"/>
      <c r="D562" s="193" t="s">
        <v>152</v>
      </c>
      <c r="E562" s="38"/>
      <c r="F562" s="194" t="s">
        <v>5001</v>
      </c>
      <c r="G562" s="38"/>
      <c r="H562" s="38"/>
      <c r="I562" s="195"/>
      <c r="J562" s="38"/>
      <c r="K562" s="38"/>
      <c r="L562" s="41"/>
      <c r="M562" s="196"/>
      <c r="N562" s="19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152</v>
      </c>
      <c r="AU562" s="19" t="s">
        <v>86</v>
      </c>
    </row>
    <row r="563" spans="1:65" s="13" customFormat="1" ht="11.25">
      <c r="B563" s="206"/>
      <c r="C563" s="207"/>
      <c r="D563" s="198" t="s">
        <v>254</v>
      </c>
      <c r="E563" s="208" t="s">
        <v>19</v>
      </c>
      <c r="F563" s="209" t="s">
        <v>4665</v>
      </c>
      <c r="G563" s="207"/>
      <c r="H563" s="210">
        <v>52</v>
      </c>
      <c r="I563" s="211"/>
      <c r="J563" s="207"/>
      <c r="K563" s="207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254</v>
      </c>
      <c r="AU563" s="216" t="s">
        <v>86</v>
      </c>
      <c r="AV563" s="13" t="s">
        <v>86</v>
      </c>
      <c r="AW563" s="13" t="s">
        <v>37</v>
      </c>
      <c r="AX563" s="13" t="s">
        <v>84</v>
      </c>
      <c r="AY563" s="216" t="s">
        <v>142</v>
      </c>
    </row>
    <row r="564" spans="1:65" s="2" customFormat="1" ht="37.9" customHeight="1">
      <c r="A564" s="36"/>
      <c r="B564" s="37"/>
      <c r="C564" s="180" t="s">
        <v>789</v>
      </c>
      <c r="D564" s="180" t="s">
        <v>145</v>
      </c>
      <c r="E564" s="181" t="s">
        <v>5002</v>
      </c>
      <c r="F564" s="182" t="s">
        <v>5003</v>
      </c>
      <c r="G564" s="183" t="s">
        <v>414</v>
      </c>
      <c r="H564" s="184">
        <v>52</v>
      </c>
      <c r="I564" s="185"/>
      <c r="J564" s="186">
        <f>ROUND(I564*H564,2)</f>
        <v>0</v>
      </c>
      <c r="K564" s="182" t="s">
        <v>149</v>
      </c>
      <c r="L564" s="41"/>
      <c r="M564" s="187" t="s">
        <v>19</v>
      </c>
      <c r="N564" s="188" t="s">
        <v>47</v>
      </c>
      <c r="O564" s="66"/>
      <c r="P564" s="189">
        <f>O564*H564</f>
        <v>0</v>
      </c>
      <c r="Q564" s="189">
        <v>0</v>
      </c>
      <c r="R564" s="189">
        <f>Q564*H564</f>
        <v>0</v>
      </c>
      <c r="S564" s="189">
        <v>0</v>
      </c>
      <c r="T564" s="190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91" t="s">
        <v>617</v>
      </c>
      <c r="AT564" s="191" t="s">
        <v>145</v>
      </c>
      <c r="AU564" s="191" t="s">
        <v>86</v>
      </c>
      <c r="AY564" s="19" t="s">
        <v>142</v>
      </c>
      <c r="BE564" s="192">
        <f>IF(N564="základní",J564,0)</f>
        <v>0</v>
      </c>
      <c r="BF564" s="192">
        <f>IF(N564="snížená",J564,0)</f>
        <v>0</v>
      </c>
      <c r="BG564" s="192">
        <f>IF(N564="zákl. přenesená",J564,0)</f>
        <v>0</v>
      </c>
      <c r="BH564" s="192">
        <f>IF(N564="sníž. přenesená",J564,0)</f>
        <v>0</v>
      </c>
      <c r="BI564" s="192">
        <f>IF(N564="nulová",J564,0)</f>
        <v>0</v>
      </c>
      <c r="BJ564" s="19" t="s">
        <v>84</v>
      </c>
      <c r="BK564" s="192">
        <f>ROUND(I564*H564,2)</f>
        <v>0</v>
      </c>
      <c r="BL564" s="19" t="s">
        <v>617</v>
      </c>
      <c r="BM564" s="191" t="s">
        <v>5004</v>
      </c>
    </row>
    <row r="565" spans="1:65" s="2" customFormat="1" ht="11.25">
      <c r="A565" s="36"/>
      <c r="B565" s="37"/>
      <c r="C565" s="38"/>
      <c r="D565" s="193" t="s">
        <v>152</v>
      </c>
      <c r="E565" s="38"/>
      <c r="F565" s="194" t="s">
        <v>5005</v>
      </c>
      <c r="G565" s="38"/>
      <c r="H565" s="38"/>
      <c r="I565" s="195"/>
      <c r="J565" s="38"/>
      <c r="K565" s="38"/>
      <c r="L565" s="41"/>
      <c r="M565" s="196"/>
      <c r="N565" s="197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152</v>
      </c>
      <c r="AU565" s="19" t="s">
        <v>86</v>
      </c>
    </row>
    <row r="566" spans="1:65" s="13" customFormat="1" ht="11.25">
      <c r="B566" s="206"/>
      <c r="C566" s="207"/>
      <c r="D566" s="198" t="s">
        <v>254</v>
      </c>
      <c r="E566" s="208" t="s">
        <v>19</v>
      </c>
      <c r="F566" s="209" t="s">
        <v>4665</v>
      </c>
      <c r="G566" s="207"/>
      <c r="H566" s="210">
        <v>52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254</v>
      </c>
      <c r="AU566" s="216" t="s">
        <v>86</v>
      </c>
      <c r="AV566" s="13" t="s">
        <v>86</v>
      </c>
      <c r="AW566" s="13" t="s">
        <v>37</v>
      </c>
      <c r="AX566" s="13" t="s">
        <v>84</v>
      </c>
      <c r="AY566" s="216" t="s">
        <v>142</v>
      </c>
    </row>
    <row r="567" spans="1:65" s="2" customFormat="1" ht="24.2" customHeight="1">
      <c r="A567" s="36"/>
      <c r="B567" s="37"/>
      <c r="C567" s="228" t="s">
        <v>808</v>
      </c>
      <c r="D567" s="228" t="s">
        <v>351</v>
      </c>
      <c r="E567" s="229" t="s">
        <v>5006</v>
      </c>
      <c r="F567" s="230" t="s">
        <v>5007</v>
      </c>
      <c r="G567" s="231" t="s">
        <v>414</v>
      </c>
      <c r="H567" s="232">
        <v>57.2</v>
      </c>
      <c r="I567" s="233"/>
      <c r="J567" s="234">
        <f>ROUND(I567*H567,2)</f>
        <v>0</v>
      </c>
      <c r="K567" s="230" t="s">
        <v>149</v>
      </c>
      <c r="L567" s="235"/>
      <c r="M567" s="236" t="s">
        <v>19</v>
      </c>
      <c r="N567" s="237" t="s">
        <v>47</v>
      </c>
      <c r="O567" s="66"/>
      <c r="P567" s="189">
        <f>O567*H567</f>
        <v>0</v>
      </c>
      <c r="Q567" s="189">
        <v>1.9000000000000001E-4</v>
      </c>
      <c r="R567" s="189">
        <f>Q567*H567</f>
        <v>1.0868000000000001E-2</v>
      </c>
      <c r="S567" s="189">
        <v>0</v>
      </c>
      <c r="T567" s="19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1861</v>
      </c>
      <c r="AT567" s="191" t="s">
        <v>351</v>
      </c>
      <c r="AU567" s="191" t="s">
        <v>86</v>
      </c>
      <c r="AY567" s="19" t="s">
        <v>142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84</v>
      </c>
      <c r="BK567" s="192">
        <f>ROUND(I567*H567,2)</f>
        <v>0</v>
      </c>
      <c r="BL567" s="19" t="s">
        <v>617</v>
      </c>
      <c r="BM567" s="191" t="s">
        <v>5008</v>
      </c>
    </row>
    <row r="568" spans="1:65" s="13" customFormat="1" ht="11.25">
      <c r="B568" s="206"/>
      <c r="C568" s="207"/>
      <c r="D568" s="198" t="s">
        <v>254</v>
      </c>
      <c r="E568" s="208" t="s">
        <v>19</v>
      </c>
      <c r="F568" s="209" t="s">
        <v>4665</v>
      </c>
      <c r="G568" s="207"/>
      <c r="H568" s="210">
        <v>52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254</v>
      </c>
      <c r="AU568" s="216" t="s">
        <v>86</v>
      </c>
      <c r="AV568" s="13" t="s">
        <v>86</v>
      </c>
      <c r="AW568" s="13" t="s">
        <v>37</v>
      </c>
      <c r="AX568" s="13" t="s">
        <v>84</v>
      </c>
      <c r="AY568" s="216" t="s">
        <v>142</v>
      </c>
    </row>
    <row r="569" spans="1:65" s="13" customFormat="1" ht="11.25">
      <c r="B569" s="206"/>
      <c r="C569" s="207"/>
      <c r="D569" s="198" t="s">
        <v>254</v>
      </c>
      <c r="E569" s="207"/>
      <c r="F569" s="209" t="s">
        <v>5009</v>
      </c>
      <c r="G569" s="207"/>
      <c r="H569" s="210">
        <v>57.2</v>
      </c>
      <c r="I569" s="211"/>
      <c r="J569" s="207"/>
      <c r="K569" s="207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254</v>
      </c>
      <c r="AU569" s="216" t="s">
        <v>86</v>
      </c>
      <c r="AV569" s="13" t="s">
        <v>86</v>
      </c>
      <c r="AW569" s="13" t="s">
        <v>4</v>
      </c>
      <c r="AX569" s="13" t="s">
        <v>84</v>
      </c>
      <c r="AY569" s="216" t="s">
        <v>142</v>
      </c>
    </row>
    <row r="570" spans="1:65" s="2" customFormat="1" ht="24.2" customHeight="1">
      <c r="A570" s="36"/>
      <c r="B570" s="37"/>
      <c r="C570" s="228" t="s">
        <v>814</v>
      </c>
      <c r="D570" s="228" t="s">
        <v>351</v>
      </c>
      <c r="E570" s="229" t="s">
        <v>5010</v>
      </c>
      <c r="F570" s="230" t="s">
        <v>5011</v>
      </c>
      <c r="G570" s="231" t="s">
        <v>514</v>
      </c>
      <c r="H570" s="232">
        <v>4</v>
      </c>
      <c r="I570" s="233"/>
      <c r="J570" s="234">
        <f>ROUND(I570*H570,2)</f>
        <v>0</v>
      </c>
      <c r="K570" s="230" t="s">
        <v>149</v>
      </c>
      <c r="L570" s="235"/>
      <c r="M570" s="236" t="s">
        <v>19</v>
      </c>
      <c r="N570" s="237" t="s">
        <v>47</v>
      </c>
      <c r="O570" s="66"/>
      <c r="P570" s="189">
        <f>O570*H570</f>
        <v>0</v>
      </c>
      <c r="Q570" s="189">
        <v>4.8999999999999998E-4</v>
      </c>
      <c r="R570" s="189">
        <f>Q570*H570</f>
        <v>1.9599999999999999E-3</v>
      </c>
      <c r="S570" s="189">
        <v>0</v>
      </c>
      <c r="T570" s="190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91" t="s">
        <v>1861</v>
      </c>
      <c r="AT570" s="191" t="s">
        <v>351</v>
      </c>
      <c r="AU570" s="191" t="s">
        <v>86</v>
      </c>
      <c r="AY570" s="19" t="s">
        <v>142</v>
      </c>
      <c r="BE570" s="192">
        <f>IF(N570="základní",J570,0)</f>
        <v>0</v>
      </c>
      <c r="BF570" s="192">
        <f>IF(N570="snížená",J570,0)</f>
        <v>0</v>
      </c>
      <c r="BG570" s="192">
        <f>IF(N570="zákl. přenesená",J570,0)</f>
        <v>0</v>
      </c>
      <c r="BH570" s="192">
        <f>IF(N570="sníž. přenesená",J570,0)</f>
        <v>0</v>
      </c>
      <c r="BI570" s="192">
        <f>IF(N570="nulová",J570,0)</f>
        <v>0</v>
      </c>
      <c r="BJ570" s="19" t="s">
        <v>84</v>
      </c>
      <c r="BK570" s="192">
        <f>ROUND(I570*H570,2)</f>
        <v>0</v>
      </c>
      <c r="BL570" s="19" t="s">
        <v>617</v>
      </c>
      <c r="BM570" s="191" t="s">
        <v>5012</v>
      </c>
    </row>
    <row r="571" spans="1:65" s="12" customFormat="1" ht="25.9" customHeight="1">
      <c r="B571" s="164"/>
      <c r="C571" s="165"/>
      <c r="D571" s="166" t="s">
        <v>75</v>
      </c>
      <c r="E571" s="167" t="s">
        <v>139</v>
      </c>
      <c r="F571" s="167" t="s">
        <v>140</v>
      </c>
      <c r="G571" s="165"/>
      <c r="H571" s="165"/>
      <c r="I571" s="168"/>
      <c r="J571" s="169">
        <f>BK571</f>
        <v>0</v>
      </c>
      <c r="K571" s="165"/>
      <c r="L571" s="170"/>
      <c r="M571" s="171"/>
      <c r="N571" s="172"/>
      <c r="O571" s="172"/>
      <c r="P571" s="173">
        <f>P572</f>
        <v>0</v>
      </c>
      <c r="Q571" s="172"/>
      <c r="R571" s="173">
        <f>R572</f>
        <v>0</v>
      </c>
      <c r="S571" s="172"/>
      <c r="T571" s="174">
        <f>T572</f>
        <v>0</v>
      </c>
      <c r="AR571" s="175" t="s">
        <v>141</v>
      </c>
      <c r="AT571" s="176" t="s">
        <v>75</v>
      </c>
      <c r="AU571" s="176" t="s">
        <v>76</v>
      </c>
      <c r="AY571" s="175" t="s">
        <v>142</v>
      </c>
      <c r="BK571" s="177">
        <f>BK572</f>
        <v>0</v>
      </c>
    </row>
    <row r="572" spans="1:65" s="12" customFormat="1" ht="22.9" customHeight="1">
      <c r="B572" s="164"/>
      <c r="C572" s="165"/>
      <c r="D572" s="166" t="s">
        <v>75</v>
      </c>
      <c r="E572" s="178" t="s">
        <v>143</v>
      </c>
      <c r="F572" s="178" t="s">
        <v>144</v>
      </c>
      <c r="G572" s="165"/>
      <c r="H572" s="165"/>
      <c r="I572" s="168"/>
      <c r="J572" s="179">
        <f>BK572</f>
        <v>0</v>
      </c>
      <c r="K572" s="165"/>
      <c r="L572" s="170"/>
      <c r="M572" s="171"/>
      <c r="N572" s="172"/>
      <c r="O572" s="172"/>
      <c r="P572" s="173">
        <f>SUM(P573:P584)</f>
        <v>0</v>
      </c>
      <c r="Q572" s="172"/>
      <c r="R572" s="173">
        <f>SUM(R573:R584)</f>
        <v>0</v>
      </c>
      <c r="S572" s="172"/>
      <c r="T572" s="174">
        <f>SUM(T573:T584)</f>
        <v>0</v>
      </c>
      <c r="AR572" s="175" t="s">
        <v>141</v>
      </c>
      <c r="AT572" s="176" t="s">
        <v>75</v>
      </c>
      <c r="AU572" s="176" t="s">
        <v>84</v>
      </c>
      <c r="AY572" s="175" t="s">
        <v>142</v>
      </c>
      <c r="BK572" s="177">
        <f>SUM(BK573:BK584)</f>
        <v>0</v>
      </c>
    </row>
    <row r="573" spans="1:65" s="2" customFormat="1" ht="44.25" customHeight="1">
      <c r="A573" s="36"/>
      <c r="B573" s="37"/>
      <c r="C573" s="180" t="s">
        <v>819</v>
      </c>
      <c r="D573" s="180" t="s">
        <v>145</v>
      </c>
      <c r="E573" s="181" t="s">
        <v>5013</v>
      </c>
      <c r="F573" s="182" t="s">
        <v>5014</v>
      </c>
      <c r="G573" s="183" t="s">
        <v>514</v>
      </c>
      <c r="H573" s="184">
        <v>1</v>
      </c>
      <c r="I573" s="185"/>
      <c r="J573" s="186">
        <f>ROUND(I573*H573,2)</f>
        <v>0</v>
      </c>
      <c r="K573" s="182" t="s">
        <v>149</v>
      </c>
      <c r="L573" s="41"/>
      <c r="M573" s="187" t="s">
        <v>19</v>
      </c>
      <c r="N573" s="188" t="s">
        <v>47</v>
      </c>
      <c r="O573" s="66"/>
      <c r="P573" s="189">
        <f>O573*H573</f>
        <v>0</v>
      </c>
      <c r="Q573" s="189">
        <v>0</v>
      </c>
      <c r="R573" s="189">
        <f>Q573*H573</f>
        <v>0</v>
      </c>
      <c r="S573" s="189">
        <v>0</v>
      </c>
      <c r="T573" s="190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91" t="s">
        <v>150</v>
      </c>
      <c r="AT573" s="191" t="s">
        <v>145</v>
      </c>
      <c r="AU573" s="191" t="s">
        <v>86</v>
      </c>
      <c r="AY573" s="19" t="s">
        <v>142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9" t="s">
        <v>84</v>
      </c>
      <c r="BK573" s="192">
        <f>ROUND(I573*H573,2)</f>
        <v>0</v>
      </c>
      <c r="BL573" s="19" t="s">
        <v>150</v>
      </c>
      <c r="BM573" s="191" t="s">
        <v>5015</v>
      </c>
    </row>
    <row r="574" spans="1:65" s="2" customFormat="1" ht="11.25">
      <c r="A574" s="36"/>
      <c r="B574" s="37"/>
      <c r="C574" s="38"/>
      <c r="D574" s="193" t="s">
        <v>152</v>
      </c>
      <c r="E574" s="38"/>
      <c r="F574" s="194" t="s">
        <v>5016</v>
      </c>
      <c r="G574" s="38"/>
      <c r="H574" s="38"/>
      <c r="I574" s="195"/>
      <c r="J574" s="38"/>
      <c r="K574" s="38"/>
      <c r="L574" s="41"/>
      <c r="M574" s="196"/>
      <c r="N574" s="197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152</v>
      </c>
      <c r="AU574" s="19" t="s">
        <v>86</v>
      </c>
    </row>
    <row r="575" spans="1:65" s="2" customFormat="1" ht="24.2" customHeight="1">
      <c r="A575" s="36"/>
      <c r="B575" s="37"/>
      <c r="C575" s="180" t="s">
        <v>825</v>
      </c>
      <c r="D575" s="180" t="s">
        <v>145</v>
      </c>
      <c r="E575" s="181" t="s">
        <v>5017</v>
      </c>
      <c r="F575" s="182" t="s">
        <v>5018</v>
      </c>
      <c r="G575" s="183" t="s">
        <v>414</v>
      </c>
      <c r="H575" s="184">
        <v>74</v>
      </c>
      <c r="I575" s="185"/>
      <c r="J575" s="186">
        <f>ROUND(I575*H575,2)</f>
        <v>0</v>
      </c>
      <c r="K575" s="182" t="s">
        <v>149</v>
      </c>
      <c r="L575" s="41"/>
      <c r="M575" s="187" t="s">
        <v>19</v>
      </c>
      <c r="N575" s="188" t="s">
        <v>47</v>
      </c>
      <c r="O575" s="66"/>
      <c r="P575" s="189">
        <f>O575*H575</f>
        <v>0</v>
      </c>
      <c r="Q575" s="189">
        <v>0</v>
      </c>
      <c r="R575" s="189">
        <f>Q575*H575</f>
        <v>0</v>
      </c>
      <c r="S575" s="189">
        <v>0</v>
      </c>
      <c r="T575" s="19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150</v>
      </c>
      <c r="AT575" s="191" t="s">
        <v>145</v>
      </c>
      <c r="AU575" s="191" t="s">
        <v>86</v>
      </c>
      <c r="AY575" s="19" t="s">
        <v>142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84</v>
      </c>
      <c r="BK575" s="192">
        <f>ROUND(I575*H575,2)</f>
        <v>0</v>
      </c>
      <c r="BL575" s="19" t="s">
        <v>150</v>
      </c>
      <c r="BM575" s="191" t="s">
        <v>5019</v>
      </c>
    </row>
    <row r="576" spans="1:65" s="2" customFormat="1" ht="11.25">
      <c r="A576" s="36"/>
      <c r="B576" s="37"/>
      <c r="C576" s="38"/>
      <c r="D576" s="193" t="s">
        <v>152</v>
      </c>
      <c r="E576" s="38"/>
      <c r="F576" s="194" t="s">
        <v>5020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152</v>
      </c>
      <c r="AU576" s="19" t="s">
        <v>86</v>
      </c>
    </row>
    <row r="577" spans="1:65" s="13" customFormat="1" ht="11.25">
      <c r="B577" s="206"/>
      <c r="C577" s="207"/>
      <c r="D577" s="198" t="s">
        <v>254</v>
      </c>
      <c r="E577" s="208" t="s">
        <v>19</v>
      </c>
      <c r="F577" s="209" t="s">
        <v>4858</v>
      </c>
      <c r="G577" s="207"/>
      <c r="H577" s="210">
        <v>18</v>
      </c>
      <c r="I577" s="211"/>
      <c r="J577" s="207"/>
      <c r="K577" s="207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254</v>
      </c>
      <c r="AU577" s="216" t="s">
        <v>86</v>
      </c>
      <c r="AV577" s="13" t="s">
        <v>86</v>
      </c>
      <c r="AW577" s="13" t="s">
        <v>37</v>
      </c>
      <c r="AX577" s="13" t="s">
        <v>76</v>
      </c>
      <c r="AY577" s="216" t="s">
        <v>142</v>
      </c>
    </row>
    <row r="578" spans="1:65" s="13" customFormat="1" ht="11.25">
      <c r="B578" s="206"/>
      <c r="C578" s="207"/>
      <c r="D578" s="198" t="s">
        <v>254</v>
      </c>
      <c r="E578" s="208" t="s">
        <v>19</v>
      </c>
      <c r="F578" s="209" t="s">
        <v>4859</v>
      </c>
      <c r="G578" s="207"/>
      <c r="H578" s="210">
        <v>56</v>
      </c>
      <c r="I578" s="211"/>
      <c r="J578" s="207"/>
      <c r="K578" s="207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254</v>
      </c>
      <c r="AU578" s="216" t="s">
        <v>86</v>
      </c>
      <c r="AV578" s="13" t="s">
        <v>86</v>
      </c>
      <c r="AW578" s="13" t="s">
        <v>37</v>
      </c>
      <c r="AX578" s="13" t="s">
        <v>76</v>
      </c>
      <c r="AY578" s="216" t="s">
        <v>142</v>
      </c>
    </row>
    <row r="579" spans="1:65" s="14" customFormat="1" ht="11.25">
      <c r="B579" s="217"/>
      <c r="C579" s="218"/>
      <c r="D579" s="198" t="s">
        <v>254</v>
      </c>
      <c r="E579" s="219" t="s">
        <v>19</v>
      </c>
      <c r="F579" s="220" t="s">
        <v>266</v>
      </c>
      <c r="G579" s="218"/>
      <c r="H579" s="221">
        <v>74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254</v>
      </c>
      <c r="AU579" s="227" t="s">
        <v>86</v>
      </c>
      <c r="AV579" s="14" t="s">
        <v>167</v>
      </c>
      <c r="AW579" s="14" t="s">
        <v>37</v>
      </c>
      <c r="AX579" s="14" t="s">
        <v>84</v>
      </c>
      <c r="AY579" s="227" t="s">
        <v>142</v>
      </c>
    </row>
    <row r="580" spans="1:65" s="2" customFormat="1" ht="21.75" customHeight="1">
      <c r="A580" s="36"/>
      <c r="B580" s="37"/>
      <c r="C580" s="180" t="s">
        <v>830</v>
      </c>
      <c r="D580" s="180" t="s">
        <v>145</v>
      </c>
      <c r="E580" s="181" t="s">
        <v>3977</v>
      </c>
      <c r="F580" s="182" t="s">
        <v>3978</v>
      </c>
      <c r="G580" s="183" t="s">
        <v>980</v>
      </c>
      <c r="H580" s="184">
        <v>4</v>
      </c>
      <c r="I580" s="185"/>
      <c r="J580" s="186">
        <f>ROUND(I580*H580,2)</f>
        <v>0</v>
      </c>
      <c r="K580" s="182" t="s">
        <v>19</v>
      </c>
      <c r="L580" s="41"/>
      <c r="M580" s="187" t="s">
        <v>19</v>
      </c>
      <c r="N580" s="188" t="s">
        <v>47</v>
      </c>
      <c r="O580" s="66"/>
      <c r="P580" s="189">
        <f>O580*H580</f>
        <v>0</v>
      </c>
      <c r="Q580" s="189">
        <v>0</v>
      </c>
      <c r="R580" s="189">
        <f>Q580*H580</f>
        <v>0</v>
      </c>
      <c r="S580" s="189">
        <v>0</v>
      </c>
      <c r="T580" s="190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1" t="s">
        <v>150</v>
      </c>
      <c r="AT580" s="191" t="s">
        <v>145</v>
      </c>
      <c r="AU580" s="191" t="s">
        <v>86</v>
      </c>
      <c r="AY580" s="19" t="s">
        <v>142</v>
      </c>
      <c r="BE580" s="192">
        <f>IF(N580="základní",J580,0)</f>
        <v>0</v>
      </c>
      <c r="BF580" s="192">
        <f>IF(N580="snížená",J580,0)</f>
        <v>0</v>
      </c>
      <c r="BG580" s="192">
        <f>IF(N580="zákl. přenesená",J580,0)</f>
        <v>0</v>
      </c>
      <c r="BH580" s="192">
        <f>IF(N580="sníž. přenesená",J580,0)</f>
        <v>0</v>
      </c>
      <c r="BI580" s="192">
        <f>IF(N580="nulová",J580,0)</f>
        <v>0</v>
      </c>
      <c r="BJ580" s="19" t="s">
        <v>84</v>
      </c>
      <c r="BK580" s="192">
        <f>ROUND(I580*H580,2)</f>
        <v>0</v>
      </c>
      <c r="BL580" s="19" t="s">
        <v>150</v>
      </c>
      <c r="BM580" s="191" t="s">
        <v>5021</v>
      </c>
    </row>
    <row r="581" spans="1:65" s="2" customFormat="1" ht="39">
      <c r="A581" s="36"/>
      <c r="B581" s="37"/>
      <c r="C581" s="38"/>
      <c r="D581" s="198" t="s">
        <v>154</v>
      </c>
      <c r="E581" s="38"/>
      <c r="F581" s="199" t="s">
        <v>3980</v>
      </c>
      <c r="G581" s="38"/>
      <c r="H581" s="38"/>
      <c r="I581" s="195"/>
      <c r="J581" s="38"/>
      <c r="K581" s="38"/>
      <c r="L581" s="41"/>
      <c r="M581" s="196"/>
      <c r="N581" s="197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154</v>
      </c>
      <c r="AU581" s="19" t="s">
        <v>86</v>
      </c>
    </row>
    <row r="582" spans="1:65" s="2" customFormat="1" ht="16.5" customHeight="1">
      <c r="A582" s="36"/>
      <c r="B582" s="37"/>
      <c r="C582" s="180" t="s">
        <v>835</v>
      </c>
      <c r="D582" s="180" t="s">
        <v>145</v>
      </c>
      <c r="E582" s="181" t="s">
        <v>3020</v>
      </c>
      <c r="F582" s="182" t="s">
        <v>3021</v>
      </c>
      <c r="G582" s="183" t="s">
        <v>3022</v>
      </c>
      <c r="H582" s="184">
        <v>2</v>
      </c>
      <c r="I582" s="185"/>
      <c r="J582" s="186">
        <f>ROUND(I582*H582,2)</f>
        <v>0</v>
      </c>
      <c r="K582" s="182" t="s">
        <v>19</v>
      </c>
      <c r="L582" s="41"/>
      <c r="M582" s="187" t="s">
        <v>19</v>
      </c>
      <c r="N582" s="188" t="s">
        <v>47</v>
      </c>
      <c r="O582" s="66"/>
      <c r="P582" s="189">
        <f>O582*H582</f>
        <v>0</v>
      </c>
      <c r="Q582" s="189">
        <v>0</v>
      </c>
      <c r="R582" s="189">
        <f>Q582*H582</f>
        <v>0</v>
      </c>
      <c r="S582" s="189">
        <v>0</v>
      </c>
      <c r="T582" s="190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1" t="s">
        <v>150</v>
      </c>
      <c r="AT582" s="191" t="s">
        <v>145</v>
      </c>
      <c r="AU582" s="191" t="s">
        <v>86</v>
      </c>
      <c r="AY582" s="19" t="s">
        <v>142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84</v>
      </c>
      <c r="BK582" s="192">
        <f>ROUND(I582*H582,2)</f>
        <v>0</v>
      </c>
      <c r="BL582" s="19" t="s">
        <v>150</v>
      </c>
      <c r="BM582" s="191" t="s">
        <v>5022</v>
      </c>
    </row>
    <row r="583" spans="1:65" s="2" customFormat="1" ht="16.5" customHeight="1">
      <c r="A583" s="36"/>
      <c r="B583" s="37"/>
      <c r="C583" s="180" t="s">
        <v>840</v>
      </c>
      <c r="D583" s="180" t="s">
        <v>145</v>
      </c>
      <c r="E583" s="181" t="s">
        <v>3981</v>
      </c>
      <c r="F583" s="182" t="s">
        <v>3982</v>
      </c>
      <c r="G583" s="183" t="s">
        <v>514</v>
      </c>
      <c r="H583" s="184">
        <v>1</v>
      </c>
      <c r="I583" s="185"/>
      <c r="J583" s="186">
        <f>ROUND(I583*H583,2)</f>
        <v>0</v>
      </c>
      <c r="K583" s="182" t="s">
        <v>19</v>
      </c>
      <c r="L583" s="41"/>
      <c r="M583" s="187" t="s">
        <v>19</v>
      </c>
      <c r="N583" s="188" t="s">
        <v>47</v>
      </c>
      <c r="O583" s="66"/>
      <c r="P583" s="189">
        <f>O583*H583</f>
        <v>0</v>
      </c>
      <c r="Q583" s="189">
        <v>0</v>
      </c>
      <c r="R583" s="189">
        <f>Q583*H583</f>
        <v>0</v>
      </c>
      <c r="S583" s="189">
        <v>0</v>
      </c>
      <c r="T583" s="19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91" t="s">
        <v>150</v>
      </c>
      <c r="AT583" s="191" t="s">
        <v>145</v>
      </c>
      <c r="AU583" s="191" t="s">
        <v>86</v>
      </c>
      <c r="AY583" s="19" t="s">
        <v>142</v>
      </c>
      <c r="BE583" s="192">
        <f>IF(N583="základní",J583,0)</f>
        <v>0</v>
      </c>
      <c r="BF583" s="192">
        <f>IF(N583="snížená",J583,0)</f>
        <v>0</v>
      </c>
      <c r="BG583" s="192">
        <f>IF(N583="zákl. přenesená",J583,0)</f>
        <v>0</v>
      </c>
      <c r="BH583" s="192">
        <f>IF(N583="sníž. přenesená",J583,0)</f>
        <v>0</v>
      </c>
      <c r="BI583" s="192">
        <f>IF(N583="nulová",J583,0)</f>
        <v>0</v>
      </c>
      <c r="BJ583" s="19" t="s">
        <v>84</v>
      </c>
      <c r="BK583" s="192">
        <f>ROUND(I583*H583,2)</f>
        <v>0</v>
      </c>
      <c r="BL583" s="19" t="s">
        <v>150</v>
      </c>
      <c r="BM583" s="191" t="s">
        <v>5023</v>
      </c>
    </row>
    <row r="584" spans="1:65" s="2" customFormat="1" ht="16.5" customHeight="1">
      <c r="A584" s="36"/>
      <c r="B584" s="37"/>
      <c r="C584" s="180" t="s">
        <v>845</v>
      </c>
      <c r="D584" s="180" t="s">
        <v>145</v>
      </c>
      <c r="E584" s="181" t="s">
        <v>3984</v>
      </c>
      <c r="F584" s="182" t="s">
        <v>3026</v>
      </c>
      <c r="G584" s="183" t="s">
        <v>514</v>
      </c>
      <c r="H584" s="184">
        <v>1</v>
      </c>
      <c r="I584" s="185"/>
      <c r="J584" s="186">
        <f>ROUND(I584*H584,2)</f>
        <v>0</v>
      </c>
      <c r="K584" s="182" t="s">
        <v>19</v>
      </c>
      <c r="L584" s="41"/>
      <c r="M584" s="248" t="s">
        <v>19</v>
      </c>
      <c r="N584" s="249" t="s">
        <v>47</v>
      </c>
      <c r="O584" s="202"/>
      <c r="P584" s="250">
        <f>O584*H584</f>
        <v>0</v>
      </c>
      <c r="Q584" s="250">
        <v>0</v>
      </c>
      <c r="R584" s="250">
        <f>Q584*H584</f>
        <v>0</v>
      </c>
      <c r="S584" s="250">
        <v>0</v>
      </c>
      <c r="T584" s="251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91" t="s">
        <v>150</v>
      </c>
      <c r="AT584" s="191" t="s">
        <v>145</v>
      </c>
      <c r="AU584" s="191" t="s">
        <v>86</v>
      </c>
      <c r="AY584" s="19" t="s">
        <v>142</v>
      </c>
      <c r="BE584" s="192">
        <f>IF(N584="základní",J584,0)</f>
        <v>0</v>
      </c>
      <c r="BF584" s="192">
        <f>IF(N584="snížená",J584,0)</f>
        <v>0</v>
      </c>
      <c r="BG584" s="192">
        <f>IF(N584="zákl. přenesená",J584,0)</f>
        <v>0</v>
      </c>
      <c r="BH584" s="192">
        <f>IF(N584="sníž. přenesená",J584,0)</f>
        <v>0</v>
      </c>
      <c r="BI584" s="192">
        <f>IF(N584="nulová",J584,0)</f>
        <v>0</v>
      </c>
      <c r="BJ584" s="19" t="s">
        <v>84</v>
      </c>
      <c r="BK584" s="192">
        <f>ROUND(I584*H584,2)</f>
        <v>0</v>
      </c>
      <c r="BL584" s="19" t="s">
        <v>150</v>
      </c>
      <c r="BM584" s="191" t="s">
        <v>5024</v>
      </c>
    </row>
    <row r="585" spans="1:65" s="2" customFormat="1" ht="6.95" customHeight="1">
      <c r="A585" s="36"/>
      <c r="B585" s="49"/>
      <c r="C585" s="50"/>
      <c r="D585" s="50"/>
      <c r="E585" s="50"/>
      <c r="F585" s="50"/>
      <c r="G585" s="50"/>
      <c r="H585" s="50"/>
      <c r="I585" s="50"/>
      <c r="J585" s="50"/>
      <c r="K585" s="50"/>
      <c r="L585" s="41"/>
      <c r="M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</row>
  </sheetData>
  <sheetProtection algorithmName="SHA-512" hashValue="TSWbrNajlDTJAanDA2R1I2Pd3BovaxPeirmmbjfcWbNy/qcQx2wSezE8VdQTivWkMqTMDdSjkIih9MpIbknoog==" saltValue="8w1QIBita3LMinSKFBBox5ih/1XXV5C/Lp9gV8z2b0k4n64laf/EIxZZMbu36WCC34O27Q/xsBa9Kua1bAdFeg==" spinCount="100000" sheet="1" objects="1" scenarios="1" formatColumns="0" formatRows="0" autoFilter="0"/>
  <autoFilter ref="C97:K584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10" r:id="rId2"/>
    <hyperlink ref="F117" r:id="rId3"/>
    <hyperlink ref="F120" r:id="rId4"/>
    <hyperlink ref="F128" r:id="rId5"/>
    <hyperlink ref="F131" r:id="rId6"/>
    <hyperlink ref="F134" r:id="rId7"/>
    <hyperlink ref="F142" r:id="rId8"/>
    <hyperlink ref="F145" r:id="rId9"/>
    <hyperlink ref="F152" r:id="rId10"/>
    <hyperlink ref="F159" r:id="rId11"/>
    <hyperlink ref="F161" r:id="rId12"/>
    <hyperlink ref="F163" r:id="rId13"/>
    <hyperlink ref="F169" r:id="rId14"/>
    <hyperlink ref="F175" r:id="rId15"/>
    <hyperlink ref="F181" r:id="rId16"/>
    <hyperlink ref="F191" r:id="rId17"/>
    <hyperlink ref="F194" r:id="rId18"/>
    <hyperlink ref="F197" r:id="rId19"/>
    <hyperlink ref="F203" r:id="rId20"/>
    <hyperlink ref="F224" r:id="rId21"/>
    <hyperlink ref="F233" r:id="rId22"/>
    <hyperlink ref="F249" r:id="rId23"/>
    <hyperlink ref="F265" r:id="rId24"/>
    <hyperlink ref="F268" r:id="rId25"/>
    <hyperlink ref="F285" r:id="rId26"/>
    <hyperlink ref="F294" r:id="rId27"/>
    <hyperlink ref="F304" r:id="rId28"/>
    <hyperlink ref="F325" r:id="rId29"/>
    <hyperlink ref="F330" r:id="rId30"/>
    <hyperlink ref="F336" r:id="rId31"/>
    <hyperlink ref="F344" r:id="rId32"/>
    <hyperlink ref="F352" r:id="rId33"/>
    <hyperlink ref="F364" r:id="rId34"/>
    <hyperlink ref="F367" r:id="rId35"/>
    <hyperlink ref="F370" r:id="rId36"/>
    <hyperlink ref="F373" r:id="rId37"/>
    <hyperlink ref="F377" r:id="rId38"/>
    <hyperlink ref="F385" r:id="rId39"/>
    <hyperlink ref="F390" r:id="rId40"/>
    <hyperlink ref="F394" r:id="rId41"/>
    <hyperlink ref="F400" r:id="rId42"/>
    <hyperlink ref="F406" r:id="rId43"/>
    <hyperlink ref="F418" r:id="rId44"/>
    <hyperlink ref="F428" r:id="rId45"/>
    <hyperlink ref="F443" r:id="rId46"/>
    <hyperlink ref="F448" r:id="rId47"/>
    <hyperlink ref="F454" r:id="rId48"/>
    <hyperlink ref="F457" r:id="rId49"/>
    <hyperlink ref="F467" r:id="rId50"/>
    <hyperlink ref="F472" r:id="rId51"/>
    <hyperlink ref="F486" r:id="rId52"/>
    <hyperlink ref="F492" r:id="rId53"/>
    <hyperlink ref="F501" r:id="rId54"/>
    <hyperlink ref="F503" r:id="rId55"/>
    <hyperlink ref="F505" r:id="rId56"/>
    <hyperlink ref="F508" r:id="rId57"/>
    <hyperlink ref="F510" r:id="rId58"/>
    <hyperlink ref="F512" r:id="rId59"/>
    <hyperlink ref="F515" r:id="rId60"/>
    <hyperlink ref="F517" r:id="rId61"/>
    <hyperlink ref="F521" r:id="rId62"/>
    <hyperlink ref="F524" r:id="rId63"/>
    <hyperlink ref="F527" r:id="rId64"/>
    <hyperlink ref="F530" r:id="rId65"/>
    <hyperlink ref="F536" r:id="rId66"/>
    <hyperlink ref="F542" r:id="rId67"/>
    <hyperlink ref="F545" r:id="rId68"/>
    <hyperlink ref="F555" r:id="rId69"/>
    <hyperlink ref="F559" r:id="rId70"/>
    <hyperlink ref="F562" r:id="rId71"/>
    <hyperlink ref="F565" r:id="rId72"/>
    <hyperlink ref="F574" r:id="rId73"/>
    <hyperlink ref="F576" r:id="rId7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s="1" customFormat="1" ht="37.5" customHeight="1"/>
    <row r="2" spans="2:11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7" customFormat="1" ht="45" customHeight="1">
      <c r="B3" s="270"/>
      <c r="C3" s="402" t="s">
        <v>5025</v>
      </c>
      <c r="D3" s="402"/>
      <c r="E3" s="402"/>
      <c r="F3" s="402"/>
      <c r="G3" s="402"/>
      <c r="H3" s="402"/>
      <c r="I3" s="402"/>
      <c r="J3" s="402"/>
      <c r="K3" s="271"/>
    </row>
    <row r="4" spans="2:11" s="1" customFormat="1" ht="25.5" customHeight="1">
      <c r="B4" s="272"/>
      <c r="C4" s="407" t="s">
        <v>5026</v>
      </c>
      <c r="D4" s="407"/>
      <c r="E4" s="407"/>
      <c r="F4" s="407"/>
      <c r="G4" s="407"/>
      <c r="H4" s="407"/>
      <c r="I4" s="407"/>
      <c r="J4" s="407"/>
      <c r="K4" s="273"/>
    </row>
    <row r="5" spans="2:11" s="1" customFormat="1" ht="5.25" customHeight="1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s="1" customFormat="1" ht="15" customHeight="1">
      <c r="B6" s="272"/>
      <c r="C6" s="406" t="s">
        <v>5027</v>
      </c>
      <c r="D6" s="406"/>
      <c r="E6" s="406"/>
      <c r="F6" s="406"/>
      <c r="G6" s="406"/>
      <c r="H6" s="406"/>
      <c r="I6" s="406"/>
      <c r="J6" s="406"/>
      <c r="K6" s="273"/>
    </row>
    <row r="7" spans="2:11" s="1" customFormat="1" ht="15" customHeight="1">
      <c r="B7" s="276"/>
      <c r="C7" s="406" t="s">
        <v>5028</v>
      </c>
      <c r="D7" s="406"/>
      <c r="E7" s="406"/>
      <c r="F7" s="406"/>
      <c r="G7" s="406"/>
      <c r="H7" s="406"/>
      <c r="I7" s="406"/>
      <c r="J7" s="406"/>
      <c r="K7" s="273"/>
    </row>
    <row r="8" spans="2:11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s="1" customFormat="1" ht="15" customHeight="1">
      <c r="B9" s="276"/>
      <c r="C9" s="406" t="s">
        <v>5029</v>
      </c>
      <c r="D9" s="406"/>
      <c r="E9" s="406"/>
      <c r="F9" s="406"/>
      <c r="G9" s="406"/>
      <c r="H9" s="406"/>
      <c r="I9" s="406"/>
      <c r="J9" s="406"/>
      <c r="K9" s="273"/>
    </row>
    <row r="10" spans="2:11" s="1" customFormat="1" ht="15" customHeight="1">
      <c r="B10" s="276"/>
      <c r="C10" s="275"/>
      <c r="D10" s="406" t="s">
        <v>5030</v>
      </c>
      <c r="E10" s="406"/>
      <c r="F10" s="406"/>
      <c r="G10" s="406"/>
      <c r="H10" s="406"/>
      <c r="I10" s="406"/>
      <c r="J10" s="406"/>
      <c r="K10" s="273"/>
    </row>
    <row r="11" spans="2:11" s="1" customFormat="1" ht="15" customHeight="1">
      <c r="B11" s="276"/>
      <c r="C11" s="277"/>
      <c r="D11" s="406" t="s">
        <v>5031</v>
      </c>
      <c r="E11" s="406"/>
      <c r="F11" s="406"/>
      <c r="G11" s="406"/>
      <c r="H11" s="406"/>
      <c r="I11" s="406"/>
      <c r="J11" s="406"/>
      <c r="K11" s="273"/>
    </row>
    <row r="12" spans="2:11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pans="2:11" s="1" customFormat="1" ht="15" customHeight="1">
      <c r="B13" s="276"/>
      <c r="C13" s="277"/>
      <c r="D13" s="278" t="s">
        <v>5032</v>
      </c>
      <c r="E13" s="275"/>
      <c r="F13" s="275"/>
      <c r="G13" s="275"/>
      <c r="H13" s="275"/>
      <c r="I13" s="275"/>
      <c r="J13" s="275"/>
      <c r="K13" s="273"/>
    </row>
    <row r="14" spans="2:11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pans="2:11" s="1" customFormat="1" ht="15" customHeight="1">
      <c r="B15" s="276"/>
      <c r="C15" s="277"/>
      <c r="D15" s="406" t="s">
        <v>5033</v>
      </c>
      <c r="E15" s="406"/>
      <c r="F15" s="406"/>
      <c r="G15" s="406"/>
      <c r="H15" s="406"/>
      <c r="I15" s="406"/>
      <c r="J15" s="406"/>
      <c r="K15" s="273"/>
    </row>
    <row r="16" spans="2:11" s="1" customFormat="1" ht="15" customHeight="1">
      <c r="B16" s="276"/>
      <c r="C16" s="277"/>
      <c r="D16" s="406" t="s">
        <v>5034</v>
      </c>
      <c r="E16" s="406"/>
      <c r="F16" s="406"/>
      <c r="G16" s="406"/>
      <c r="H16" s="406"/>
      <c r="I16" s="406"/>
      <c r="J16" s="406"/>
      <c r="K16" s="273"/>
    </row>
    <row r="17" spans="2:11" s="1" customFormat="1" ht="15" customHeight="1">
      <c r="B17" s="276"/>
      <c r="C17" s="277"/>
      <c r="D17" s="406" t="s">
        <v>5035</v>
      </c>
      <c r="E17" s="406"/>
      <c r="F17" s="406"/>
      <c r="G17" s="406"/>
      <c r="H17" s="406"/>
      <c r="I17" s="406"/>
      <c r="J17" s="406"/>
      <c r="K17" s="273"/>
    </row>
    <row r="18" spans="2:11" s="1" customFormat="1" ht="15" customHeight="1">
      <c r="B18" s="276"/>
      <c r="C18" s="277"/>
      <c r="D18" s="277"/>
      <c r="E18" s="279" t="s">
        <v>89</v>
      </c>
      <c r="F18" s="406" t="s">
        <v>5036</v>
      </c>
      <c r="G18" s="406"/>
      <c r="H18" s="406"/>
      <c r="I18" s="406"/>
      <c r="J18" s="406"/>
      <c r="K18" s="273"/>
    </row>
    <row r="19" spans="2:11" s="1" customFormat="1" ht="15" customHeight="1">
      <c r="B19" s="276"/>
      <c r="C19" s="277"/>
      <c r="D19" s="277"/>
      <c r="E19" s="279" t="s">
        <v>5037</v>
      </c>
      <c r="F19" s="406" t="s">
        <v>5038</v>
      </c>
      <c r="G19" s="406"/>
      <c r="H19" s="406"/>
      <c r="I19" s="406"/>
      <c r="J19" s="406"/>
      <c r="K19" s="273"/>
    </row>
    <row r="20" spans="2:11" s="1" customFormat="1" ht="15" customHeight="1">
      <c r="B20" s="276"/>
      <c r="C20" s="277"/>
      <c r="D20" s="277"/>
      <c r="E20" s="279" t="s">
        <v>5039</v>
      </c>
      <c r="F20" s="406" t="s">
        <v>5040</v>
      </c>
      <c r="G20" s="406"/>
      <c r="H20" s="406"/>
      <c r="I20" s="406"/>
      <c r="J20" s="406"/>
      <c r="K20" s="273"/>
    </row>
    <row r="21" spans="2:11" s="1" customFormat="1" ht="15" customHeight="1">
      <c r="B21" s="276"/>
      <c r="C21" s="277"/>
      <c r="D21" s="277"/>
      <c r="E21" s="279" t="s">
        <v>83</v>
      </c>
      <c r="F21" s="406" t="s">
        <v>82</v>
      </c>
      <c r="G21" s="406"/>
      <c r="H21" s="406"/>
      <c r="I21" s="406"/>
      <c r="J21" s="406"/>
      <c r="K21" s="273"/>
    </row>
    <row r="22" spans="2:11" s="1" customFormat="1" ht="15" customHeight="1">
      <c r="B22" s="276"/>
      <c r="C22" s="277"/>
      <c r="D22" s="277"/>
      <c r="E22" s="279" t="s">
        <v>5041</v>
      </c>
      <c r="F22" s="406" t="s">
        <v>5042</v>
      </c>
      <c r="G22" s="406"/>
      <c r="H22" s="406"/>
      <c r="I22" s="406"/>
      <c r="J22" s="406"/>
      <c r="K22" s="273"/>
    </row>
    <row r="23" spans="2:11" s="1" customFormat="1" ht="15" customHeight="1">
      <c r="B23" s="276"/>
      <c r="C23" s="277"/>
      <c r="D23" s="277"/>
      <c r="E23" s="279" t="s">
        <v>94</v>
      </c>
      <c r="F23" s="406" t="s">
        <v>5043</v>
      </c>
      <c r="G23" s="406"/>
      <c r="H23" s="406"/>
      <c r="I23" s="406"/>
      <c r="J23" s="406"/>
      <c r="K23" s="273"/>
    </row>
    <row r="24" spans="2:11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pans="2:11" s="1" customFormat="1" ht="15" customHeight="1">
      <c r="B25" s="276"/>
      <c r="C25" s="406" t="s">
        <v>5044</v>
      </c>
      <c r="D25" s="406"/>
      <c r="E25" s="406"/>
      <c r="F25" s="406"/>
      <c r="G25" s="406"/>
      <c r="H25" s="406"/>
      <c r="I25" s="406"/>
      <c r="J25" s="406"/>
      <c r="K25" s="273"/>
    </row>
    <row r="26" spans="2:11" s="1" customFormat="1" ht="15" customHeight="1">
      <c r="B26" s="276"/>
      <c r="C26" s="406" t="s">
        <v>5045</v>
      </c>
      <c r="D26" s="406"/>
      <c r="E26" s="406"/>
      <c r="F26" s="406"/>
      <c r="G26" s="406"/>
      <c r="H26" s="406"/>
      <c r="I26" s="406"/>
      <c r="J26" s="406"/>
      <c r="K26" s="273"/>
    </row>
    <row r="27" spans="2:11" s="1" customFormat="1" ht="15" customHeight="1">
      <c r="B27" s="276"/>
      <c r="C27" s="275"/>
      <c r="D27" s="406" t="s">
        <v>5046</v>
      </c>
      <c r="E27" s="406"/>
      <c r="F27" s="406"/>
      <c r="G27" s="406"/>
      <c r="H27" s="406"/>
      <c r="I27" s="406"/>
      <c r="J27" s="406"/>
      <c r="K27" s="273"/>
    </row>
    <row r="28" spans="2:11" s="1" customFormat="1" ht="15" customHeight="1">
      <c r="B28" s="276"/>
      <c r="C28" s="277"/>
      <c r="D28" s="406" t="s">
        <v>5047</v>
      </c>
      <c r="E28" s="406"/>
      <c r="F28" s="406"/>
      <c r="G28" s="406"/>
      <c r="H28" s="406"/>
      <c r="I28" s="406"/>
      <c r="J28" s="406"/>
      <c r="K28" s="273"/>
    </row>
    <row r="29" spans="2:11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pans="2:11" s="1" customFormat="1" ht="15" customHeight="1">
      <c r="B30" s="276"/>
      <c r="C30" s="277"/>
      <c r="D30" s="406" t="s">
        <v>5048</v>
      </c>
      <c r="E30" s="406"/>
      <c r="F30" s="406"/>
      <c r="G30" s="406"/>
      <c r="H30" s="406"/>
      <c r="I30" s="406"/>
      <c r="J30" s="406"/>
      <c r="K30" s="273"/>
    </row>
    <row r="31" spans="2:11" s="1" customFormat="1" ht="15" customHeight="1">
      <c r="B31" s="276"/>
      <c r="C31" s="277"/>
      <c r="D31" s="406" t="s">
        <v>5049</v>
      </c>
      <c r="E31" s="406"/>
      <c r="F31" s="406"/>
      <c r="G31" s="406"/>
      <c r="H31" s="406"/>
      <c r="I31" s="406"/>
      <c r="J31" s="406"/>
      <c r="K31" s="273"/>
    </row>
    <row r="32" spans="2:11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pans="2:11" s="1" customFormat="1" ht="15" customHeight="1">
      <c r="B33" s="276"/>
      <c r="C33" s="277"/>
      <c r="D33" s="406" t="s">
        <v>5050</v>
      </c>
      <c r="E33" s="406"/>
      <c r="F33" s="406"/>
      <c r="G33" s="406"/>
      <c r="H33" s="406"/>
      <c r="I33" s="406"/>
      <c r="J33" s="406"/>
      <c r="K33" s="273"/>
    </row>
    <row r="34" spans="2:11" s="1" customFormat="1" ht="15" customHeight="1">
      <c r="B34" s="276"/>
      <c r="C34" s="277"/>
      <c r="D34" s="406" t="s">
        <v>5051</v>
      </c>
      <c r="E34" s="406"/>
      <c r="F34" s="406"/>
      <c r="G34" s="406"/>
      <c r="H34" s="406"/>
      <c r="I34" s="406"/>
      <c r="J34" s="406"/>
      <c r="K34" s="273"/>
    </row>
    <row r="35" spans="2:11" s="1" customFormat="1" ht="15" customHeight="1">
      <c r="B35" s="276"/>
      <c r="C35" s="277"/>
      <c r="D35" s="406" t="s">
        <v>5052</v>
      </c>
      <c r="E35" s="406"/>
      <c r="F35" s="406"/>
      <c r="G35" s="406"/>
      <c r="H35" s="406"/>
      <c r="I35" s="406"/>
      <c r="J35" s="406"/>
      <c r="K35" s="273"/>
    </row>
    <row r="36" spans="2:11" s="1" customFormat="1" ht="15" customHeight="1">
      <c r="B36" s="276"/>
      <c r="C36" s="277"/>
      <c r="D36" s="275"/>
      <c r="E36" s="278" t="s">
        <v>127</v>
      </c>
      <c r="F36" s="275"/>
      <c r="G36" s="406" t="s">
        <v>5053</v>
      </c>
      <c r="H36" s="406"/>
      <c r="I36" s="406"/>
      <c r="J36" s="406"/>
      <c r="K36" s="273"/>
    </row>
    <row r="37" spans="2:11" s="1" customFormat="1" ht="30.75" customHeight="1">
      <c r="B37" s="276"/>
      <c r="C37" s="277"/>
      <c r="D37" s="275"/>
      <c r="E37" s="278" t="s">
        <v>5054</v>
      </c>
      <c r="F37" s="275"/>
      <c r="G37" s="406" t="s">
        <v>5055</v>
      </c>
      <c r="H37" s="406"/>
      <c r="I37" s="406"/>
      <c r="J37" s="406"/>
      <c r="K37" s="273"/>
    </row>
    <row r="38" spans="2:11" s="1" customFormat="1" ht="15" customHeight="1">
      <c r="B38" s="276"/>
      <c r="C38" s="277"/>
      <c r="D38" s="275"/>
      <c r="E38" s="278" t="s">
        <v>57</v>
      </c>
      <c r="F38" s="275"/>
      <c r="G38" s="406" t="s">
        <v>5056</v>
      </c>
      <c r="H38" s="406"/>
      <c r="I38" s="406"/>
      <c r="J38" s="406"/>
      <c r="K38" s="273"/>
    </row>
    <row r="39" spans="2:11" s="1" customFormat="1" ht="15" customHeight="1">
      <c r="B39" s="276"/>
      <c r="C39" s="277"/>
      <c r="D39" s="275"/>
      <c r="E39" s="278" t="s">
        <v>58</v>
      </c>
      <c r="F39" s="275"/>
      <c r="G39" s="406" t="s">
        <v>5057</v>
      </c>
      <c r="H39" s="406"/>
      <c r="I39" s="406"/>
      <c r="J39" s="406"/>
      <c r="K39" s="273"/>
    </row>
    <row r="40" spans="2:11" s="1" customFormat="1" ht="15" customHeight="1">
      <c r="B40" s="276"/>
      <c r="C40" s="277"/>
      <c r="D40" s="275"/>
      <c r="E40" s="278" t="s">
        <v>128</v>
      </c>
      <c r="F40" s="275"/>
      <c r="G40" s="406" t="s">
        <v>5058</v>
      </c>
      <c r="H40" s="406"/>
      <c r="I40" s="406"/>
      <c r="J40" s="406"/>
      <c r="K40" s="273"/>
    </row>
    <row r="41" spans="2:11" s="1" customFormat="1" ht="15" customHeight="1">
      <c r="B41" s="276"/>
      <c r="C41" s="277"/>
      <c r="D41" s="275"/>
      <c r="E41" s="278" t="s">
        <v>129</v>
      </c>
      <c r="F41" s="275"/>
      <c r="G41" s="406" t="s">
        <v>5059</v>
      </c>
      <c r="H41" s="406"/>
      <c r="I41" s="406"/>
      <c r="J41" s="406"/>
      <c r="K41" s="273"/>
    </row>
    <row r="42" spans="2:11" s="1" customFormat="1" ht="15" customHeight="1">
      <c r="B42" s="276"/>
      <c r="C42" s="277"/>
      <c r="D42" s="275"/>
      <c r="E42" s="278" t="s">
        <v>5060</v>
      </c>
      <c r="F42" s="275"/>
      <c r="G42" s="406" t="s">
        <v>5061</v>
      </c>
      <c r="H42" s="406"/>
      <c r="I42" s="406"/>
      <c r="J42" s="406"/>
      <c r="K42" s="273"/>
    </row>
    <row r="43" spans="2:11" s="1" customFormat="1" ht="15" customHeight="1">
      <c r="B43" s="276"/>
      <c r="C43" s="277"/>
      <c r="D43" s="275"/>
      <c r="E43" s="278"/>
      <c r="F43" s="275"/>
      <c r="G43" s="406" t="s">
        <v>5062</v>
      </c>
      <c r="H43" s="406"/>
      <c r="I43" s="406"/>
      <c r="J43" s="406"/>
      <c r="K43" s="273"/>
    </row>
    <row r="44" spans="2:11" s="1" customFormat="1" ht="15" customHeight="1">
      <c r="B44" s="276"/>
      <c r="C44" s="277"/>
      <c r="D44" s="275"/>
      <c r="E44" s="278" t="s">
        <v>5063</v>
      </c>
      <c r="F44" s="275"/>
      <c r="G44" s="406" t="s">
        <v>5064</v>
      </c>
      <c r="H44" s="406"/>
      <c r="I44" s="406"/>
      <c r="J44" s="406"/>
      <c r="K44" s="273"/>
    </row>
    <row r="45" spans="2:11" s="1" customFormat="1" ht="15" customHeight="1">
      <c r="B45" s="276"/>
      <c r="C45" s="277"/>
      <c r="D45" s="275"/>
      <c r="E45" s="278" t="s">
        <v>131</v>
      </c>
      <c r="F45" s="275"/>
      <c r="G45" s="406" t="s">
        <v>5065</v>
      </c>
      <c r="H45" s="406"/>
      <c r="I45" s="406"/>
      <c r="J45" s="406"/>
      <c r="K45" s="273"/>
    </row>
    <row r="46" spans="2:11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pans="2:11" s="1" customFormat="1" ht="15" customHeight="1">
      <c r="B47" s="276"/>
      <c r="C47" s="277"/>
      <c r="D47" s="406" t="s">
        <v>5066</v>
      </c>
      <c r="E47" s="406"/>
      <c r="F47" s="406"/>
      <c r="G47" s="406"/>
      <c r="H47" s="406"/>
      <c r="I47" s="406"/>
      <c r="J47" s="406"/>
      <c r="K47" s="273"/>
    </row>
    <row r="48" spans="2:11" s="1" customFormat="1" ht="15" customHeight="1">
      <c r="B48" s="276"/>
      <c r="C48" s="277"/>
      <c r="D48" s="277"/>
      <c r="E48" s="406" t="s">
        <v>5067</v>
      </c>
      <c r="F48" s="406"/>
      <c r="G48" s="406"/>
      <c r="H48" s="406"/>
      <c r="I48" s="406"/>
      <c r="J48" s="406"/>
      <c r="K48" s="273"/>
    </row>
    <row r="49" spans="2:11" s="1" customFormat="1" ht="15" customHeight="1">
      <c r="B49" s="276"/>
      <c r="C49" s="277"/>
      <c r="D49" s="277"/>
      <c r="E49" s="406" t="s">
        <v>5068</v>
      </c>
      <c r="F49" s="406"/>
      <c r="G49" s="406"/>
      <c r="H49" s="406"/>
      <c r="I49" s="406"/>
      <c r="J49" s="406"/>
      <c r="K49" s="273"/>
    </row>
    <row r="50" spans="2:11" s="1" customFormat="1" ht="15" customHeight="1">
      <c r="B50" s="276"/>
      <c r="C50" s="277"/>
      <c r="D50" s="277"/>
      <c r="E50" s="406" t="s">
        <v>5069</v>
      </c>
      <c r="F50" s="406"/>
      <c r="G50" s="406"/>
      <c r="H50" s="406"/>
      <c r="I50" s="406"/>
      <c r="J50" s="406"/>
      <c r="K50" s="273"/>
    </row>
    <row r="51" spans="2:11" s="1" customFormat="1" ht="15" customHeight="1">
      <c r="B51" s="276"/>
      <c r="C51" s="277"/>
      <c r="D51" s="406" t="s">
        <v>5070</v>
      </c>
      <c r="E51" s="406"/>
      <c r="F51" s="406"/>
      <c r="G51" s="406"/>
      <c r="H51" s="406"/>
      <c r="I51" s="406"/>
      <c r="J51" s="406"/>
      <c r="K51" s="273"/>
    </row>
    <row r="52" spans="2:11" s="1" customFormat="1" ht="25.5" customHeight="1">
      <c r="B52" s="272"/>
      <c r="C52" s="407" t="s">
        <v>5071</v>
      </c>
      <c r="D52" s="407"/>
      <c r="E52" s="407"/>
      <c r="F52" s="407"/>
      <c r="G52" s="407"/>
      <c r="H52" s="407"/>
      <c r="I52" s="407"/>
      <c r="J52" s="407"/>
      <c r="K52" s="273"/>
    </row>
    <row r="53" spans="2:11" s="1" customFormat="1" ht="5.25" customHeight="1">
      <c r="B53" s="272"/>
      <c r="C53" s="274"/>
      <c r="D53" s="274"/>
      <c r="E53" s="274"/>
      <c r="F53" s="274"/>
      <c r="G53" s="274"/>
      <c r="H53" s="274"/>
      <c r="I53" s="274"/>
      <c r="J53" s="274"/>
      <c r="K53" s="273"/>
    </row>
    <row r="54" spans="2:11" s="1" customFormat="1" ht="15" customHeight="1">
      <c r="B54" s="272"/>
      <c r="C54" s="406" t="s">
        <v>5072</v>
      </c>
      <c r="D54" s="406"/>
      <c r="E54" s="406"/>
      <c r="F54" s="406"/>
      <c r="G54" s="406"/>
      <c r="H54" s="406"/>
      <c r="I54" s="406"/>
      <c r="J54" s="406"/>
      <c r="K54" s="273"/>
    </row>
    <row r="55" spans="2:11" s="1" customFormat="1" ht="15" customHeight="1">
      <c r="B55" s="272"/>
      <c r="C55" s="406" t="s">
        <v>5073</v>
      </c>
      <c r="D55" s="406"/>
      <c r="E55" s="406"/>
      <c r="F55" s="406"/>
      <c r="G55" s="406"/>
      <c r="H55" s="406"/>
      <c r="I55" s="406"/>
      <c r="J55" s="406"/>
      <c r="K55" s="273"/>
    </row>
    <row r="56" spans="2:11" s="1" customFormat="1" ht="12.75" customHeight="1">
      <c r="B56" s="272"/>
      <c r="C56" s="275"/>
      <c r="D56" s="275"/>
      <c r="E56" s="275"/>
      <c r="F56" s="275"/>
      <c r="G56" s="275"/>
      <c r="H56" s="275"/>
      <c r="I56" s="275"/>
      <c r="J56" s="275"/>
      <c r="K56" s="273"/>
    </row>
    <row r="57" spans="2:11" s="1" customFormat="1" ht="15" customHeight="1">
      <c r="B57" s="272"/>
      <c r="C57" s="406" t="s">
        <v>5074</v>
      </c>
      <c r="D57" s="406"/>
      <c r="E57" s="406"/>
      <c r="F57" s="406"/>
      <c r="G57" s="406"/>
      <c r="H57" s="406"/>
      <c r="I57" s="406"/>
      <c r="J57" s="406"/>
      <c r="K57" s="273"/>
    </row>
    <row r="58" spans="2:11" s="1" customFormat="1" ht="15" customHeight="1">
      <c r="B58" s="272"/>
      <c r="C58" s="277"/>
      <c r="D58" s="406" t="s">
        <v>5075</v>
      </c>
      <c r="E58" s="406"/>
      <c r="F58" s="406"/>
      <c r="G58" s="406"/>
      <c r="H58" s="406"/>
      <c r="I58" s="406"/>
      <c r="J58" s="406"/>
      <c r="K58" s="273"/>
    </row>
    <row r="59" spans="2:11" s="1" customFormat="1" ht="15" customHeight="1">
      <c r="B59" s="272"/>
      <c r="C59" s="277"/>
      <c r="D59" s="406" t="s">
        <v>5076</v>
      </c>
      <c r="E59" s="406"/>
      <c r="F59" s="406"/>
      <c r="G59" s="406"/>
      <c r="H59" s="406"/>
      <c r="I59" s="406"/>
      <c r="J59" s="406"/>
      <c r="K59" s="273"/>
    </row>
    <row r="60" spans="2:11" s="1" customFormat="1" ht="15" customHeight="1">
      <c r="B60" s="272"/>
      <c r="C60" s="277"/>
      <c r="D60" s="406" t="s">
        <v>5077</v>
      </c>
      <c r="E60" s="406"/>
      <c r="F60" s="406"/>
      <c r="G60" s="406"/>
      <c r="H60" s="406"/>
      <c r="I60" s="406"/>
      <c r="J60" s="406"/>
      <c r="K60" s="273"/>
    </row>
    <row r="61" spans="2:11" s="1" customFormat="1" ht="15" customHeight="1">
      <c r="B61" s="272"/>
      <c r="C61" s="277"/>
      <c r="D61" s="406" t="s">
        <v>5078</v>
      </c>
      <c r="E61" s="406"/>
      <c r="F61" s="406"/>
      <c r="G61" s="406"/>
      <c r="H61" s="406"/>
      <c r="I61" s="406"/>
      <c r="J61" s="406"/>
      <c r="K61" s="273"/>
    </row>
    <row r="62" spans="2:11" s="1" customFormat="1" ht="15" customHeight="1">
      <c r="B62" s="272"/>
      <c r="C62" s="277"/>
      <c r="D62" s="408" t="s">
        <v>5079</v>
      </c>
      <c r="E62" s="408"/>
      <c r="F62" s="408"/>
      <c r="G62" s="408"/>
      <c r="H62" s="408"/>
      <c r="I62" s="408"/>
      <c r="J62" s="408"/>
      <c r="K62" s="273"/>
    </row>
    <row r="63" spans="2:11" s="1" customFormat="1" ht="15" customHeight="1">
      <c r="B63" s="272"/>
      <c r="C63" s="277"/>
      <c r="D63" s="406" t="s">
        <v>5080</v>
      </c>
      <c r="E63" s="406"/>
      <c r="F63" s="406"/>
      <c r="G63" s="406"/>
      <c r="H63" s="406"/>
      <c r="I63" s="406"/>
      <c r="J63" s="406"/>
      <c r="K63" s="273"/>
    </row>
    <row r="64" spans="2:11" s="1" customFormat="1" ht="12.75" customHeight="1">
      <c r="B64" s="272"/>
      <c r="C64" s="277"/>
      <c r="D64" s="277"/>
      <c r="E64" s="280"/>
      <c r="F64" s="277"/>
      <c r="G64" s="277"/>
      <c r="H64" s="277"/>
      <c r="I64" s="277"/>
      <c r="J64" s="277"/>
      <c r="K64" s="273"/>
    </row>
    <row r="65" spans="2:11" s="1" customFormat="1" ht="15" customHeight="1">
      <c r="B65" s="272"/>
      <c r="C65" s="277"/>
      <c r="D65" s="406" t="s">
        <v>5081</v>
      </c>
      <c r="E65" s="406"/>
      <c r="F65" s="406"/>
      <c r="G65" s="406"/>
      <c r="H65" s="406"/>
      <c r="I65" s="406"/>
      <c r="J65" s="406"/>
      <c r="K65" s="273"/>
    </row>
    <row r="66" spans="2:11" s="1" customFormat="1" ht="15" customHeight="1">
      <c r="B66" s="272"/>
      <c r="C66" s="277"/>
      <c r="D66" s="408" t="s">
        <v>5082</v>
      </c>
      <c r="E66" s="408"/>
      <c r="F66" s="408"/>
      <c r="G66" s="408"/>
      <c r="H66" s="408"/>
      <c r="I66" s="408"/>
      <c r="J66" s="408"/>
      <c r="K66" s="273"/>
    </row>
    <row r="67" spans="2:11" s="1" customFormat="1" ht="15" customHeight="1">
      <c r="B67" s="272"/>
      <c r="C67" s="277"/>
      <c r="D67" s="406" t="s">
        <v>5083</v>
      </c>
      <c r="E67" s="406"/>
      <c r="F67" s="406"/>
      <c r="G67" s="406"/>
      <c r="H67" s="406"/>
      <c r="I67" s="406"/>
      <c r="J67" s="406"/>
      <c r="K67" s="273"/>
    </row>
    <row r="68" spans="2:11" s="1" customFormat="1" ht="15" customHeight="1">
      <c r="B68" s="272"/>
      <c r="C68" s="277"/>
      <c r="D68" s="406" t="s">
        <v>5084</v>
      </c>
      <c r="E68" s="406"/>
      <c r="F68" s="406"/>
      <c r="G68" s="406"/>
      <c r="H68" s="406"/>
      <c r="I68" s="406"/>
      <c r="J68" s="406"/>
      <c r="K68" s="273"/>
    </row>
    <row r="69" spans="2:11" s="1" customFormat="1" ht="15" customHeight="1">
      <c r="B69" s="272"/>
      <c r="C69" s="277"/>
      <c r="D69" s="406" t="s">
        <v>5085</v>
      </c>
      <c r="E69" s="406"/>
      <c r="F69" s="406"/>
      <c r="G69" s="406"/>
      <c r="H69" s="406"/>
      <c r="I69" s="406"/>
      <c r="J69" s="406"/>
      <c r="K69" s="273"/>
    </row>
    <row r="70" spans="2:11" s="1" customFormat="1" ht="15" customHeight="1">
      <c r="B70" s="272"/>
      <c r="C70" s="277"/>
      <c r="D70" s="406" t="s">
        <v>5086</v>
      </c>
      <c r="E70" s="406"/>
      <c r="F70" s="406"/>
      <c r="G70" s="406"/>
      <c r="H70" s="406"/>
      <c r="I70" s="406"/>
      <c r="J70" s="406"/>
      <c r="K70" s="273"/>
    </row>
    <row r="71" spans="2:1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pans="2:11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pans="2:11" s="1" customFormat="1" ht="45" customHeight="1">
      <c r="B75" s="289"/>
      <c r="C75" s="401" t="s">
        <v>5087</v>
      </c>
      <c r="D75" s="401"/>
      <c r="E75" s="401"/>
      <c r="F75" s="401"/>
      <c r="G75" s="401"/>
      <c r="H75" s="401"/>
      <c r="I75" s="401"/>
      <c r="J75" s="401"/>
      <c r="K75" s="290"/>
    </row>
    <row r="76" spans="2:11" s="1" customFormat="1" ht="17.25" customHeight="1">
      <c r="B76" s="289"/>
      <c r="C76" s="291" t="s">
        <v>5088</v>
      </c>
      <c r="D76" s="291"/>
      <c r="E76" s="291"/>
      <c r="F76" s="291" t="s">
        <v>5089</v>
      </c>
      <c r="G76" s="292"/>
      <c r="H76" s="291" t="s">
        <v>58</v>
      </c>
      <c r="I76" s="291" t="s">
        <v>61</v>
      </c>
      <c r="J76" s="291" t="s">
        <v>5090</v>
      </c>
      <c r="K76" s="290"/>
    </row>
    <row r="77" spans="2:11" s="1" customFormat="1" ht="17.25" customHeight="1">
      <c r="B77" s="289"/>
      <c r="C77" s="293" t="s">
        <v>5091</v>
      </c>
      <c r="D77" s="293"/>
      <c r="E77" s="293"/>
      <c r="F77" s="294" t="s">
        <v>5092</v>
      </c>
      <c r="G77" s="295"/>
      <c r="H77" s="293"/>
      <c r="I77" s="293"/>
      <c r="J77" s="293" t="s">
        <v>5093</v>
      </c>
      <c r="K77" s="290"/>
    </row>
    <row r="78" spans="2:11" s="1" customFormat="1" ht="5.25" customHeight="1">
      <c r="B78" s="289"/>
      <c r="C78" s="296"/>
      <c r="D78" s="296"/>
      <c r="E78" s="296"/>
      <c r="F78" s="296"/>
      <c r="G78" s="297"/>
      <c r="H78" s="296"/>
      <c r="I78" s="296"/>
      <c r="J78" s="296"/>
      <c r="K78" s="290"/>
    </row>
    <row r="79" spans="2:11" s="1" customFormat="1" ht="15" customHeight="1">
      <c r="B79" s="289"/>
      <c r="C79" s="278" t="s">
        <v>57</v>
      </c>
      <c r="D79" s="298"/>
      <c r="E79" s="298"/>
      <c r="F79" s="299" t="s">
        <v>5094</v>
      </c>
      <c r="G79" s="300"/>
      <c r="H79" s="278" t="s">
        <v>5095</v>
      </c>
      <c r="I79" s="278" t="s">
        <v>5096</v>
      </c>
      <c r="J79" s="278">
        <v>20</v>
      </c>
      <c r="K79" s="290"/>
    </row>
    <row r="80" spans="2:11" s="1" customFormat="1" ht="15" customHeight="1">
      <c r="B80" s="289"/>
      <c r="C80" s="278" t="s">
        <v>5097</v>
      </c>
      <c r="D80" s="278"/>
      <c r="E80" s="278"/>
      <c r="F80" s="299" t="s">
        <v>5094</v>
      </c>
      <c r="G80" s="300"/>
      <c r="H80" s="278" t="s">
        <v>5098</v>
      </c>
      <c r="I80" s="278" t="s">
        <v>5096</v>
      </c>
      <c r="J80" s="278">
        <v>120</v>
      </c>
      <c r="K80" s="290"/>
    </row>
    <row r="81" spans="2:11" s="1" customFormat="1" ht="15" customHeight="1">
      <c r="B81" s="301"/>
      <c r="C81" s="278" t="s">
        <v>5099</v>
      </c>
      <c r="D81" s="278"/>
      <c r="E81" s="278"/>
      <c r="F81" s="299" t="s">
        <v>5100</v>
      </c>
      <c r="G81" s="300"/>
      <c r="H81" s="278" t="s">
        <v>5101</v>
      </c>
      <c r="I81" s="278" t="s">
        <v>5096</v>
      </c>
      <c r="J81" s="278">
        <v>50</v>
      </c>
      <c r="K81" s="290"/>
    </row>
    <row r="82" spans="2:11" s="1" customFormat="1" ht="15" customHeight="1">
      <c r="B82" s="301"/>
      <c r="C82" s="278" t="s">
        <v>5102</v>
      </c>
      <c r="D82" s="278"/>
      <c r="E82" s="278"/>
      <c r="F82" s="299" t="s">
        <v>5094</v>
      </c>
      <c r="G82" s="300"/>
      <c r="H82" s="278" t="s">
        <v>5103</v>
      </c>
      <c r="I82" s="278" t="s">
        <v>5104</v>
      </c>
      <c r="J82" s="278"/>
      <c r="K82" s="290"/>
    </row>
    <row r="83" spans="2:11" s="1" customFormat="1" ht="15" customHeight="1">
      <c r="B83" s="301"/>
      <c r="C83" s="302" t="s">
        <v>5105</v>
      </c>
      <c r="D83" s="302"/>
      <c r="E83" s="302"/>
      <c r="F83" s="303" t="s">
        <v>5100</v>
      </c>
      <c r="G83" s="302"/>
      <c r="H83" s="302" t="s">
        <v>5106</v>
      </c>
      <c r="I83" s="302" t="s">
        <v>5096</v>
      </c>
      <c r="J83" s="302">
        <v>15</v>
      </c>
      <c r="K83" s="290"/>
    </row>
    <row r="84" spans="2:11" s="1" customFormat="1" ht="15" customHeight="1">
      <c r="B84" s="301"/>
      <c r="C84" s="302" t="s">
        <v>5107</v>
      </c>
      <c r="D84" s="302"/>
      <c r="E84" s="302"/>
      <c r="F84" s="303" t="s">
        <v>5100</v>
      </c>
      <c r="G84" s="302"/>
      <c r="H84" s="302" t="s">
        <v>5108</v>
      </c>
      <c r="I84" s="302" t="s">
        <v>5096</v>
      </c>
      <c r="J84" s="302">
        <v>15</v>
      </c>
      <c r="K84" s="290"/>
    </row>
    <row r="85" spans="2:11" s="1" customFormat="1" ht="15" customHeight="1">
      <c r="B85" s="301"/>
      <c r="C85" s="302" t="s">
        <v>5109</v>
      </c>
      <c r="D85" s="302"/>
      <c r="E85" s="302"/>
      <c r="F85" s="303" t="s">
        <v>5100</v>
      </c>
      <c r="G85" s="302"/>
      <c r="H85" s="302" t="s">
        <v>5110</v>
      </c>
      <c r="I85" s="302" t="s">
        <v>5096</v>
      </c>
      <c r="J85" s="302">
        <v>20</v>
      </c>
      <c r="K85" s="290"/>
    </row>
    <row r="86" spans="2:11" s="1" customFormat="1" ht="15" customHeight="1">
      <c r="B86" s="301"/>
      <c r="C86" s="302" t="s">
        <v>5111</v>
      </c>
      <c r="D86" s="302"/>
      <c r="E86" s="302"/>
      <c r="F86" s="303" t="s">
        <v>5100</v>
      </c>
      <c r="G86" s="302"/>
      <c r="H86" s="302" t="s">
        <v>5112</v>
      </c>
      <c r="I86" s="302" t="s">
        <v>5096</v>
      </c>
      <c r="J86" s="302">
        <v>20</v>
      </c>
      <c r="K86" s="290"/>
    </row>
    <row r="87" spans="2:11" s="1" customFormat="1" ht="15" customHeight="1">
      <c r="B87" s="301"/>
      <c r="C87" s="278" t="s">
        <v>5113</v>
      </c>
      <c r="D87" s="278"/>
      <c r="E87" s="278"/>
      <c r="F87" s="299" t="s">
        <v>5100</v>
      </c>
      <c r="G87" s="300"/>
      <c r="H87" s="278" t="s">
        <v>5114</v>
      </c>
      <c r="I87" s="278" t="s">
        <v>5096</v>
      </c>
      <c r="J87" s="278">
        <v>50</v>
      </c>
      <c r="K87" s="290"/>
    </row>
    <row r="88" spans="2:11" s="1" customFormat="1" ht="15" customHeight="1">
      <c r="B88" s="301"/>
      <c r="C88" s="278" t="s">
        <v>5115</v>
      </c>
      <c r="D88" s="278"/>
      <c r="E88" s="278"/>
      <c r="F88" s="299" t="s">
        <v>5100</v>
      </c>
      <c r="G88" s="300"/>
      <c r="H88" s="278" t="s">
        <v>5116</v>
      </c>
      <c r="I88" s="278" t="s">
        <v>5096</v>
      </c>
      <c r="J88" s="278">
        <v>20</v>
      </c>
      <c r="K88" s="290"/>
    </row>
    <row r="89" spans="2:11" s="1" customFormat="1" ht="15" customHeight="1">
      <c r="B89" s="301"/>
      <c r="C89" s="278" t="s">
        <v>5117</v>
      </c>
      <c r="D89" s="278"/>
      <c r="E89" s="278"/>
      <c r="F89" s="299" t="s">
        <v>5100</v>
      </c>
      <c r="G89" s="300"/>
      <c r="H89" s="278" t="s">
        <v>5118</v>
      </c>
      <c r="I89" s="278" t="s">
        <v>5096</v>
      </c>
      <c r="J89" s="278">
        <v>20</v>
      </c>
      <c r="K89" s="290"/>
    </row>
    <row r="90" spans="2:11" s="1" customFormat="1" ht="15" customHeight="1">
      <c r="B90" s="301"/>
      <c r="C90" s="278" t="s">
        <v>5119</v>
      </c>
      <c r="D90" s="278"/>
      <c r="E90" s="278"/>
      <c r="F90" s="299" t="s">
        <v>5100</v>
      </c>
      <c r="G90" s="300"/>
      <c r="H90" s="278" t="s">
        <v>5120</v>
      </c>
      <c r="I90" s="278" t="s">
        <v>5096</v>
      </c>
      <c r="J90" s="278">
        <v>50</v>
      </c>
      <c r="K90" s="290"/>
    </row>
    <row r="91" spans="2:11" s="1" customFormat="1" ht="15" customHeight="1">
      <c r="B91" s="301"/>
      <c r="C91" s="278" t="s">
        <v>5121</v>
      </c>
      <c r="D91" s="278"/>
      <c r="E91" s="278"/>
      <c r="F91" s="299" t="s">
        <v>5100</v>
      </c>
      <c r="G91" s="300"/>
      <c r="H91" s="278" t="s">
        <v>5121</v>
      </c>
      <c r="I91" s="278" t="s">
        <v>5096</v>
      </c>
      <c r="J91" s="278">
        <v>50</v>
      </c>
      <c r="K91" s="290"/>
    </row>
    <row r="92" spans="2:11" s="1" customFormat="1" ht="15" customHeight="1">
      <c r="B92" s="301"/>
      <c r="C92" s="278" t="s">
        <v>5122</v>
      </c>
      <c r="D92" s="278"/>
      <c r="E92" s="278"/>
      <c r="F92" s="299" t="s">
        <v>5100</v>
      </c>
      <c r="G92" s="300"/>
      <c r="H92" s="278" t="s">
        <v>5123</v>
      </c>
      <c r="I92" s="278" t="s">
        <v>5096</v>
      </c>
      <c r="J92" s="278">
        <v>255</v>
      </c>
      <c r="K92" s="290"/>
    </row>
    <row r="93" spans="2:11" s="1" customFormat="1" ht="15" customHeight="1">
      <c r="B93" s="301"/>
      <c r="C93" s="278" t="s">
        <v>5124</v>
      </c>
      <c r="D93" s="278"/>
      <c r="E93" s="278"/>
      <c r="F93" s="299" t="s">
        <v>5094</v>
      </c>
      <c r="G93" s="300"/>
      <c r="H93" s="278" t="s">
        <v>5125</v>
      </c>
      <c r="I93" s="278" t="s">
        <v>5126</v>
      </c>
      <c r="J93" s="278"/>
      <c r="K93" s="290"/>
    </row>
    <row r="94" spans="2:11" s="1" customFormat="1" ht="15" customHeight="1">
      <c r="B94" s="301"/>
      <c r="C94" s="278" t="s">
        <v>5127</v>
      </c>
      <c r="D94" s="278"/>
      <c r="E94" s="278"/>
      <c r="F94" s="299" t="s">
        <v>5094</v>
      </c>
      <c r="G94" s="300"/>
      <c r="H94" s="278" t="s">
        <v>5128</v>
      </c>
      <c r="I94" s="278" t="s">
        <v>5129</v>
      </c>
      <c r="J94" s="278"/>
      <c r="K94" s="290"/>
    </row>
    <row r="95" spans="2:11" s="1" customFormat="1" ht="15" customHeight="1">
      <c r="B95" s="301"/>
      <c r="C95" s="278" t="s">
        <v>5130</v>
      </c>
      <c r="D95" s="278"/>
      <c r="E95" s="278"/>
      <c r="F95" s="299" t="s">
        <v>5094</v>
      </c>
      <c r="G95" s="300"/>
      <c r="H95" s="278" t="s">
        <v>5130</v>
      </c>
      <c r="I95" s="278" t="s">
        <v>5129</v>
      </c>
      <c r="J95" s="278"/>
      <c r="K95" s="290"/>
    </row>
    <row r="96" spans="2:11" s="1" customFormat="1" ht="15" customHeight="1">
      <c r="B96" s="301"/>
      <c r="C96" s="278" t="s">
        <v>42</v>
      </c>
      <c r="D96" s="278"/>
      <c r="E96" s="278"/>
      <c r="F96" s="299" t="s">
        <v>5094</v>
      </c>
      <c r="G96" s="300"/>
      <c r="H96" s="278" t="s">
        <v>5131</v>
      </c>
      <c r="I96" s="278" t="s">
        <v>5129</v>
      </c>
      <c r="J96" s="278"/>
      <c r="K96" s="290"/>
    </row>
    <row r="97" spans="2:11" s="1" customFormat="1" ht="15" customHeight="1">
      <c r="B97" s="301"/>
      <c r="C97" s="278" t="s">
        <v>52</v>
      </c>
      <c r="D97" s="278"/>
      <c r="E97" s="278"/>
      <c r="F97" s="299" t="s">
        <v>5094</v>
      </c>
      <c r="G97" s="300"/>
      <c r="H97" s="278" t="s">
        <v>5132</v>
      </c>
      <c r="I97" s="278" t="s">
        <v>5129</v>
      </c>
      <c r="J97" s="278"/>
      <c r="K97" s="290"/>
    </row>
    <row r="98" spans="2:11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pans="2:11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pans="2:11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pans="2:1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pans="2:11" s="1" customFormat="1" ht="45" customHeight="1">
      <c r="B102" s="289"/>
      <c r="C102" s="401" t="s">
        <v>5133</v>
      </c>
      <c r="D102" s="401"/>
      <c r="E102" s="401"/>
      <c r="F102" s="401"/>
      <c r="G102" s="401"/>
      <c r="H102" s="401"/>
      <c r="I102" s="401"/>
      <c r="J102" s="401"/>
      <c r="K102" s="290"/>
    </row>
    <row r="103" spans="2:11" s="1" customFormat="1" ht="17.25" customHeight="1">
      <c r="B103" s="289"/>
      <c r="C103" s="291" t="s">
        <v>5088</v>
      </c>
      <c r="D103" s="291"/>
      <c r="E103" s="291"/>
      <c r="F103" s="291" t="s">
        <v>5089</v>
      </c>
      <c r="G103" s="292"/>
      <c r="H103" s="291" t="s">
        <v>58</v>
      </c>
      <c r="I103" s="291" t="s">
        <v>61</v>
      </c>
      <c r="J103" s="291" t="s">
        <v>5090</v>
      </c>
      <c r="K103" s="290"/>
    </row>
    <row r="104" spans="2:11" s="1" customFormat="1" ht="17.25" customHeight="1">
      <c r="B104" s="289"/>
      <c r="C104" s="293" t="s">
        <v>5091</v>
      </c>
      <c r="D104" s="293"/>
      <c r="E104" s="293"/>
      <c r="F104" s="294" t="s">
        <v>5092</v>
      </c>
      <c r="G104" s="295"/>
      <c r="H104" s="293"/>
      <c r="I104" s="293"/>
      <c r="J104" s="293" t="s">
        <v>5093</v>
      </c>
      <c r="K104" s="290"/>
    </row>
    <row r="105" spans="2:11" s="1" customFormat="1" ht="5.25" customHeight="1">
      <c r="B105" s="289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pans="2:11" s="1" customFormat="1" ht="15" customHeight="1">
      <c r="B106" s="289"/>
      <c r="C106" s="278" t="s">
        <v>57</v>
      </c>
      <c r="D106" s="298"/>
      <c r="E106" s="298"/>
      <c r="F106" s="299" t="s">
        <v>5094</v>
      </c>
      <c r="G106" s="278"/>
      <c r="H106" s="278" t="s">
        <v>5134</v>
      </c>
      <c r="I106" s="278" t="s">
        <v>5096</v>
      </c>
      <c r="J106" s="278">
        <v>20</v>
      </c>
      <c r="K106" s="290"/>
    </row>
    <row r="107" spans="2:11" s="1" customFormat="1" ht="15" customHeight="1">
      <c r="B107" s="289"/>
      <c r="C107" s="278" t="s">
        <v>5097</v>
      </c>
      <c r="D107" s="278"/>
      <c r="E107" s="278"/>
      <c r="F107" s="299" t="s">
        <v>5094</v>
      </c>
      <c r="G107" s="278"/>
      <c r="H107" s="278" t="s">
        <v>5134</v>
      </c>
      <c r="I107" s="278" t="s">
        <v>5096</v>
      </c>
      <c r="J107" s="278">
        <v>120</v>
      </c>
      <c r="K107" s="290"/>
    </row>
    <row r="108" spans="2:11" s="1" customFormat="1" ht="15" customHeight="1">
      <c r="B108" s="301"/>
      <c r="C108" s="278" t="s">
        <v>5099</v>
      </c>
      <c r="D108" s="278"/>
      <c r="E108" s="278"/>
      <c r="F108" s="299" t="s">
        <v>5100</v>
      </c>
      <c r="G108" s="278"/>
      <c r="H108" s="278" t="s">
        <v>5134</v>
      </c>
      <c r="I108" s="278" t="s">
        <v>5096</v>
      </c>
      <c r="J108" s="278">
        <v>50</v>
      </c>
      <c r="K108" s="290"/>
    </row>
    <row r="109" spans="2:11" s="1" customFormat="1" ht="15" customHeight="1">
      <c r="B109" s="301"/>
      <c r="C109" s="278" t="s">
        <v>5102</v>
      </c>
      <c r="D109" s="278"/>
      <c r="E109" s="278"/>
      <c r="F109" s="299" t="s">
        <v>5094</v>
      </c>
      <c r="G109" s="278"/>
      <c r="H109" s="278" t="s">
        <v>5134</v>
      </c>
      <c r="I109" s="278" t="s">
        <v>5104</v>
      </c>
      <c r="J109" s="278"/>
      <c r="K109" s="290"/>
    </row>
    <row r="110" spans="2:11" s="1" customFormat="1" ht="15" customHeight="1">
      <c r="B110" s="301"/>
      <c r="C110" s="278" t="s">
        <v>5113</v>
      </c>
      <c r="D110" s="278"/>
      <c r="E110" s="278"/>
      <c r="F110" s="299" t="s">
        <v>5100</v>
      </c>
      <c r="G110" s="278"/>
      <c r="H110" s="278" t="s">
        <v>5134</v>
      </c>
      <c r="I110" s="278" t="s">
        <v>5096</v>
      </c>
      <c r="J110" s="278">
        <v>50</v>
      </c>
      <c r="K110" s="290"/>
    </row>
    <row r="111" spans="2:11" s="1" customFormat="1" ht="15" customHeight="1">
      <c r="B111" s="301"/>
      <c r="C111" s="278" t="s">
        <v>5121</v>
      </c>
      <c r="D111" s="278"/>
      <c r="E111" s="278"/>
      <c r="F111" s="299" t="s">
        <v>5100</v>
      </c>
      <c r="G111" s="278"/>
      <c r="H111" s="278" t="s">
        <v>5134</v>
      </c>
      <c r="I111" s="278" t="s">
        <v>5096</v>
      </c>
      <c r="J111" s="278">
        <v>50</v>
      </c>
      <c r="K111" s="290"/>
    </row>
    <row r="112" spans="2:11" s="1" customFormat="1" ht="15" customHeight="1">
      <c r="B112" s="301"/>
      <c r="C112" s="278" t="s">
        <v>5119</v>
      </c>
      <c r="D112" s="278"/>
      <c r="E112" s="278"/>
      <c r="F112" s="299" t="s">
        <v>5100</v>
      </c>
      <c r="G112" s="278"/>
      <c r="H112" s="278" t="s">
        <v>5134</v>
      </c>
      <c r="I112" s="278" t="s">
        <v>5096</v>
      </c>
      <c r="J112" s="278">
        <v>50</v>
      </c>
      <c r="K112" s="290"/>
    </row>
    <row r="113" spans="2:11" s="1" customFormat="1" ht="15" customHeight="1">
      <c r="B113" s="301"/>
      <c r="C113" s="278" t="s">
        <v>57</v>
      </c>
      <c r="D113" s="278"/>
      <c r="E113" s="278"/>
      <c r="F113" s="299" t="s">
        <v>5094</v>
      </c>
      <c r="G113" s="278"/>
      <c r="H113" s="278" t="s">
        <v>5135</v>
      </c>
      <c r="I113" s="278" t="s">
        <v>5096</v>
      </c>
      <c r="J113" s="278">
        <v>20</v>
      </c>
      <c r="K113" s="290"/>
    </row>
    <row r="114" spans="2:11" s="1" customFormat="1" ht="15" customHeight="1">
      <c r="B114" s="301"/>
      <c r="C114" s="278" t="s">
        <v>5136</v>
      </c>
      <c r="D114" s="278"/>
      <c r="E114" s="278"/>
      <c r="F114" s="299" t="s">
        <v>5094</v>
      </c>
      <c r="G114" s="278"/>
      <c r="H114" s="278" t="s">
        <v>5137</v>
      </c>
      <c r="I114" s="278" t="s">
        <v>5096</v>
      </c>
      <c r="J114" s="278">
        <v>120</v>
      </c>
      <c r="K114" s="290"/>
    </row>
    <row r="115" spans="2:11" s="1" customFormat="1" ht="15" customHeight="1">
      <c r="B115" s="301"/>
      <c r="C115" s="278" t="s">
        <v>42</v>
      </c>
      <c r="D115" s="278"/>
      <c r="E115" s="278"/>
      <c r="F115" s="299" t="s">
        <v>5094</v>
      </c>
      <c r="G115" s="278"/>
      <c r="H115" s="278" t="s">
        <v>5138</v>
      </c>
      <c r="I115" s="278" t="s">
        <v>5129</v>
      </c>
      <c r="J115" s="278"/>
      <c r="K115" s="290"/>
    </row>
    <row r="116" spans="2:11" s="1" customFormat="1" ht="15" customHeight="1">
      <c r="B116" s="301"/>
      <c r="C116" s="278" t="s">
        <v>52</v>
      </c>
      <c r="D116" s="278"/>
      <c r="E116" s="278"/>
      <c r="F116" s="299" t="s">
        <v>5094</v>
      </c>
      <c r="G116" s="278"/>
      <c r="H116" s="278" t="s">
        <v>5139</v>
      </c>
      <c r="I116" s="278" t="s">
        <v>5129</v>
      </c>
      <c r="J116" s="278"/>
      <c r="K116" s="290"/>
    </row>
    <row r="117" spans="2:11" s="1" customFormat="1" ht="15" customHeight="1">
      <c r="B117" s="301"/>
      <c r="C117" s="278" t="s">
        <v>61</v>
      </c>
      <c r="D117" s="278"/>
      <c r="E117" s="278"/>
      <c r="F117" s="299" t="s">
        <v>5094</v>
      </c>
      <c r="G117" s="278"/>
      <c r="H117" s="278" t="s">
        <v>5140</v>
      </c>
      <c r="I117" s="278" t="s">
        <v>5141</v>
      </c>
      <c r="J117" s="278"/>
      <c r="K117" s="290"/>
    </row>
    <row r="118" spans="2:11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pans="2:11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pans="2:11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pans="2:1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pans="2:11" s="1" customFormat="1" ht="45" customHeight="1">
      <c r="B122" s="317"/>
      <c r="C122" s="402" t="s">
        <v>5142</v>
      </c>
      <c r="D122" s="402"/>
      <c r="E122" s="402"/>
      <c r="F122" s="402"/>
      <c r="G122" s="402"/>
      <c r="H122" s="402"/>
      <c r="I122" s="402"/>
      <c r="J122" s="402"/>
      <c r="K122" s="318"/>
    </row>
    <row r="123" spans="2:11" s="1" customFormat="1" ht="17.25" customHeight="1">
      <c r="B123" s="319"/>
      <c r="C123" s="291" t="s">
        <v>5088</v>
      </c>
      <c r="D123" s="291"/>
      <c r="E123" s="291"/>
      <c r="F123" s="291" t="s">
        <v>5089</v>
      </c>
      <c r="G123" s="292"/>
      <c r="H123" s="291" t="s">
        <v>58</v>
      </c>
      <c r="I123" s="291" t="s">
        <v>61</v>
      </c>
      <c r="J123" s="291" t="s">
        <v>5090</v>
      </c>
      <c r="K123" s="320"/>
    </row>
    <row r="124" spans="2:11" s="1" customFormat="1" ht="17.25" customHeight="1">
      <c r="B124" s="319"/>
      <c r="C124" s="293" t="s">
        <v>5091</v>
      </c>
      <c r="D124" s="293"/>
      <c r="E124" s="293"/>
      <c r="F124" s="294" t="s">
        <v>5092</v>
      </c>
      <c r="G124" s="295"/>
      <c r="H124" s="293"/>
      <c r="I124" s="293"/>
      <c r="J124" s="293" t="s">
        <v>5093</v>
      </c>
      <c r="K124" s="320"/>
    </row>
    <row r="125" spans="2:11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pans="2:11" s="1" customFormat="1" ht="15" customHeight="1">
      <c r="B126" s="321"/>
      <c r="C126" s="278" t="s">
        <v>5097</v>
      </c>
      <c r="D126" s="298"/>
      <c r="E126" s="298"/>
      <c r="F126" s="299" t="s">
        <v>5094</v>
      </c>
      <c r="G126" s="278"/>
      <c r="H126" s="278" t="s">
        <v>5134</v>
      </c>
      <c r="I126" s="278" t="s">
        <v>5096</v>
      </c>
      <c r="J126" s="278">
        <v>120</v>
      </c>
      <c r="K126" s="324"/>
    </row>
    <row r="127" spans="2:11" s="1" customFormat="1" ht="15" customHeight="1">
      <c r="B127" s="321"/>
      <c r="C127" s="278" t="s">
        <v>5143</v>
      </c>
      <c r="D127" s="278"/>
      <c r="E127" s="278"/>
      <c r="F127" s="299" t="s">
        <v>5094</v>
      </c>
      <c r="G127" s="278"/>
      <c r="H127" s="278" t="s">
        <v>5144</v>
      </c>
      <c r="I127" s="278" t="s">
        <v>5096</v>
      </c>
      <c r="J127" s="278" t="s">
        <v>5145</v>
      </c>
      <c r="K127" s="324"/>
    </row>
    <row r="128" spans="2:11" s="1" customFormat="1" ht="15" customHeight="1">
      <c r="B128" s="321"/>
      <c r="C128" s="278" t="s">
        <v>94</v>
      </c>
      <c r="D128" s="278"/>
      <c r="E128" s="278"/>
      <c r="F128" s="299" t="s">
        <v>5094</v>
      </c>
      <c r="G128" s="278"/>
      <c r="H128" s="278" t="s">
        <v>5146</v>
      </c>
      <c r="I128" s="278" t="s">
        <v>5096</v>
      </c>
      <c r="J128" s="278" t="s">
        <v>5145</v>
      </c>
      <c r="K128" s="324"/>
    </row>
    <row r="129" spans="2:11" s="1" customFormat="1" ht="15" customHeight="1">
      <c r="B129" s="321"/>
      <c r="C129" s="278" t="s">
        <v>5105</v>
      </c>
      <c r="D129" s="278"/>
      <c r="E129" s="278"/>
      <c r="F129" s="299" t="s">
        <v>5100</v>
      </c>
      <c r="G129" s="278"/>
      <c r="H129" s="278" t="s">
        <v>5106</v>
      </c>
      <c r="I129" s="278" t="s">
        <v>5096</v>
      </c>
      <c r="J129" s="278">
        <v>15</v>
      </c>
      <c r="K129" s="324"/>
    </row>
    <row r="130" spans="2:11" s="1" customFormat="1" ht="15" customHeight="1">
      <c r="B130" s="321"/>
      <c r="C130" s="302" t="s">
        <v>5107</v>
      </c>
      <c r="D130" s="302"/>
      <c r="E130" s="302"/>
      <c r="F130" s="303" t="s">
        <v>5100</v>
      </c>
      <c r="G130" s="302"/>
      <c r="H130" s="302" t="s">
        <v>5108</v>
      </c>
      <c r="I130" s="302" t="s">
        <v>5096</v>
      </c>
      <c r="J130" s="302">
        <v>15</v>
      </c>
      <c r="K130" s="324"/>
    </row>
    <row r="131" spans="2:11" s="1" customFormat="1" ht="15" customHeight="1">
      <c r="B131" s="321"/>
      <c r="C131" s="302" t="s">
        <v>5109</v>
      </c>
      <c r="D131" s="302"/>
      <c r="E131" s="302"/>
      <c r="F131" s="303" t="s">
        <v>5100</v>
      </c>
      <c r="G131" s="302"/>
      <c r="H131" s="302" t="s">
        <v>5110</v>
      </c>
      <c r="I131" s="302" t="s">
        <v>5096</v>
      </c>
      <c r="J131" s="302">
        <v>20</v>
      </c>
      <c r="K131" s="324"/>
    </row>
    <row r="132" spans="2:11" s="1" customFormat="1" ht="15" customHeight="1">
      <c r="B132" s="321"/>
      <c r="C132" s="302" t="s">
        <v>5111</v>
      </c>
      <c r="D132" s="302"/>
      <c r="E132" s="302"/>
      <c r="F132" s="303" t="s">
        <v>5100</v>
      </c>
      <c r="G132" s="302"/>
      <c r="H132" s="302" t="s">
        <v>5112</v>
      </c>
      <c r="I132" s="302" t="s">
        <v>5096</v>
      </c>
      <c r="J132" s="302">
        <v>20</v>
      </c>
      <c r="K132" s="324"/>
    </row>
    <row r="133" spans="2:11" s="1" customFormat="1" ht="15" customHeight="1">
      <c r="B133" s="321"/>
      <c r="C133" s="278" t="s">
        <v>5099</v>
      </c>
      <c r="D133" s="278"/>
      <c r="E133" s="278"/>
      <c r="F133" s="299" t="s">
        <v>5100</v>
      </c>
      <c r="G133" s="278"/>
      <c r="H133" s="278" t="s">
        <v>5134</v>
      </c>
      <c r="I133" s="278" t="s">
        <v>5096</v>
      </c>
      <c r="J133" s="278">
        <v>50</v>
      </c>
      <c r="K133" s="324"/>
    </row>
    <row r="134" spans="2:11" s="1" customFormat="1" ht="15" customHeight="1">
      <c r="B134" s="321"/>
      <c r="C134" s="278" t="s">
        <v>5113</v>
      </c>
      <c r="D134" s="278"/>
      <c r="E134" s="278"/>
      <c r="F134" s="299" t="s">
        <v>5100</v>
      </c>
      <c r="G134" s="278"/>
      <c r="H134" s="278" t="s">
        <v>5134</v>
      </c>
      <c r="I134" s="278" t="s">
        <v>5096</v>
      </c>
      <c r="J134" s="278">
        <v>50</v>
      </c>
      <c r="K134" s="324"/>
    </row>
    <row r="135" spans="2:11" s="1" customFormat="1" ht="15" customHeight="1">
      <c r="B135" s="321"/>
      <c r="C135" s="278" t="s">
        <v>5119</v>
      </c>
      <c r="D135" s="278"/>
      <c r="E135" s="278"/>
      <c r="F135" s="299" t="s">
        <v>5100</v>
      </c>
      <c r="G135" s="278"/>
      <c r="H135" s="278" t="s">
        <v>5134</v>
      </c>
      <c r="I135" s="278" t="s">
        <v>5096</v>
      </c>
      <c r="J135" s="278">
        <v>50</v>
      </c>
      <c r="K135" s="324"/>
    </row>
    <row r="136" spans="2:11" s="1" customFormat="1" ht="15" customHeight="1">
      <c r="B136" s="321"/>
      <c r="C136" s="278" t="s">
        <v>5121</v>
      </c>
      <c r="D136" s="278"/>
      <c r="E136" s="278"/>
      <c r="F136" s="299" t="s">
        <v>5100</v>
      </c>
      <c r="G136" s="278"/>
      <c r="H136" s="278" t="s">
        <v>5134</v>
      </c>
      <c r="I136" s="278" t="s">
        <v>5096</v>
      </c>
      <c r="J136" s="278">
        <v>50</v>
      </c>
      <c r="K136" s="324"/>
    </row>
    <row r="137" spans="2:11" s="1" customFormat="1" ht="15" customHeight="1">
      <c r="B137" s="321"/>
      <c r="C137" s="278" t="s">
        <v>5122</v>
      </c>
      <c r="D137" s="278"/>
      <c r="E137" s="278"/>
      <c r="F137" s="299" t="s">
        <v>5100</v>
      </c>
      <c r="G137" s="278"/>
      <c r="H137" s="278" t="s">
        <v>5147</v>
      </c>
      <c r="I137" s="278" t="s">
        <v>5096</v>
      </c>
      <c r="J137" s="278">
        <v>255</v>
      </c>
      <c r="K137" s="324"/>
    </row>
    <row r="138" spans="2:11" s="1" customFormat="1" ht="15" customHeight="1">
      <c r="B138" s="321"/>
      <c r="C138" s="278" t="s">
        <v>5124</v>
      </c>
      <c r="D138" s="278"/>
      <c r="E138" s="278"/>
      <c r="F138" s="299" t="s">
        <v>5094</v>
      </c>
      <c r="G138" s="278"/>
      <c r="H138" s="278" t="s">
        <v>5148</v>
      </c>
      <c r="I138" s="278" t="s">
        <v>5126</v>
      </c>
      <c r="J138" s="278"/>
      <c r="K138" s="324"/>
    </row>
    <row r="139" spans="2:11" s="1" customFormat="1" ht="15" customHeight="1">
      <c r="B139" s="321"/>
      <c r="C139" s="278" t="s">
        <v>5127</v>
      </c>
      <c r="D139" s="278"/>
      <c r="E139" s="278"/>
      <c r="F139" s="299" t="s">
        <v>5094</v>
      </c>
      <c r="G139" s="278"/>
      <c r="H139" s="278" t="s">
        <v>5149</v>
      </c>
      <c r="I139" s="278" t="s">
        <v>5129</v>
      </c>
      <c r="J139" s="278"/>
      <c r="K139" s="324"/>
    </row>
    <row r="140" spans="2:11" s="1" customFormat="1" ht="15" customHeight="1">
      <c r="B140" s="321"/>
      <c r="C140" s="278" t="s">
        <v>5130</v>
      </c>
      <c r="D140" s="278"/>
      <c r="E140" s="278"/>
      <c r="F140" s="299" t="s">
        <v>5094</v>
      </c>
      <c r="G140" s="278"/>
      <c r="H140" s="278" t="s">
        <v>5130</v>
      </c>
      <c r="I140" s="278" t="s">
        <v>5129</v>
      </c>
      <c r="J140" s="278"/>
      <c r="K140" s="324"/>
    </row>
    <row r="141" spans="2:11" s="1" customFormat="1" ht="15" customHeight="1">
      <c r="B141" s="321"/>
      <c r="C141" s="278" t="s">
        <v>42</v>
      </c>
      <c r="D141" s="278"/>
      <c r="E141" s="278"/>
      <c r="F141" s="299" t="s">
        <v>5094</v>
      </c>
      <c r="G141" s="278"/>
      <c r="H141" s="278" t="s">
        <v>5150</v>
      </c>
      <c r="I141" s="278" t="s">
        <v>5129</v>
      </c>
      <c r="J141" s="278"/>
      <c r="K141" s="324"/>
    </row>
    <row r="142" spans="2:11" s="1" customFormat="1" ht="15" customHeight="1">
      <c r="B142" s="321"/>
      <c r="C142" s="278" t="s">
        <v>5151</v>
      </c>
      <c r="D142" s="278"/>
      <c r="E142" s="278"/>
      <c r="F142" s="299" t="s">
        <v>5094</v>
      </c>
      <c r="G142" s="278"/>
      <c r="H142" s="278" t="s">
        <v>5152</v>
      </c>
      <c r="I142" s="278" t="s">
        <v>5129</v>
      </c>
      <c r="J142" s="278"/>
      <c r="K142" s="324"/>
    </row>
    <row r="143" spans="2:11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pans="2:11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pans="2:11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pans="2:11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pans="2:11" s="1" customFormat="1" ht="45" customHeight="1">
      <c r="B147" s="289"/>
      <c r="C147" s="401" t="s">
        <v>5153</v>
      </c>
      <c r="D147" s="401"/>
      <c r="E147" s="401"/>
      <c r="F147" s="401"/>
      <c r="G147" s="401"/>
      <c r="H147" s="401"/>
      <c r="I147" s="401"/>
      <c r="J147" s="401"/>
      <c r="K147" s="290"/>
    </row>
    <row r="148" spans="2:11" s="1" customFormat="1" ht="17.25" customHeight="1">
      <c r="B148" s="289"/>
      <c r="C148" s="291" t="s">
        <v>5088</v>
      </c>
      <c r="D148" s="291"/>
      <c r="E148" s="291"/>
      <c r="F148" s="291" t="s">
        <v>5089</v>
      </c>
      <c r="G148" s="292"/>
      <c r="H148" s="291" t="s">
        <v>58</v>
      </c>
      <c r="I148" s="291" t="s">
        <v>61</v>
      </c>
      <c r="J148" s="291" t="s">
        <v>5090</v>
      </c>
      <c r="K148" s="290"/>
    </row>
    <row r="149" spans="2:11" s="1" customFormat="1" ht="17.25" customHeight="1">
      <c r="B149" s="289"/>
      <c r="C149" s="293" t="s">
        <v>5091</v>
      </c>
      <c r="D149" s="293"/>
      <c r="E149" s="293"/>
      <c r="F149" s="294" t="s">
        <v>5092</v>
      </c>
      <c r="G149" s="295"/>
      <c r="H149" s="293"/>
      <c r="I149" s="293"/>
      <c r="J149" s="293" t="s">
        <v>5093</v>
      </c>
      <c r="K149" s="290"/>
    </row>
    <row r="150" spans="2:11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pans="2:11" s="1" customFormat="1" ht="15" customHeight="1">
      <c r="B151" s="301"/>
      <c r="C151" s="328" t="s">
        <v>5097</v>
      </c>
      <c r="D151" s="278"/>
      <c r="E151" s="278"/>
      <c r="F151" s="329" t="s">
        <v>5094</v>
      </c>
      <c r="G151" s="278"/>
      <c r="H151" s="328" t="s">
        <v>5134</v>
      </c>
      <c r="I151" s="328" t="s">
        <v>5096</v>
      </c>
      <c r="J151" s="328">
        <v>120</v>
      </c>
      <c r="K151" s="324"/>
    </row>
    <row r="152" spans="2:11" s="1" customFormat="1" ht="15" customHeight="1">
      <c r="B152" s="301"/>
      <c r="C152" s="328" t="s">
        <v>5143</v>
      </c>
      <c r="D152" s="278"/>
      <c r="E152" s="278"/>
      <c r="F152" s="329" t="s">
        <v>5094</v>
      </c>
      <c r="G152" s="278"/>
      <c r="H152" s="328" t="s">
        <v>5154</v>
      </c>
      <c r="I152" s="328" t="s">
        <v>5096</v>
      </c>
      <c r="J152" s="328" t="s">
        <v>5145</v>
      </c>
      <c r="K152" s="324"/>
    </row>
    <row r="153" spans="2:11" s="1" customFormat="1" ht="15" customHeight="1">
      <c r="B153" s="301"/>
      <c r="C153" s="328" t="s">
        <v>94</v>
      </c>
      <c r="D153" s="278"/>
      <c r="E153" s="278"/>
      <c r="F153" s="329" t="s">
        <v>5094</v>
      </c>
      <c r="G153" s="278"/>
      <c r="H153" s="328" t="s">
        <v>5155</v>
      </c>
      <c r="I153" s="328" t="s">
        <v>5096</v>
      </c>
      <c r="J153" s="328" t="s">
        <v>5145</v>
      </c>
      <c r="K153" s="324"/>
    </row>
    <row r="154" spans="2:11" s="1" customFormat="1" ht="15" customHeight="1">
      <c r="B154" s="301"/>
      <c r="C154" s="328" t="s">
        <v>5099</v>
      </c>
      <c r="D154" s="278"/>
      <c r="E154" s="278"/>
      <c r="F154" s="329" t="s">
        <v>5100</v>
      </c>
      <c r="G154" s="278"/>
      <c r="H154" s="328" t="s">
        <v>5134</v>
      </c>
      <c r="I154" s="328" t="s">
        <v>5096</v>
      </c>
      <c r="J154" s="328">
        <v>50</v>
      </c>
      <c r="K154" s="324"/>
    </row>
    <row r="155" spans="2:11" s="1" customFormat="1" ht="15" customHeight="1">
      <c r="B155" s="301"/>
      <c r="C155" s="328" t="s">
        <v>5102</v>
      </c>
      <c r="D155" s="278"/>
      <c r="E155" s="278"/>
      <c r="F155" s="329" t="s">
        <v>5094</v>
      </c>
      <c r="G155" s="278"/>
      <c r="H155" s="328" t="s">
        <v>5134</v>
      </c>
      <c r="I155" s="328" t="s">
        <v>5104</v>
      </c>
      <c r="J155" s="328"/>
      <c r="K155" s="324"/>
    </row>
    <row r="156" spans="2:11" s="1" customFormat="1" ht="15" customHeight="1">
      <c r="B156" s="301"/>
      <c r="C156" s="328" t="s">
        <v>5113</v>
      </c>
      <c r="D156" s="278"/>
      <c r="E156" s="278"/>
      <c r="F156" s="329" t="s">
        <v>5100</v>
      </c>
      <c r="G156" s="278"/>
      <c r="H156" s="328" t="s">
        <v>5134</v>
      </c>
      <c r="I156" s="328" t="s">
        <v>5096</v>
      </c>
      <c r="J156" s="328">
        <v>50</v>
      </c>
      <c r="K156" s="324"/>
    </row>
    <row r="157" spans="2:11" s="1" customFormat="1" ht="15" customHeight="1">
      <c r="B157" s="301"/>
      <c r="C157" s="328" t="s">
        <v>5121</v>
      </c>
      <c r="D157" s="278"/>
      <c r="E157" s="278"/>
      <c r="F157" s="329" t="s">
        <v>5100</v>
      </c>
      <c r="G157" s="278"/>
      <c r="H157" s="328" t="s">
        <v>5134</v>
      </c>
      <c r="I157" s="328" t="s">
        <v>5096</v>
      </c>
      <c r="J157" s="328">
        <v>50</v>
      </c>
      <c r="K157" s="324"/>
    </row>
    <row r="158" spans="2:11" s="1" customFormat="1" ht="15" customHeight="1">
      <c r="B158" s="301"/>
      <c r="C158" s="328" t="s">
        <v>5119</v>
      </c>
      <c r="D158" s="278"/>
      <c r="E158" s="278"/>
      <c r="F158" s="329" t="s">
        <v>5100</v>
      </c>
      <c r="G158" s="278"/>
      <c r="H158" s="328" t="s">
        <v>5134</v>
      </c>
      <c r="I158" s="328" t="s">
        <v>5096</v>
      </c>
      <c r="J158" s="328">
        <v>50</v>
      </c>
      <c r="K158" s="324"/>
    </row>
    <row r="159" spans="2:11" s="1" customFormat="1" ht="15" customHeight="1">
      <c r="B159" s="301"/>
      <c r="C159" s="328" t="s">
        <v>121</v>
      </c>
      <c r="D159" s="278"/>
      <c r="E159" s="278"/>
      <c r="F159" s="329" t="s">
        <v>5094</v>
      </c>
      <c r="G159" s="278"/>
      <c r="H159" s="328" t="s">
        <v>5156</v>
      </c>
      <c r="I159" s="328" t="s">
        <v>5096</v>
      </c>
      <c r="J159" s="328" t="s">
        <v>5157</v>
      </c>
      <c r="K159" s="324"/>
    </row>
    <row r="160" spans="2:11" s="1" customFormat="1" ht="15" customHeight="1">
      <c r="B160" s="301"/>
      <c r="C160" s="328" t="s">
        <v>5158</v>
      </c>
      <c r="D160" s="278"/>
      <c r="E160" s="278"/>
      <c r="F160" s="329" t="s">
        <v>5094</v>
      </c>
      <c r="G160" s="278"/>
      <c r="H160" s="328" t="s">
        <v>5159</v>
      </c>
      <c r="I160" s="328" t="s">
        <v>5129</v>
      </c>
      <c r="J160" s="328"/>
      <c r="K160" s="324"/>
    </row>
    <row r="161" spans="2:1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pans="2:11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pans="2:11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pans="2:11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pans="2:11" s="1" customFormat="1" ht="45" customHeight="1">
      <c r="B165" s="270"/>
      <c r="C165" s="402" t="s">
        <v>5160</v>
      </c>
      <c r="D165" s="402"/>
      <c r="E165" s="402"/>
      <c r="F165" s="402"/>
      <c r="G165" s="402"/>
      <c r="H165" s="402"/>
      <c r="I165" s="402"/>
      <c r="J165" s="402"/>
      <c r="K165" s="271"/>
    </row>
    <row r="166" spans="2:11" s="1" customFormat="1" ht="17.25" customHeight="1">
      <c r="B166" s="270"/>
      <c r="C166" s="291" t="s">
        <v>5088</v>
      </c>
      <c r="D166" s="291"/>
      <c r="E166" s="291"/>
      <c r="F166" s="291" t="s">
        <v>5089</v>
      </c>
      <c r="G166" s="333"/>
      <c r="H166" s="334" t="s">
        <v>58</v>
      </c>
      <c r="I166" s="334" t="s">
        <v>61</v>
      </c>
      <c r="J166" s="291" t="s">
        <v>5090</v>
      </c>
      <c r="K166" s="271"/>
    </row>
    <row r="167" spans="2:11" s="1" customFormat="1" ht="17.25" customHeight="1">
      <c r="B167" s="272"/>
      <c r="C167" s="293" t="s">
        <v>5091</v>
      </c>
      <c r="D167" s="293"/>
      <c r="E167" s="293"/>
      <c r="F167" s="294" t="s">
        <v>5092</v>
      </c>
      <c r="G167" s="335"/>
      <c r="H167" s="336"/>
      <c r="I167" s="336"/>
      <c r="J167" s="293" t="s">
        <v>5093</v>
      </c>
      <c r="K167" s="273"/>
    </row>
    <row r="168" spans="2:11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pans="2:11" s="1" customFormat="1" ht="15" customHeight="1">
      <c r="B169" s="301"/>
      <c r="C169" s="278" t="s">
        <v>5097</v>
      </c>
      <c r="D169" s="278"/>
      <c r="E169" s="278"/>
      <c r="F169" s="299" t="s">
        <v>5094</v>
      </c>
      <c r="G169" s="278"/>
      <c r="H169" s="278" t="s">
        <v>5134</v>
      </c>
      <c r="I169" s="278" t="s">
        <v>5096</v>
      </c>
      <c r="J169" s="278">
        <v>120</v>
      </c>
      <c r="K169" s="324"/>
    </row>
    <row r="170" spans="2:11" s="1" customFormat="1" ht="15" customHeight="1">
      <c r="B170" s="301"/>
      <c r="C170" s="278" t="s">
        <v>5143</v>
      </c>
      <c r="D170" s="278"/>
      <c r="E170" s="278"/>
      <c r="F170" s="299" t="s">
        <v>5094</v>
      </c>
      <c r="G170" s="278"/>
      <c r="H170" s="278" t="s">
        <v>5144</v>
      </c>
      <c r="I170" s="278" t="s">
        <v>5096</v>
      </c>
      <c r="J170" s="278" t="s">
        <v>5145</v>
      </c>
      <c r="K170" s="324"/>
    </row>
    <row r="171" spans="2:11" s="1" customFormat="1" ht="15" customHeight="1">
      <c r="B171" s="301"/>
      <c r="C171" s="278" t="s">
        <v>94</v>
      </c>
      <c r="D171" s="278"/>
      <c r="E171" s="278"/>
      <c r="F171" s="299" t="s">
        <v>5094</v>
      </c>
      <c r="G171" s="278"/>
      <c r="H171" s="278" t="s">
        <v>5161</v>
      </c>
      <c r="I171" s="278" t="s">
        <v>5096</v>
      </c>
      <c r="J171" s="278" t="s">
        <v>5145</v>
      </c>
      <c r="K171" s="324"/>
    </row>
    <row r="172" spans="2:11" s="1" customFormat="1" ht="15" customHeight="1">
      <c r="B172" s="301"/>
      <c r="C172" s="278" t="s">
        <v>5099</v>
      </c>
      <c r="D172" s="278"/>
      <c r="E172" s="278"/>
      <c r="F172" s="299" t="s">
        <v>5100</v>
      </c>
      <c r="G172" s="278"/>
      <c r="H172" s="278" t="s">
        <v>5161</v>
      </c>
      <c r="I172" s="278" t="s">
        <v>5096</v>
      </c>
      <c r="J172" s="278">
        <v>50</v>
      </c>
      <c r="K172" s="324"/>
    </row>
    <row r="173" spans="2:11" s="1" customFormat="1" ht="15" customHeight="1">
      <c r="B173" s="301"/>
      <c r="C173" s="278" t="s">
        <v>5102</v>
      </c>
      <c r="D173" s="278"/>
      <c r="E173" s="278"/>
      <c r="F173" s="299" t="s">
        <v>5094</v>
      </c>
      <c r="G173" s="278"/>
      <c r="H173" s="278" t="s">
        <v>5161</v>
      </c>
      <c r="I173" s="278" t="s">
        <v>5104</v>
      </c>
      <c r="J173" s="278"/>
      <c r="K173" s="324"/>
    </row>
    <row r="174" spans="2:11" s="1" customFormat="1" ht="15" customHeight="1">
      <c r="B174" s="301"/>
      <c r="C174" s="278" t="s">
        <v>5113</v>
      </c>
      <c r="D174" s="278"/>
      <c r="E174" s="278"/>
      <c r="F174" s="299" t="s">
        <v>5100</v>
      </c>
      <c r="G174" s="278"/>
      <c r="H174" s="278" t="s">
        <v>5161</v>
      </c>
      <c r="I174" s="278" t="s">
        <v>5096</v>
      </c>
      <c r="J174" s="278">
        <v>50</v>
      </c>
      <c r="K174" s="324"/>
    </row>
    <row r="175" spans="2:11" s="1" customFormat="1" ht="15" customHeight="1">
      <c r="B175" s="301"/>
      <c r="C175" s="278" t="s">
        <v>5121</v>
      </c>
      <c r="D175" s="278"/>
      <c r="E175" s="278"/>
      <c r="F175" s="299" t="s">
        <v>5100</v>
      </c>
      <c r="G175" s="278"/>
      <c r="H175" s="278" t="s">
        <v>5161</v>
      </c>
      <c r="I175" s="278" t="s">
        <v>5096</v>
      </c>
      <c r="J175" s="278">
        <v>50</v>
      </c>
      <c r="K175" s="324"/>
    </row>
    <row r="176" spans="2:11" s="1" customFormat="1" ht="15" customHeight="1">
      <c r="B176" s="301"/>
      <c r="C176" s="278" t="s">
        <v>5119</v>
      </c>
      <c r="D176" s="278"/>
      <c r="E176" s="278"/>
      <c r="F176" s="299" t="s">
        <v>5100</v>
      </c>
      <c r="G176" s="278"/>
      <c r="H176" s="278" t="s">
        <v>5161</v>
      </c>
      <c r="I176" s="278" t="s">
        <v>5096</v>
      </c>
      <c r="J176" s="278">
        <v>50</v>
      </c>
      <c r="K176" s="324"/>
    </row>
    <row r="177" spans="2:11" s="1" customFormat="1" ht="15" customHeight="1">
      <c r="B177" s="301"/>
      <c r="C177" s="278" t="s">
        <v>127</v>
      </c>
      <c r="D177" s="278"/>
      <c r="E177" s="278"/>
      <c r="F177" s="299" t="s">
        <v>5094</v>
      </c>
      <c r="G177" s="278"/>
      <c r="H177" s="278" t="s">
        <v>5162</v>
      </c>
      <c r="I177" s="278" t="s">
        <v>5163</v>
      </c>
      <c r="J177" s="278"/>
      <c r="K177" s="324"/>
    </row>
    <row r="178" spans="2:11" s="1" customFormat="1" ht="15" customHeight="1">
      <c r="B178" s="301"/>
      <c r="C178" s="278" t="s">
        <v>61</v>
      </c>
      <c r="D178" s="278"/>
      <c r="E178" s="278"/>
      <c r="F178" s="299" t="s">
        <v>5094</v>
      </c>
      <c r="G178" s="278"/>
      <c r="H178" s="278" t="s">
        <v>5164</v>
      </c>
      <c r="I178" s="278" t="s">
        <v>5165</v>
      </c>
      <c r="J178" s="278">
        <v>1</v>
      </c>
      <c r="K178" s="324"/>
    </row>
    <row r="179" spans="2:11" s="1" customFormat="1" ht="15" customHeight="1">
      <c r="B179" s="301"/>
      <c r="C179" s="278" t="s">
        <v>57</v>
      </c>
      <c r="D179" s="278"/>
      <c r="E179" s="278"/>
      <c r="F179" s="299" t="s">
        <v>5094</v>
      </c>
      <c r="G179" s="278"/>
      <c r="H179" s="278" t="s">
        <v>5166</v>
      </c>
      <c r="I179" s="278" t="s">
        <v>5096</v>
      </c>
      <c r="J179" s="278">
        <v>20</v>
      </c>
      <c r="K179" s="324"/>
    </row>
    <row r="180" spans="2:11" s="1" customFormat="1" ht="15" customHeight="1">
      <c r="B180" s="301"/>
      <c r="C180" s="278" t="s">
        <v>58</v>
      </c>
      <c r="D180" s="278"/>
      <c r="E180" s="278"/>
      <c r="F180" s="299" t="s">
        <v>5094</v>
      </c>
      <c r="G180" s="278"/>
      <c r="H180" s="278" t="s">
        <v>5167</v>
      </c>
      <c r="I180" s="278" t="s">
        <v>5096</v>
      </c>
      <c r="J180" s="278">
        <v>255</v>
      </c>
      <c r="K180" s="324"/>
    </row>
    <row r="181" spans="2:11" s="1" customFormat="1" ht="15" customHeight="1">
      <c r="B181" s="301"/>
      <c r="C181" s="278" t="s">
        <v>128</v>
      </c>
      <c r="D181" s="278"/>
      <c r="E181" s="278"/>
      <c r="F181" s="299" t="s">
        <v>5094</v>
      </c>
      <c r="G181" s="278"/>
      <c r="H181" s="278" t="s">
        <v>5058</v>
      </c>
      <c r="I181" s="278" t="s">
        <v>5096</v>
      </c>
      <c r="J181" s="278">
        <v>10</v>
      </c>
      <c r="K181" s="324"/>
    </row>
    <row r="182" spans="2:11" s="1" customFormat="1" ht="15" customHeight="1">
      <c r="B182" s="301"/>
      <c r="C182" s="278" t="s">
        <v>129</v>
      </c>
      <c r="D182" s="278"/>
      <c r="E182" s="278"/>
      <c r="F182" s="299" t="s">
        <v>5094</v>
      </c>
      <c r="G182" s="278"/>
      <c r="H182" s="278" t="s">
        <v>5168</v>
      </c>
      <c r="I182" s="278" t="s">
        <v>5129</v>
      </c>
      <c r="J182" s="278"/>
      <c r="K182" s="324"/>
    </row>
    <row r="183" spans="2:11" s="1" customFormat="1" ht="15" customHeight="1">
      <c r="B183" s="301"/>
      <c r="C183" s="278" t="s">
        <v>5169</v>
      </c>
      <c r="D183" s="278"/>
      <c r="E183" s="278"/>
      <c r="F183" s="299" t="s">
        <v>5094</v>
      </c>
      <c r="G183" s="278"/>
      <c r="H183" s="278" t="s">
        <v>5170</v>
      </c>
      <c r="I183" s="278" t="s">
        <v>5129</v>
      </c>
      <c r="J183" s="278"/>
      <c r="K183" s="324"/>
    </row>
    <row r="184" spans="2:11" s="1" customFormat="1" ht="15" customHeight="1">
      <c r="B184" s="301"/>
      <c r="C184" s="278" t="s">
        <v>5158</v>
      </c>
      <c r="D184" s="278"/>
      <c r="E184" s="278"/>
      <c r="F184" s="299" t="s">
        <v>5094</v>
      </c>
      <c r="G184" s="278"/>
      <c r="H184" s="278" t="s">
        <v>5171</v>
      </c>
      <c r="I184" s="278" t="s">
        <v>5129</v>
      </c>
      <c r="J184" s="278"/>
      <c r="K184" s="324"/>
    </row>
    <row r="185" spans="2:11" s="1" customFormat="1" ht="15" customHeight="1">
      <c r="B185" s="301"/>
      <c r="C185" s="278" t="s">
        <v>131</v>
      </c>
      <c r="D185" s="278"/>
      <c r="E185" s="278"/>
      <c r="F185" s="299" t="s">
        <v>5100</v>
      </c>
      <c r="G185" s="278"/>
      <c r="H185" s="278" t="s">
        <v>5172</v>
      </c>
      <c r="I185" s="278" t="s">
        <v>5096</v>
      </c>
      <c r="J185" s="278">
        <v>50</v>
      </c>
      <c r="K185" s="324"/>
    </row>
    <row r="186" spans="2:11" s="1" customFormat="1" ht="15" customHeight="1">
      <c r="B186" s="301"/>
      <c r="C186" s="278" t="s">
        <v>5173</v>
      </c>
      <c r="D186" s="278"/>
      <c r="E186" s="278"/>
      <c r="F186" s="299" t="s">
        <v>5100</v>
      </c>
      <c r="G186" s="278"/>
      <c r="H186" s="278" t="s">
        <v>5174</v>
      </c>
      <c r="I186" s="278" t="s">
        <v>5175</v>
      </c>
      <c r="J186" s="278"/>
      <c r="K186" s="324"/>
    </row>
    <row r="187" spans="2:11" s="1" customFormat="1" ht="15" customHeight="1">
      <c r="B187" s="301"/>
      <c r="C187" s="278" t="s">
        <v>5176</v>
      </c>
      <c r="D187" s="278"/>
      <c r="E187" s="278"/>
      <c r="F187" s="299" t="s">
        <v>5100</v>
      </c>
      <c r="G187" s="278"/>
      <c r="H187" s="278" t="s">
        <v>5177</v>
      </c>
      <c r="I187" s="278" t="s">
        <v>5175</v>
      </c>
      <c r="J187" s="278"/>
      <c r="K187" s="324"/>
    </row>
    <row r="188" spans="2:11" s="1" customFormat="1" ht="15" customHeight="1">
      <c r="B188" s="301"/>
      <c r="C188" s="278" t="s">
        <v>5178</v>
      </c>
      <c r="D188" s="278"/>
      <c r="E188" s="278"/>
      <c r="F188" s="299" t="s">
        <v>5100</v>
      </c>
      <c r="G188" s="278"/>
      <c r="H188" s="278" t="s">
        <v>5179</v>
      </c>
      <c r="I188" s="278" t="s">
        <v>5175</v>
      </c>
      <c r="J188" s="278"/>
      <c r="K188" s="324"/>
    </row>
    <row r="189" spans="2:11" s="1" customFormat="1" ht="15" customHeight="1">
      <c r="B189" s="301"/>
      <c r="C189" s="337" t="s">
        <v>5180</v>
      </c>
      <c r="D189" s="278"/>
      <c r="E189" s="278"/>
      <c r="F189" s="299" t="s">
        <v>5100</v>
      </c>
      <c r="G189" s="278"/>
      <c r="H189" s="278" t="s">
        <v>5181</v>
      </c>
      <c r="I189" s="278" t="s">
        <v>5182</v>
      </c>
      <c r="J189" s="338" t="s">
        <v>5183</v>
      </c>
      <c r="K189" s="324"/>
    </row>
    <row r="190" spans="2:11" s="1" customFormat="1" ht="15" customHeight="1">
      <c r="B190" s="301"/>
      <c r="C190" s="337" t="s">
        <v>46</v>
      </c>
      <c r="D190" s="278"/>
      <c r="E190" s="278"/>
      <c r="F190" s="299" t="s">
        <v>5094</v>
      </c>
      <c r="G190" s="278"/>
      <c r="H190" s="275" t="s">
        <v>5184</v>
      </c>
      <c r="I190" s="278" t="s">
        <v>5185</v>
      </c>
      <c r="J190" s="278"/>
      <c r="K190" s="324"/>
    </row>
    <row r="191" spans="2:11" s="1" customFormat="1" ht="15" customHeight="1">
      <c r="B191" s="301"/>
      <c r="C191" s="337" t="s">
        <v>5186</v>
      </c>
      <c r="D191" s="278"/>
      <c r="E191" s="278"/>
      <c r="F191" s="299" t="s">
        <v>5094</v>
      </c>
      <c r="G191" s="278"/>
      <c r="H191" s="278" t="s">
        <v>5187</v>
      </c>
      <c r="I191" s="278" t="s">
        <v>5129</v>
      </c>
      <c r="J191" s="278"/>
      <c r="K191" s="324"/>
    </row>
    <row r="192" spans="2:11" s="1" customFormat="1" ht="15" customHeight="1">
      <c r="B192" s="301"/>
      <c r="C192" s="337" t="s">
        <v>5188</v>
      </c>
      <c r="D192" s="278"/>
      <c r="E192" s="278"/>
      <c r="F192" s="299" t="s">
        <v>5094</v>
      </c>
      <c r="G192" s="278"/>
      <c r="H192" s="278" t="s">
        <v>5189</v>
      </c>
      <c r="I192" s="278" t="s">
        <v>5129</v>
      </c>
      <c r="J192" s="278"/>
      <c r="K192" s="324"/>
    </row>
    <row r="193" spans="2:11" s="1" customFormat="1" ht="15" customHeight="1">
      <c r="B193" s="301"/>
      <c r="C193" s="337" t="s">
        <v>5190</v>
      </c>
      <c r="D193" s="278"/>
      <c r="E193" s="278"/>
      <c r="F193" s="299" t="s">
        <v>5100</v>
      </c>
      <c r="G193" s="278"/>
      <c r="H193" s="278" t="s">
        <v>5191</v>
      </c>
      <c r="I193" s="278" t="s">
        <v>5129</v>
      </c>
      <c r="J193" s="278"/>
      <c r="K193" s="324"/>
    </row>
    <row r="194" spans="2:11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pans="2:11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pans="2:11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pans="2:11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pans="2:11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pans="2:11" s="1" customFormat="1" ht="21">
      <c r="B199" s="270"/>
      <c r="C199" s="402" t="s">
        <v>5192</v>
      </c>
      <c r="D199" s="402"/>
      <c r="E199" s="402"/>
      <c r="F199" s="402"/>
      <c r="G199" s="402"/>
      <c r="H199" s="402"/>
      <c r="I199" s="402"/>
      <c r="J199" s="402"/>
      <c r="K199" s="271"/>
    </row>
    <row r="200" spans="2:11" s="1" customFormat="1" ht="25.5" customHeight="1">
      <c r="B200" s="270"/>
      <c r="C200" s="340" t="s">
        <v>5193</v>
      </c>
      <c r="D200" s="340"/>
      <c r="E200" s="340"/>
      <c r="F200" s="340" t="s">
        <v>5194</v>
      </c>
      <c r="G200" s="341"/>
      <c r="H200" s="403" t="s">
        <v>5195</v>
      </c>
      <c r="I200" s="403"/>
      <c r="J200" s="403"/>
      <c r="K200" s="271"/>
    </row>
    <row r="201" spans="2:1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pans="2:11" s="1" customFormat="1" ht="15" customHeight="1">
      <c r="B202" s="301"/>
      <c r="C202" s="278" t="s">
        <v>5185</v>
      </c>
      <c r="D202" s="278"/>
      <c r="E202" s="278"/>
      <c r="F202" s="299" t="s">
        <v>47</v>
      </c>
      <c r="G202" s="278"/>
      <c r="H202" s="404" t="s">
        <v>5196</v>
      </c>
      <c r="I202" s="404"/>
      <c r="J202" s="404"/>
      <c r="K202" s="324"/>
    </row>
    <row r="203" spans="2:11" s="1" customFormat="1" ht="15" customHeight="1">
      <c r="B203" s="301"/>
      <c r="C203" s="278"/>
      <c r="D203" s="278"/>
      <c r="E203" s="278"/>
      <c r="F203" s="299" t="s">
        <v>48</v>
      </c>
      <c r="G203" s="278"/>
      <c r="H203" s="404" t="s">
        <v>5197</v>
      </c>
      <c r="I203" s="404"/>
      <c r="J203" s="404"/>
      <c r="K203" s="324"/>
    </row>
    <row r="204" spans="2:11" s="1" customFormat="1" ht="15" customHeight="1">
      <c r="B204" s="301"/>
      <c r="C204" s="278"/>
      <c r="D204" s="278"/>
      <c r="E204" s="278"/>
      <c r="F204" s="299" t="s">
        <v>51</v>
      </c>
      <c r="G204" s="278"/>
      <c r="H204" s="404" t="s">
        <v>5198</v>
      </c>
      <c r="I204" s="404"/>
      <c r="J204" s="404"/>
      <c r="K204" s="324"/>
    </row>
    <row r="205" spans="2:11" s="1" customFormat="1" ht="15" customHeight="1">
      <c r="B205" s="301"/>
      <c r="C205" s="278"/>
      <c r="D205" s="278"/>
      <c r="E205" s="278"/>
      <c r="F205" s="299" t="s">
        <v>49</v>
      </c>
      <c r="G205" s="278"/>
      <c r="H205" s="404" t="s">
        <v>5199</v>
      </c>
      <c r="I205" s="404"/>
      <c r="J205" s="404"/>
      <c r="K205" s="324"/>
    </row>
    <row r="206" spans="2:11" s="1" customFormat="1" ht="15" customHeight="1">
      <c r="B206" s="301"/>
      <c r="C206" s="278"/>
      <c r="D206" s="278"/>
      <c r="E206" s="278"/>
      <c r="F206" s="299" t="s">
        <v>50</v>
      </c>
      <c r="G206" s="278"/>
      <c r="H206" s="404" t="s">
        <v>5200</v>
      </c>
      <c r="I206" s="404"/>
      <c r="J206" s="404"/>
      <c r="K206" s="324"/>
    </row>
    <row r="207" spans="2:11" s="1" customFormat="1" ht="15" customHeight="1">
      <c r="B207" s="301"/>
      <c r="C207" s="278"/>
      <c r="D207" s="278"/>
      <c r="E207" s="278"/>
      <c r="F207" s="299"/>
      <c r="G207" s="278"/>
      <c r="H207" s="278"/>
      <c r="I207" s="278"/>
      <c r="J207" s="278"/>
      <c r="K207" s="324"/>
    </row>
    <row r="208" spans="2:11" s="1" customFormat="1" ht="15" customHeight="1">
      <c r="B208" s="301"/>
      <c r="C208" s="278" t="s">
        <v>5141</v>
      </c>
      <c r="D208" s="278"/>
      <c r="E208" s="278"/>
      <c r="F208" s="299" t="s">
        <v>89</v>
      </c>
      <c r="G208" s="278"/>
      <c r="H208" s="404" t="s">
        <v>5201</v>
      </c>
      <c r="I208" s="404"/>
      <c r="J208" s="404"/>
      <c r="K208" s="324"/>
    </row>
    <row r="209" spans="2:11" s="1" customFormat="1" ht="15" customHeight="1">
      <c r="B209" s="301"/>
      <c r="C209" s="278"/>
      <c r="D209" s="278"/>
      <c r="E209" s="278"/>
      <c r="F209" s="299" t="s">
        <v>5039</v>
      </c>
      <c r="G209" s="278"/>
      <c r="H209" s="404" t="s">
        <v>5040</v>
      </c>
      <c r="I209" s="404"/>
      <c r="J209" s="404"/>
      <c r="K209" s="324"/>
    </row>
    <row r="210" spans="2:11" s="1" customFormat="1" ht="15" customHeight="1">
      <c r="B210" s="301"/>
      <c r="C210" s="278"/>
      <c r="D210" s="278"/>
      <c r="E210" s="278"/>
      <c r="F210" s="299" t="s">
        <v>5037</v>
      </c>
      <c r="G210" s="278"/>
      <c r="H210" s="404" t="s">
        <v>5202</v>
      </c>
      <c r="I210" s="404"/>
      <c r="J210" s="404"/>
      <c r="K210" s="324"/>
    </row>
    <row r="211" spans="2:11" s="1" customFormat="1" ht="15" customHeight="1">
      <c r="B211" s="342"/>
      <c r="C211" s="278"/>
      <c r="D211" s="278"/>
      <c r="E211" s="278"/>
      <c r="F211" s="299" t="s">
        <v>83</v>
      </c>
      <c r="G211" s="337"/>
      <c r="H211" s="405" t="s">
        <v>82</v>
      </c>
      <c r="I211" s="405"/>
      <c r="J211" s="405"/>
      <c r="K211" s="343"/>
    </row>
    <row r="212" spans="2:11" s="1" customFormat="1" ht="15" customHeight="1">
      <c r="B212" s="342"/>
      <c r="C212" s="278"/>
      <c r="D212" s="278"/>
      <c r="E212" s="278"/>
      <c r="F212" s="299" t="s">
        <v>5041</v>
      </c>
      <c r="G212" s="337"/>
      <c r="H212" s="405" t="s">
        <v>144</v>
      </c>
      <c r="I212" s="405"/>
      <c r="J212" s="405"/>
      <c r="K212" s="343"/>
    </row>
    <row r="213" spans="2:11" s="1" customFormat="1" ht="15" customHeight="1">
      <c r="B213" s="342"/>
      <c r="C213" s="278"/>
      <c r="D213" s="278"/>
      <c r="E213" s="278"/>
      <c r="F213" s="299"/>
      <c r="G213" s="337"/>
      <c r="H213" s="328"/>
      <c r="I213" s="328"/>
      <c r="J213" s="328"/>
      <c r="K213" s="343"/>
    </row>
    <row r="214" spans="2:11" s="1" customFormat="1" ht="15" customHeight="1">
      <c r="B214" s="342"/>
      <c r="C214" s="278" t="s">
        <v>5165</v>
      </c>
      <c r="D214" s="278"/>
      <c r="E214" s="278"/>
      <c r="F214" s="299">
        <v>1</v>
      </c>
      <c r="G214" s="337"/>
      <c r="H214" s="405" t="s">
        <v>5203</v>
      </c>
      <c r="I214" s="405"/>
      <c r="J214" s="405"/>
      <c r="K214" s="343"/>
    </row>
    <row r="215" spans="2:11" s="1" customFormat="1" ht="15" customHeight="1">
      <c r="B215" s="342"/>
      <c r="C215" s="278"/>
      <c r="D215" s="278"/>
      <c r="E215" s="278"/>
      <c r="F215" s="299">
        <v>2</v>
      </c>
      <c r="G215" s="337"/>
      <c r="H215" s="405" t="s">
        <v>5204</v>
      </c>
      <c r="I215" s="405"/>
      <c r="J215" s="405"/>
      <c r="K215" s="343"/>
    </row>
    <row r="216" spans="2:11" s="1" customFormat="1" ht="15" customHeight="1">
      <c r="B216" s="342"/>
      <c r="C216" s="278"/>
      <c r="D216" s="278"/>
      <c r="E216" s="278"/>
      <c r="F216" s="299">
        <v>3</v>
      </c>
      <c r="G216" s="337"/>
      <c r="H216" s="405" t="s">
        <v>5205</v>
      </c>
      <c r="I216" s="405"/>
      <c r="J216" s="405"/>
      <c r="K216" s="343"/>
    </row>
    <row r="217" spans="2:11" s="1" customFormat="1" ht="15" customHeight="1">
      <c r="B217" s="342"/>
      <c r="C217" s="278"/>
      <c r="D217" s="278"/>
      <c r="E217" s="278"/>
      <c r="F217" s="299">
        <v>4</v>
      </c>
      <c r="G217" s="337"/>
      <c r="H217" s="405" t="s">
        <v>5206</v>
      </c>
      <c r="I217" s="405"/>
      <c r="J217" s="405"/>
      <c r="K217" s="343"/>
    </row>
    <row r="218" spans="2:11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2" customFormat="1" ht="12" customHeight="1">
      <c r="A8" s="36"/>
      <c r="B8" s="41"/>
      <c r="C8" s="36"/>
      <c r="D8" s="114" t="s">
        <v>118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3" t="s">
        <v>119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24. 7. 2023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5" t="str">
        <f>'Rekapitulace stavby'!E14</f>
        <v>Vyplň údaj</v>
      </c>
      <c r="F18" s="396"/>
      <c r="G18" s="396"/>
      <c r="H18" s="396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36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38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29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7" t="s">
        <v>19</v>
      </c>
      <c r="F27" s="397"/>
      <c r="G27" s="397"/>
      <c r="H27" s="397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ROUND(J81,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ROUND((SUM(BE81:BE114)),  2)</f>
        <v>0</v>
      </c>
      <c r="G33" s="36"/>
      <c r="H33" s="36"/>
      <c r="I33" s="126">
        <v>0.21</v>
      </c>
      <c r="J33" s="125">
        <f>ROUND(((SUM(BE81:BE114))*I33),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ROUND((SUM(BF81:BF114)),  2)</f>
        <v>0</v>
      </c>
      <c r="G34" s="36"/>
      <c r="H34" s="36"/>
      <c r="I34" s="126">
        <v>0.15</v>
      </c>
      <c r="J34" s="125">
        <f>ROUND(((SUM(BF81:BF114))*I34),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ROUND((SUM(BG81:BG114)),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ROUND((SUM(BH81:BH114)),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ROUND((SUM(BI81:BI114)),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98" t="str">
        <f>E7</f>
        <v>Školní jídelna - výdejna, Gymnázium, Plzeň, Mikulášské nám. 23, z. č. 670</v>
      </c>
      <c r="F48" s="399"/>
      <c r="G48" s="399"/>
      <c r="H48" s="399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118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2" t="str">
        <f>E9</f>
        <v>00 - Vedlejší a ostatní náklady</v>
      </c>
      <c r="F50" s="400"/>
      <c r="G50" s="400"/>
      <c r="H50" s="400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kat. č. 1212</v>
      </c>
      <c r="G52" s="38"/>
      <c r="H52" s="38"/>
      <c r="I52" s="31" t="s">
        <v>23</v>
      </c>
      <c r="J52" s="61" t="str">
        <f>IF(J12="","",J12)</f>
        <v>24. 7. 2023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Gymnázium, Plzeň, Mikulášské nám. 23</v>
      </c>
      <c r="G54" s="38"/>
      <c r="H54" s="38"/>
      <c r="I54" s="31" t="s">
        <v>33</v>
      </c>
      <c r="J54" s="34" t="str">
        <f>E21</f>
        <v>Ing. Rudolf Jedlička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121</v>
      </c>
      <c r="D57" s="139"/>
      <c r="E57" s="139"/>
      <c r="F57" s="139"/>
      <c r="G57" s="139"/>
      <c r="H57" s="139"/>
      <c r="I57" s="139"/>
      <c r="J57" s="140" t="s">
        <v>122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42"/>
      <c r="C60" s="143"/>
      <c r="D60" s="144" t="s">
        <v>124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125</v>
      </c>
      <c r="E61" s="150"/>
      <c r="F61" s="150"/>
      <c r="G61" s="150"/>
      <c r="H61" s="150"/>
      <c r="I61" s="150"/>
      <c r="J61" s="151">
        <f>J83</f>
        <v>0</v>
      </c>
      <c r="K61" s="99"/>
      <c r="L61" s="152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5" t="s">
        <v>126</v>
      </c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6.25" customHeight="1">
      <c r="A71" s="36"/>
      <c r="B71" s="37"/>
      <c r="C71" s="38"/>
      <c r="D71" s="38"/>
      <c r="E71" s="398" t="str">
        <f>E7</f>
        <v>Školní jídelna - výdejna, Gymnázium, Plzeň, Mikulášské nám. 23, z. č. 670</v>
      </c>
      <c r="F71" s="399"/>
      <c r="G71" s="399"/>
      <c r="H71" s="399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118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52" t="str">
        <f>E9</f>
        <v>00 - Vedlejší a ostatní náklady</v>
      </c>
      <c r="F73" s="400"/>
      <c r="G73" s="400"/>
      <c r="H73" s="400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21</v>
      </c>
      <c r="D75" s="38"/>
      <c r="E75" s="38"/>
      <c r="F75" s="29" t="str">
        <f>F12</f>
        <v>kat. č. 1212</v>
      </c>
      <c r="G75" s="38"/>
      <c r="H75" s="38"/>
      <c r="I75" s="31" t="s">
        <v>23</v>
      </c>
      <c r="J75" s="61" t="str">
        <f>IF(J12="","",J12)</f>
        <v>24. 7. 2023</v>
      </c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>
      <c r="A77" s="36"/>
      <c r="B77" s="37"/>
      <c r="C77" s="31" t="s">
        <v>25</v>
      </c>
      <c r="D77" s="38"/>
      <c r="E77" s="38"/>
      <c r="F77" s="29" t="str">
        <f>E15</f>
        <v>Gymnázium, Plzeň, Mikulášské nám. 23</v>
      </c>
      <c r="G77" s="38"/>
      <c r="H77" s="38"/>
      <c r="I77" s="31" t="s">
        <v>33</v>
      </c>
      <c r="J77" s="34" t="str">
        <f>E21</f>
        <v>Ing. Rudolf Jedlička</v>
      </c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38</v>
      </c>
      <c r="J78" s="34" t="str">
        <f>E24</f>
        <v xml:space="preserve"> 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53"/>
      <c r="B80" s="154"/>
      <c r="C80" s="155" t="s">
        <v>127</v>
      </c>
      <c r="D80" s="156" t="s">
        <v>61</v>
      </c>
      <c r="E80" s="156" t="s">
        <v>57</v>
      </c>
      <c r="F80" s="156" t="s">
        <v>58</v>
      </c>
      <c r="G80" s="156" t="s">
        <v>128</v>
      </c>
      <c r="H80" s="156" t="s">
        <v>129</v>
      </c>
      <c r="I80" s="156" t="s">
        <v>130</v>
      </c>
      <c r="J80" s="156" t="s">
        <v>122</v>
      </c>
      <c r="K80" s="157" t="s">
        <v>131</v>
      </c>
      <c r="L80" s="158"/>
      <c r="M80" s="70" t="s">
        <v>19</v>
      </c>
      <c r="N80" s="71" t="s">
        <v>46</v>
      </c>
      <c r="O80" s="71" t="s">
        <v>132</v>
      </c>
      <c r="P80" s="71" t="s">
        <v>133</v>
      </c>
      <c r="Q80" s="71" t="s">
        <v>134</v>
      </c>
      <c r="R80" s="71" t="s">
        <v>135</v>
      </c>
      <c r="S80" s="71" t="s">
        <v>136</v>
      </c>
      <c r="T80" s="72" t="s">
        <v>137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6"/>
      <c r="B81" s="37"/>
      <c r="C81" s="77" t="s">
        <v>138</v>
      </c>
      <c r="D81" s="38"/>
      <c r="E81" s="38"/>
      <c r="F81" s="38"/>
      <c r="G81" s="38"/>
      <c r="H81" s="38"/>
      <c r="I81" s="38"/>
      <c r="J81" s="159">
        <f>BK81</f>
        <v>0</v>
      </c>
      <c r="K81" s="38"/>
      <c r="L81" s="41"/>
      <c r="M81" s="73"/>
      <c r="N81" s="160"/>
      <c r="O81" s="74"/>
      <c r="P81" s="161">
        <f>P82</f>
        <v>0</v>
      </c>
      <c r="Q81" s="74"/>
      <c r="R81" s="161">
        <f>R82</f>
        <v>0</v>
      </c>
      <c r="S81" s="74"/>
      <c r="T81" s="162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75</v>
      </c>
      <c r="AU81" s="19" t="s">
        <v>123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75</v>
      </c>
      <c r="E82" s="167" t="s">
        <v>139</v>
      </c>
      <c r="F82" s="167" t="s">
        <v>140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141</v>
      </c>
      <c r="AT82" s="176" t="s">
        <v>75</v>
      </c>
      <c r="AU82" s="176" t="s">
        <v>76</v>
      </c>
      <c r="AY82" s="175" t="s">
        <v>142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75</v>
      </c>
      <c r="E83" s="178" t="s">
        <v>143</v>
      </c>
      <c r="F83" s="178" t="s">
        <v>144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SUM(P84:P114)</f>
        <v>0</v>
      </c>
      <c r="Q83" s="172"/>
      <c r="R83" s="173">
        <f>SUM(R84:R114)</f>
        <v>0</v>
      </c>
      <c r="S83" s="172"/>
      <c r="T83" s="174">
        <f>SUM(T84:T114)</f>
        <v>0</v>
      </c>
      <c r="AR83" s="175" t="s">
        <v>141</v>
      </c>
      <c r="AT83" s="176" t="s">
        <v>75</v>
      </c>
      <c r="AU83" s="176" t="s">
        <v>84</v>
      </c>
      <c r="AY83" s="175" t="s">
        <v>142</v>
      </c>
      <c r="BK83" s="177">
        <f>SUM(BK84:BK114)</f>
        <v>0</v>
      </c>
    </row>
    <row r="84" spans="1:65" s="2" customFormat="1" ht="16.5" customHeight="1">
      <c r="A84" s="36"/>
      <c r="B84" s="37"/>
      <c r="C84" s="180" t="s">
        <v>84</v>
      </c>
      <c r="D84" s="180" t="s">
        <v>145</v>
      </c>
      <c r="E84" s="181" t="s">
        <v>146</v>
      </c>
      <c r="F84" s="182" t="s">
        <v>147</v>
      </c>
      <c r="G84" s="183" t="s">
        <v>148</v>
      </c>
      <c r="H84" s="184">
        <v>1</v>
      </c>
      <c r="I84" s="185"/>
      <c r="J84" s="186">
        <f>ROUND(I84*H84,2)</f>
        <v>0</v>
      </c>
      <c r="K84" s="182" t="s">
        <v>149</v>
      </c>
      <c r="L84" s="41"/>
      <c r="M84" s="187" t="s">
        <v>19</v>
      </c>
      <c r="N84" s="188" t="s">
        <v>47</v>
      </c>
      <c r="O84" s="66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1" t="s">
        <v>150</v>
      </c>
      <c r="AT84" s="191" t="s">
        <v>145</v>
      </c>
      <c r="AU84" s="191" t="s">
        <v>86</v>
      </c>
      <c r="AY84" s="19" t="s">
        <v>142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9" t="s">
        <v>84</v>
      </c>
      <c r="BK84" s="192">
        <f>ROUND(I84*H84,2)</f>
        <v>0</v>
      </c>
      <c r="BL84" s="19" t="s">
        <v>150</v>
      </c>
      <c r="BM84" s="191" t="s">
        <v>151</v>
      </c>
    </row>
    <row r="85" spans="1:65" s="2" customFormat="1" ht="11.25">
      <c r="A85" s="36"/>
      <c r="B85" s="37"/>
      <c r="C85" s="38"/>
      <c r="D85" s="193" t="s">
        <v>152</v>
      </c>
      <c r="E85" s="38"/>
      <c r="F85" s="194" t="s">
        <v>153</v>
      </c>
      <c r="G85" s="38"/>
      <c r="H85" s="38"/>
      <c r="I85" s="195"/>
      <c r="J85" s="38"/>
      <c r="K85" s="38"/>
      <c r="L85" s="41"/>
      <c r="M85" s="196"/>
      <c r="N85" s="197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152</v>
      </c>
      <c r="AU85" s="19" t="s">
        <v>86</v>
      </c>
    </row>
    <row r="86" spans="1:65" s="2" customFormat="1" ht="19.5">
      <c r="A86" s="36"/>
      <c r="B86" s="37"/>
      <c r="C86" s="38"/>
      <c r="D86" s="198" t="s">
        <v>154</v>
      </c>
      <c r="E86" s="38"/>
      <c r="F86" s="199" t="s">
        <v>155</v>
      </c>
      <c r="G86" s="38"/>
      <c r="H86" s="38"/>
      <c r="I86" s="195"/>
      <c r="J86" s="38"/>
      <c r="K86" s="38"/>
      <c r="L86" s="41"/>
      <c r="M86" s="196"/>
      <c r="N86" s="197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154</v>
      </c>
      <c r="AU86" s="19" t="s">
        <v>86</v>
      </c>
    </row>
    <row r="87" spans="1:65" s="2" customFormat="1" ht="16.5" customHeight="1">
      <c r="A87" s="36"/>
      <c r="B87" s="37"/>
      <c r="C87" s="180" t="s">
        <v>86</v>
      </c>
      <c r="D87" s="180" t="s">
        <v>145</v>
      </c>
      <c r="E87" s="181" t="s">
        <v>156</v>
      </c>
      <c r="F87" s="182" t="s">
        <v>157</v>
      </c>
      <c r="G87" s="183" t="s">
        <v>148</v>
      </c>
      <c r="H87" s="184">
        <v>1</v>
      </c>
      <c r="I87" s="185"/>
      <c r="J87" s="186">
        <f>ROUND(I87*H87,2)</f>
        <v>0</v>
      </c>
      <c r="K87" s="182" t="s">
        <v>149</v>
      </c>
      <c r="L87" s="41"/>
      <c r="M87" s="187" t="s">
        <v>19</v>
      </c>
      <c r="N87" s="188" t="s">
        <v>47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150</v>
      </c>
      <c r="AT87" s="191" t="s">
        <v>145</v>
      </c>
      <c r="AU87" s="191" t="s">
        <v>86</v>
      </c>
      <c r="AY87" s="19" t="s">
        <v>142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84</v>
      </c>
      <c r="BK87" s="192">
        <f>ROUND(I87*H87,2)</f>
        <v>0</v>
      </c>
      <c r="BL87" s="19" t="s">
        <v>150</v>
      </c>
      <c r="BM87" s="191" t="s">
        <v>158</v>
      </c>
    </row>
    <row r="88" spans="1:65" s="2" customFormat="1" ht="11.25">
      <c r="A88" s="36"/>
      <c r="B88" s="37"/>
      <c r="C88" s="38"/>
      <c r="D88" s="193" t="s">
        <v>152</v>
      </c>
      <c r="E88" s="38"/>
      <c r="F88" s="194" t="s">
        <v>159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152</v>
      </c>
      <c r="AU88" s="19" t="s">
        <v>86</v>
      </c>
    </row>
    <row r="89" spans="1:65" s="2" customFormat="1" ht="19.5">
      <c r="A89" s="36"/>
      <c r="B89" s="37"/>
      <c r="C89" s="38"/>
      <c r="D89" s="198" t="s">
        <v>154</v>
      </c>
      <c r="E89" s="38"/>
      <c r="F89" s="199" t="s">
        <v>160</v>
      </c>
      <c r="G89" s="38"/>
      <c r="H89" s="38"/>
      <c r="I89" s="195"/>
      <c r="J89" s="38"/>
      <c r="K89" s="38"/>
      <c r="L89" s="41"/>
      <c r="M89" s="196"/>
      <c r="N89" s="197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154</v>
      </c>
      <c r="AU89" s="19" t="s">
        <v>86</v>
      </c>
    </row>
    <row r="90" spans="1:65" s="2" customFormat="1" ht="16.5" customHeight="1">
      <c r="A90" s="36"/>
      <c r="B90" s="37"/>
      <c r="C90" s="180" t="s">
        <v>161</v>
      </c>
      <c r="D90" s="180" t="s">
        <v>145</v>
      </c>
      <c r="E90" s="181" t="s">
        <v>162</v>
      </c>
      <c r="F90" s="182" t="s">
        <v>163</v>
      </c>
      <c r="G90" s="183" t="s">
        <v>148</v>
      </c>
      <c r="H90" s="184">
        <v>1</v>
      </c>
      <c r="I90" s="185"/>
      <c r="J90" s="186">
        <f>ROUND(I90*H90,2)</f>
        <v>0</v>
      </c>
      <c r="K90" s="182" t="s">
        <v>149</v>
      </c>
      <c r="L90" s="41"/>
      <c r="M90" s="187" t="s">
        <v>19</v>
      </c>
      <c r="N90" s="188" t="s">
        <v>47</v>
      </c>
      <c r="O90" s="66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1" t="s">
        <v>150</v>
      </c>
      <c r="AT90" s="191" t="s">
        <v>145</v>
      </c>
      <c r="AU90" s="191" t="s">
        <v>86</v>
      </c>
      <c r="AY90" s="19" t="s">
        <v>142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9" t="s">
        <v>84</v>
      </c>
      <c r="BK90" s="192">
        <f>ROUND(I90*H90,2)</f>
        <v>0</v>
      </c>
      <c r="BL90" s="19" t="s">
        <v>150</v>
      </c>
      <c r="BM90" s="191" t="s">
        <v>164</v>
      </c>
    </row>
    <row r="91" spans="1:65" s="2" customFormat="1" ht="11.25">
      <c r="A91" s="36"/>
      <c r="B91" s="37"/>
      <c r="C91" s="38"/>
      <c r="D91" s="193" t="s">
        <v>152</v>
      </c>
      <c r="E91" s="38"/>
      <c r="F91" s="194" t="s">
        <v>165</v>
      </c>
      <c r="G91" s="38"/>
      <c r="H91" s="38"/>
      <c r="I91" s="195"/>
      <c r="J91" s="38"/>
      <c r="K91" s="38"/>
      <c r="L91" s="41"/>
      <c r="M91" s="196"/>
      <c r="N91" s="197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152</v>
      </c>
      <c r="AU91" s="19" t="s">
        <v>86</v>
      </c>
    </row>
    <row r="92" spans="1:65" s="2" customFormat="1" ht="29.25">
      <c r="A92" s="36"/>
      <c r="B92" s="37"/>
      <c r="C92" s="38"/>
      <c r="D92" s="198" t="s">
        <v>154</v>
      </c>
      <c r="E92" s="38"/>
      <c r="F92" s="199" t="s">
        <v>166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154</v>
      </c>
      <c r="AU92" s="19" t="s">
        <v>86</v>
      </c>
    </row>
    <row r="93" spans="1:65" s="2" customFormat="1" ht="16.5" customHeight="1">
      <c r="A93" s="36"/>
      <c r="B93" s="37"/>
      <c r="C93" s="180" t="s">
        <v>167</v>
      </c>
      <c r="D93" s="180" t="s">
        <v>145</v>
      </c>
      <c r="E93" s="181" t="s">
        <v>168</v>
      </c>
      <c r="F93" s="182" t="s">
        <v>169</v>
      </c>
      <c r="G93" s="183" t="s">
        <v>148</v>
      </c>
      <c r="H93" s="184">
        <v>1</v>
      </c>
      <c r="I93" s="185"/>
      <c r="J93" s="186">
        <f>ROUND(I93*H93,2)</f>
        <v>0</v>
      </c>
      <c r="K93" s="182" t="s">
        <v>149</v>
      </c>
      <c r="L93" s="41"/>
      <c r="M93" s="187" t="s">
        <v>19</v>
      </c>
      <c r="N93" s="188" t="s">
        <v>47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150</v>
      </c>
      <c r="AT93" s="191" t="s">
        <v>145</v>
      </c>
      <c r="AU93" s="191" t="s">
        <v>86</v>
      </c>
      <c r="AY93" s="19" t="s">
        <v>142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84</v>
      </c>
      <c r="BK93" s="192">
        <f>ROUND(I93*H93,2)</f>
        <v>0</v>
      </c>
      <c r="BL93" s="19" t="s">
        <v>150</v>
      </c>
      <c r="BM93" s="191" t="s">
        <v>170</v>
      </c>
    </row>
    <row r="94" spans="1:65" s="2" customFormat="1" ht="11.25">
      <c r="A94" s="36"/>
      <c r="B94" s="37"/>
      <c r="C94" s="38"/>
      <c r="D94" s="193" t="s">
        <v>152</v>
      </c>
      <c r="E94" s="38"/>
      <c r="F94" s="194" t="s">
        <v>171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152</v>
      </c>
      <c r="AU94" s="19" t="s">
        <v>86</v>
      </c>
    </row>
    <row r="95" spans="1:65" s="2" customFormat="1" ht="29.25">
      <c r="A95" s="36"/>
      <c r="B95" s="37"/>
      <c r="C95" s="38"/>
      <c r="D95" s="198" t="s">
        <v>154</v>
      </c>
      <c r="E95" s="38"/>
      <c r="F95" s="199" t="s">
        <v>172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154</v>
      </c>
      <c r="AU95" s="19" t="s">
        <v>86</v>
      </c>
    </row>
    <row r="96" spans="1:65" s="2" customFormat="1" ht="16.5" customHeight="1">
      <c r="A96" s="36"/>
      <c r="B96" s="37"/>
      <c r="C96" s="180" t="s">
        <v>141</v>
      </c>
      <c r="D96" s="180" t="s">
        <v>145</v>
      </c>
      <c r="E96" s="181" t="s">
        <v>173</v>
      </c>
      <c r="F96" s="182" t="s">
        <v>174</v>
      </c>
      <c r="G96" s="183" t="s">
        <v>148</v>
      </c>
      <c r="H96" s="184">
        <v>1</v>
      </c>
      <c r="I96" s="185"/>
      <c r="J96" s="186">
        <f>ROUND(I96*H96,2)</f>
        <v>0</v>
      </c>
      <c r="K96" s="182" t="s">
        <v>149</v>
      </c>
      <c r="L96" s="41"/>
      <c r="M96" s="187" t="s">
        <v>19</v>
      </c>
      <c r="N96" s="188" t="s">
        <v>47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150</v>
      </c>
      <c r="AT96" s="191" t="s">
        <v>145</v>
      </c>
      <c r="AU96" s="191" t="s">
        <v>86</v>
      </c>
      <c r="AY96" s="19" t="s">
        <v>142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84</v>
      </c>
      <c r="BK96" s="192">
        <f>ROUND(I96*H96,2)</f>
        <v>0</v>
      </c>
      <c r="BL96" s="19" t="s">
        <v>150</v>
      </c>
      <c r="BM96" s="191" t="s">
        <v>175</v>
      </c>
    </row>
    <row r="97" spans="1:65" s="2" customFormat="1" ht="11.25">
      <c r="A97" s="36"/>
      <c r="B97" s="37"/>
      <c r="C97" s="38"/>
      <c r="D97" s="193" t="s">
        <v>152</v>
      </c>
      <c r="E97" s="38"/>
      <c r="F97" s="194" t="s">
        <v>176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152</v>
      </c>
      <c r="AU97" s="19" t="s">
        <v>86</v>
      </c>
    </row>
    <row r="98" spans="1:65" s="2" customFormat="1" ht="29.25">
      <c r="A98" s="36"/>
      <c r="B98" s="37"/>
      <c r="C98" s="38"/>
      <c r="D98" s="198" t="s">
        <v>154</v>
      </c>
      <c r="E98" s="38"/>
      <c r="F98" s="199" t="s">
        <v>177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154</v>
      </c>
      <c r="AU98" s="19" t="s">
        <v>86</v>
      </c>
    </row>
    <row r="99" spans="1:65" s="2" customFormat="1" ht="24.2" customHeight="1">
      <c r="A99" s="36"/>
      <c r="B99" s="37"/>
      <c r="C99" s="180" t="s">
        <v>178</v>
      </c>
      <c r="D99" s="180" t="s">
        <v>145</v>
      </c>
      <c r="E99" s="181" t="s">
        <v>179</v>
      </c>
      <c r="F99" s="182" t="s">
        <v>180</v>
      </c>
      <c r="G99" s="183" t="s">
        <v>148</v>
      </c>
      <c r="H99" s="184">
        <v>1</v>
      </c>
      <c r="I99" s="185"/>
      <c r="J99" s="186">
        <f>ROUND(I99*H99,2)</f>
        <v>0</v>
      </c>
      <c r="K99" s="182" t="s">
        <v>149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150</v>
      </c>
      <c r="AT99" s="191" t="s">
        <v>145</v>
      </c>
      <c r="AU99" s="191" t="s">
        <v>86</v>
      </c>
      <c r="AY99" s="19" t="s">
        <v>142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150</v>
      </c>
      <c r="BM99" s="191" t="s">
        <v>181</v>
      </c>
    </row>
    <row r="100" spans="1:65" s="2" customFormat="1" ht="11.25">
      <c r="A100" s="36"/>
      <c r="B100" s="37"/>
      <c r="C100" s="38"/>
      <c r="D100" s="193" t="s">
        <v>152</v>
      </c>
      <c r="E100" s="38"/>
      <c r="F100" s="194" t="s">
        <v>182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152</v>
      </c>
      <c r="AU100" s="19" t="s">
        <v>86</v>
      </c>
    </row>
    <row r="101" spans="1:65" s="2" customFormat="1" ht="19.5">
      <c r="A101" s="36"/>
      <c r="B101" s="37"/>
      <c r="C101" s="38"/>
      <c r="D101" s="198" t="s">
        <v>154</v>
      </c>
      <c r="E101" s="38"/>
      <c r="F101" s="199" t="s">
        <v>183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154</v>
      </c>
      <c r="AU101" s="19" t="s">
        <v>86</v>
      </c>
    </row>
    <row r="102" spans="1:65" s="2" customFormat="1" ht="16.5" customHeight="1">
      <c r="A102" s="36"/>
      <c r="B102" s="37"/>
      <c r="C102" s="180" t="s">
        <v>184</v>
      </c>
      <c r="D102" s="180" t="s">
        <v>145</v>
      </c>
      <c r="E102" s="181" t="s">
        <v>185</v>
      </c>
      <c r="F102" s="182" t="s">
        <v>186</v>
      </c>
      <c r="G102" s="183" t="s">
        <v>148</v>
      </c>
      <c r="H102" s="184">
        <v>1</v>
      </c>
      <c r="I102" s="185"/>
      <c r="J102" s="186">
        <f>ROUND(I102*H102,2)</f>
        <v>0</v>
      </c>
      <c r="K102" s="182" t="s">
        <v>149</v>
      </c>
      <c r="L102" s="41"/>
      <c r="M102" s="187" t="s">
        <v>19</v>
      </c>
      <c r="N102" s="188" t="s">
        <v>47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150</v>
      </c>
      <c r="AT102" s="191" t="s">
        <v>145</v>
      </c>
      <c r="AU102" s="191" t="s">
        <v>86</v>
      </c>
      <c r="AY102" s="19" t="s">
        <v>142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84</v>
      </c>
      <c r="BK102" s="192">
        <f>ROUND(I102*H102,2)</f>
        <v>0</v>
      </c>
      <c r="BL102" s="19" t="s">
        <v>150</v>
      </c>
      <c r="BM102" s="191" t="s">
        <v>187</v>
      </c>
    </row>
    <row r="103" spans="1:65" s="2" customFormat="1" ht="11.25">
      <c r="A103" s="36"/>
      <c r="B103" s="37"/>
      <c r="C103" s="38"/>
      <c r="D103" s="193" t="s">
        <v>152</v>
      </c>
      <c r="E103" s="38"/>
      <c r="F103" s="194" t="s">
        <v>188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152</v>
      </c>
      <c r="AU103" s="19" t="s">
        <v>86</v>
      </c>
    </row>
    <row r="104" spans="1:65" s="2" customFormat="1" ht="16.5" customHeight="1">
      <c r="A104" s="36"/>
      <c r="B104" s="37"/>
      <c r="C104" s="180" t="s">
        <v>189</v>
      </c>
      <c r="D104" s="180" t="s">
        <v>145</v>
      </c>
      <c r="E104" s="181" t="s">
        <v>190</v>
      </c>
      <c r="F104" s="182" t="s">
        <v>191</v>
      </c>
      <c r="G104" s="183" t="s">
        <v>148</v>
      </c>
      <c r="H104" s="184">
        <v>1</v>
      </c>
      <c r="I104" s="185"/>
      <c r="J104" s="186">
        <f>ROUND(I104*H104,2)</f>
        <v>0</v>
      </c>
      <c r="K104" s="182" t="s">
        <v>149</v>
      </c>
      <c r="L104" s="41"/>
      <c r="M104" s="187" t="s">
        <v>19</v>
      </c>
      <c r="N104" s="188" t="s">
        <v>47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150</v>
      </c>
      <c r="AT104" s="191" t="s">
        <v>145</v>
      </c>
      <c r="AU104" s="191" t="s">
        <v>86</v>
      </c>
      <c r="AY104" s="19" t="s">
        <v>142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84</v>
      </c>
      <c r="BK104" s="192">
        <f>ROUND(I104*H104,2)</f>
        <v>0</v>
      </c>
      <c r="BL104" s="19" t="s">
        <v>150</v>
      </c>
      <c r="BM104" s="191" t="s">
        <v>192</v>
      </c>
    </row>
    <row r="105" spans="1:65" s="2" customFormat="1" ht="11.25">
      <c r="A105" s="36"/>
      <c r="B105" s="37"/>
      <c r="C105" s="38"/>
      <c r="D105" s="193" t="s">
        <v>152</v>
      </c>
      <c r="E105" s="38"/>
      <c r="F105" s="194" t="s">
        <v>193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152</v>
      </c>
      <c r="AU105" s="19" t="s">
        <v>86</v>
      </c>
    </row>
    <row r="106" spans="1:65" s="2" customFormat="1" ht="16.5" customHeight="1">
      <c r="A106" s="36"/>
      <c r="B106" s="37"/>
      <c r="C106" s="180" t="s">
        <v>194</v>
      </c>
      <c r="D106" s="180" t="s">
        <v>145</v>
      </c>
      <c r="E106" s="181" t="s">
        <v>195</v>
      </c>
      <c r="F106" s="182" t="s">
        <v>196</v>
      </c>
      <c r="G106" s="183" t="s">
        <v>148</v>
      </c>
      <c r="H106" s="184">
        <v>1</v>
      </c>
      <c r="I106" s="185"/>
      <c r="J106" s="186">
        <f>ROUND(I106*H106,2)</f>
        <v>0</v>
      </c>
      <c r="K106" s="182" t="s">
        <v>149</v>
      </c>
      <c r="L106" s="41"/>
      <c r="M106" s="187" t="s">
        <v>19</v>
      </c>
      <c r="N106" s="188" t="s">
        <v>47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150</v>
      </c>
      <c r="AT106" s="191" t="s">
        <v>145</v>
      </c>
      <c r="AU106" s="191" t="s">
        <v>86</v>
      </c>
      <c r="AY106" s="19" t="s">
        <v>142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84</v>
      </c>
      <c r="BK106" s="192">
        <f>ROUND(I106*H106,2)</f>
        <v>0</v>
      </c>
      <c r="BL106" s="19" t="s">
        <v>150</v>
      </c>
      <c r="BM106" s="191" t="s">
        <v>197</v>
      </c>
    </row>
    <row r="107" spans="1:65" s="2" customFormat="1" ht="11.25">
      <c r="A107" s="36"/>
      <c r="B107" s="37"/>
      <c r="C107" s="38"/>
      <c r="D107" s="193" t="s">
        <v>152</v>
      </c>
      <c r="E107" s="38"/>
      <c r="F107" s="194" t="s">
        <v>198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152</v>
      </c>
      <c r="AU107" s="19" t="s">
        <v>86</v>
      </c>
    </row>
    <row r="108" spans="1:65" s="2" customFormat="1" ht="19.5">
      <c r="A108" s="36"/>
      <c r="B108" s="37"/>
      <c r="C108" s="38"/>
      <c r="D108" s="198" t="s">
        <v>154</v>
      </c>
      <c r="E108" s="38"/>
      <c r="F108" s="199" t="s">
        <v>199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154</v>
      </c>
      <c r="AU108" s="19" t="s">
        <v>86</v>
      </c>
    </row>
    <row r="109" spans="1:65" s="2" customFormat="1" ht="16.5" customHeight="1">
      <c r="A109" s="36"/>
      <c r="B109" s="37"/>
      <c r="C109" s="180" t="s">
        <v>200</v>
      </c>
      <c r="D109" s="180" t="s">
        <v>145</v>
      </c>
      <c r="E109" s="181" t="s">
        <v>201</v>
      </c>
      <c r="F109" s="182" t="s">
        <v>202</v>
      </c>
      <c r="G109" s="183" t="s">
        <v>148</v>
      </c>
      <c r="H109" s="184">
        <v>1</v>
      </c>
      <c r="I109" s="185"/>
      <c r="J109" s="186">
        <f>ROUND(I109*H109,2)</f>
        <v>0</v>
      </c>
      <c r="K109" s="182" t="s">
        <v>149</v>
      </c>
      <c r="L109" s="41"/>
      <c r="M109" s="187" t="s">
        <v>19</v>
      </c>
      <c r="N109" s="188" t="s">
        <v>47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150</v>
      </c>
      <c r="AT109" s="191" t="s">
        <v>145</v>
      </c>
      <c r="AU109" s="191" t="s">
        <v>86</v>
      </c>
      <c r="AY109" s="19" t="s">
        <v>142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150</v>
      </c>
      <c r="BM109" s="191" t="s">
        <v>203</v>
      </c>
    </row>
    <row r="110" spans="1:65" s="2" customFormat="1" ht="11.25">
      <c r="A110" s="36"/>
      <c r="B110" s="37"/>
      <c r="C110" s="38"/>
      <c r="D110" s="193" t="s">
        <v>152</v>
      </c>
      <c r="E110" s="38"/>
      <c r="F110" s="194" t="s">
        <v>204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152</v>
      </c>
      <c r="AU110" s="19" t="s">
        <v>86</v>
      </c>
    </row>
    <row r="111" spans="1:65" s="2" customFormat="1" ht="29.25">
      <c r="A111" s="36"/>
      <c r="B111" s="37"/>
      <c r="C111" s="38"/>
      <c r="D111" s="198" t="s">
        <v>154</v>
      </c>
      <c r="E111" s="38"/>
      <c r="F111" s="199" t="s">
        <v>205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154</v>
      </c>
      <c r="AU111" s="19" t="s">
        <v>86</v>
      </c>
    </row>
    <row r="112" spans="1:65" s="2" customFormat="1" ht="16.5" customHeight="1">
      <c r="A112" s="36"/>
      <c r="B112" s="37"/>
      <c r="C112" s="180" t="s">
        <v>206</v>
      </c>
      <c r="D112" s="180" t="s">
        <v>145</v>
      </c>
      <c r="E112" s="181" t="s">
        <v>207</v>
      </c>
      <c r="F112" s="182" t="s">
        <v>208</v>
      </c>
      <c r="G112" s="183" t="s">
        <v>148</v>
      </c>
      <c r="H112" s="184">
        <v>1</v>
      </c>
      <c r="I112" s="185"/>
      <c r="J112" s="186">
        <f>ROUND(I112*H112,2)</f>
        <v>0</v>
      </c>
      <c r="K112" s="182" t="s">
        <v>149</v>
      </c>
      <c r="L112" s="41"/>
      <c r="M112" s="187" t="s">
        <v>19</v>
      </c>
      <c r="N112" s="188" t="s">
        <v>47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150</v>
      </c>
      <c r="AT112" s="191" t="s">
        <v>145</v>
      </c>
      <c r="AU112" s="191" t="s">
        <v>86</v>
      </c>
      <c r="AY112" s="19" t="s">
        <v>142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84</v>
      </c>
      <c r="BK112" s="192">
        <f>ROUND(I112*H112,2)</f>
        <v>0</v>
      </c>
      <c r="BL112" s="19" t="s">
        <v>150</v>
      </c>
      <c r="BM112" s="191" t="s">
        <v>209</v>
      </c>
    </row>
    <row r="113" spans="1:47" s="2" customFormat="1" ht="11.25">
      <c r="A113" s="36"/>
      <c r="B113" s="37"/>
      <c r="C113" s="38"/>
      <c r="D113" s="193" t="s">
        <v>152</v>
      </c>
      <c r="E113" s="38"/>
      <c r="F113" s="194" t="s">
        <v>210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152</v>
      </c>
      <c r="AU113" s="19" t="s">
        <v>86</v>
      </c>
    </row>
    <row r="114" spans="1:47" s="2" customFormat="1" ht="19.5">
      <c r="A114" s="36"/>
      <c r="B114" s="37"/>
      <c r="C114" s="38"/>
      <c r="D114" s="198" t="s">
        <v>154</v>
      </c>
      <c r="E114" s="38"/>
      <c r="F114" s="199" t="s">
        <v>211</v>
      </c>
      <c r="G114" s="38"/>
      <c r="H114" s="38"/>
      <c r="I114" s="195"/>
      <c r="J114" s="38"/>
      <c r="K114" s="38"/>
      <c r="L114" s="41"/>
      <c r="M114" s="200"/>
      <c r="N114" s="201"/>
      <c r="O114" s="202"/>
      <c r="P114" s="202"/>
      <c r="Q114" s="202"/>
      <c r="R114" s="202"/>
      <c r="S114" s="202"/>
      <c r="T114" s="20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154</v>
      </c>
      <c r="AU114" s="19" t="s">
        <v>86</v>
      </c>
    </row>
    <row r="115" spans="1:47" s="2" customFormat="1" ht="6.95" customHeight="1">
      <c r="A115" s="36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1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algorithmName="SHA-512" hashValue="CLqmnert05m5X6AIjshKMdN7jX37Yj/PkkV/YKMWvDWqjivF0d1LOnviAAm7i4zrSqK3nDsb4y1YjwkdQs4iBQ==" saltValue="PMrSLZeqy8zt/YCs2eZtLsQJVLZ8zvAOlK0UwNjtdyuxR3Ars8gbw5jdFIwFzH4S9ybzvJ1Xa5iOowZhF1+ckw==" spinCount="100000" sheet="1" objects="1" scenarios="1" formatColumns="0" formatRows="0" autoFilter="0"/>
  <autoFilter ref="C80:K11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8" r:id="rId2"/>
    <hyperlink ref="F91" r:id="rId3"/>
    <hyperlink ref="F94" r:id="rId4"/>
    <hyperlink ref="F97" r:id="rId5"/>
    <hyperlink ref="F100" r:id="rId6"/>
    <hyperlink ref="F103" r:id="rId7"/>
    <hyperlink ref="F105" r:id="rId8"/>
    <hyperlink ref="F107" r:id="rId9"/>
    <hyperlink ref="F110" r:id="rId10"/>
    <hyperlink ref="F113" r:id="rId1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95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3" t="s">
        <v>214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217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ROUND(J113,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ROUND((SUM(BE113:BE2254)),  2)</f>
        <v>0</v>
      </c>
      <c r="G35" s="36"/>
      <c r="H35" s="36"/>
      <c r="I35" s="126">
        <v>0.21</v>
      </c>
      <c r="J35" s="125">
        <f>ROUND(((SUM(BE113:BE2254))*I35),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ROUND((SUM(BF113:BF2254)),  2)</f>
        <v>0</v>
      </c>
      <c r="G36" s="36"/>
      <c r="H36" s="36"/>
      <c r="I36" s="126">
        <v>0.15</v>
      </c>
      <c r="J36" s="125">
        <f>ROUND(((SUM(BF113:BF2254))*I36),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ROUND((SUM(BG113:BG2254)),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ROUND((SUM(BH113:BH2254)),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ROUND((SUM(BI113:BI2254)),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52" t="str">
        <f>E11</f>
        <v>0101 - D.1 Architektonicko stavební řešení a D.2 Stavebně konstrukční řešení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J113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220</v>
      </c>
      <c r="E64" s="145"/>
      <c r="F64" s="145"/>
      <c r="G64" s="145"/>
      <c r="H64" s="145"/>
      <c r="I64" s="145"/>
      <c r="J64" s="146">
        <f>J114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221</v>
      </c>
      <c r="E65" s="150"/>
      <c r="F65" s="150"/>
      <c r="G65" s="150"/>
      <c r="H65" s="150"/>
      <c r="I65" s="150"/>
      <c r="J65" s="151">
        <f>J115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222</v>
      </c>
      <c r="E66" s="150"/>
      <c r="F66" s="150"/>
      <c r="G66" s="150"/>
      <c r="H66" s="150"/>
      <c r="I66" s="150"/>
      <c r="J66" s="151">
        <f>J268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223</v>
      </c>
      <c r="E67" s="150"/>
      <c r="F67" s="150"/>
      <c r="G67" s="150"/>
      <c r="H67" s="150"/>
      <c r="I67" s="150"/>
      <c r="J67" s="151">
        <f>J354</f>
        <v>0</v>
      </c>
      <c r="K67" s="99"/>
      <c r="L67" s="152"/>
    </row>
    <row r="68" spans="2:12" s="10" customFormat="1" ht="19.899999999999999" customHeight="1">
      <c r="B68" s="148"/>
      <c r="C68" s="99"/>
      <c r="D68" s="149" t="s">
        <v>224</v>
      </c>
      <c r="E68" s="150"/>
      <c r="F68" s="150"/>
      <c r="G68" s="150"/>
      <c r="H68" s="150"/>
      <c r="I68" s="150"/>
      <c r="J68" s="151">
        <f>J397</f>
        <v>0</v>
      </c>
      <c r="K68" s="99"/>
      <c r="L68" s="152"/>
    </row>
    <row r="69" spans="2:12" s="10" customFormat="1" ht="19.899999999999999" customHeight="1">
      <c r="B69" s="148"/>
      <c r="C69" s="99"/>
      <c r="D69" s="149" t="s">
        <v>225</v>
      </c>
      <c r="E69" s="150"/>
      <c r="F69" s="150"/>
      <c r="G69" s="150"/>
      <c r="H69" s="150"/>
      <c r="I69" s="150"/>
      <c r="J69" s="151">
        <f>J412</f>
        <v>0</v>
      </c>
      <c r="K69" s="99"/>
      <c r="L69" s="152"/>
    </row>
    <row r="70" spans="2:12" s="10" customFormat="1" ht="19.899999999999999" customHeight="1">
      <c r="B70" s="148"/>
      <c r="C70" s="99"/>
      <c r="D70" s="149" t="s">
        <v>226</v>
      </c>
      <c r="E70" s="150"/>
      <c r="F70" s="150"/>
      <c r="G70" s="150"/>
      <c r="H70" s="150"/>
      <c r="I70" s="150"/>
      <c r="J70" s="151">
        <f>J435</f>
        <v>0</v>
      </c>
      <c r="K70" s="99"/>
      <c r="L70" s="152"/>
    </row>
    <row r="71" spans="2:12" s="10" customFormat="1" ht="19.899999999999999" customHeight="1">
      <c r="B71" s="148"/>
      <c r="C71" s="99"/>
      <c r="D71" s="149" t="s">
        <v>227</v>
      </c>
      <c r="E71" s="150"/>
      <c r="F71" s="150"/>
      <c r="G71" s="150"/>
      <c r="H71" s="150"/>
      <c r="I71" s="150"/>
      <c r="J71" s="151">
        <f>J563</f>
        <v>0</v>
      </c>
      <c r="K71" s="99"/>
      <c r="L71" s="152"/>
    </row>
    <row r="72" spans="2:12" s="10" customFormat="1" ht="19.899999999999999" customHeight="1">
      <c r="B72" s="148"/>
      <c r="C72" s="99"/>
      <c r="D72" s="149" t="s">
        <v>228</v>
      </c>
      <c r="E72" s="150"/>
      <c r="F72" s="150"/>
      <c r="G72" s="150"/>
      <c r="H72" s="150"/>
      <c r="I72" s="150"/>
      <c r="J72" s="151">
        <f>J601</f>
        <v>0</v>
      </c>
      <c r="K72" s="99"/>
      <c r="L72" s="152"/>
    </row>
    <row r="73" spans="2:12" s="10" customFormat="1" ht="19.899999999999999" customHeight="1">
      <c r="B73" s="148"/>
      <c r="C73" s="99"/>
      <c r="D73" s="149" t="s">
        <v>229</v>
      </c>
      <c r="E73" s="150"/>
      <c r="F73" s="150"/>
      <c r="G73" s="150"/>
      <c r="H73" s="150"/>
      <c r="I73" s="150"/>
      <c r="J73" s="151">
        <f>J757</f>
        <v>0</v>
      </c>
      <c r="K73" s="99"/>
      <c r="L73" s="152"/>
    </row>
    <row r="74" spans="2:12" s="10" customFormat="1" ht="19.899999999999999" customHeight="1">
      <c r="B74" s="148"/>
      <c r="C74" s="99"/>
      <c r="D74" s="149" t="s">
        <v>230</v>
      </c>
      <c r="E74" s="150"/>
      <c r="F74" s="150"/>
      <c r="G74" s="150"/>
      <c r="H74" s="150"/>
      <c r="I74" s="150"/>
      <c r="J74" s="151">
        <f>J776</f>
        <v>0</v>
      </c>
      <c r="K74" s="99"/>
      <c r="L74" s="152"/>
    </row>
    <row r="75" spans="2:12" s="9" customFormat="1" ht="24.95" customHeight="1">
      <c r="B75" s="142"/>
      <c r="C75" s="143"/>
      <c r="D75" s="144" t="s">
        <v>231</v>
      </c>
      <c r="E75" s="145"/>
      <c r="F75" s="145"/>
      <c r="G75" s="145"/>
      <c r="H75" s="145"/>
      <c r="I75" s="145"/>
      <c r="J75" s="146">
        <f>J783</f>
        <v>0</v>
      </c>
      <c r="K75" s="143"/>
      <c r="L75" s="147"/>
    </row>
    <row r="76" spans="2:12" s="10" customFormat="1" ht="19.899999999999999" customHeight="1">
      <c r="B76" s="148"/>
      <c r="C76" s="99"/>
      <c r="D76" s="149" t="s">
        <v>232</v>
      </c>
      <c r="E76" s="150"/>
      <c r="F76" s="150"/>
      <c r="G76" s="150"/>
      <c r="H76" s="150"/>
      <c r="I76" s="150"/>
      <c r="J76" s="151">
        <f>J784</f>
        <v>0</v>
      </c>
      <c r="K76" s="99"/>
      <c r="L76" s="152"/>
    </row>
    <row r="77" spans="2:12" s="10" customFormat="1" ht="19.899999999999999" customHeight="1">
      <c r="B77" s="148"/>
      <c r="C77" s="99"/>
      <c r="D77" s="149" t="s">
        <v>233</v>
      </c>
      <c r="E77" s="150"/>
      <c r="F77" s="150"/>
      <c r="G77" s="150"/>
      <c r="H77" s="150"/>
      <c r="I77" s="150"/>
      <c r="J77" s="151">
        <f>J844</f>
        <v>0</v>
      </c>
      <c r="K77" s="99"/>
      <c r="L77" s="152"/>
    </row>
    <row r="78" spans="2:12" s="10" customFormat="1" ht="19.899999999999999" customHeight="1">
      <c r="B78" s="148"/>
      <c r="C78" s="99"/>
      <c r="D78" s="149" t="s">
        <v>234</v>
      </c>
      <c r="E78" s="150"/>
      <c r="F78" s="150"/>
      <c r="G78" s="150"/>
      <c r="H78" s="150"/>
      <c r="I78" s="150"/>
      <c r="J78" s="151">
        <f>J947</f>
        <v>0</v>
      </c>
      <c r="K78" s="99"/>
      <c r="L78" s="152"/>
    </row>
    <row r="79" spans="2:12" s="10" customFormat="1" ht="19.899999999999999" customHeight="1">
      <c r="B79" s="148"/>
      <c r="C79" s="99"/>
      <c r="D79" s="149" t="s">
        <v>235</v>
      </c>
      <c r="E79" s="150"/>
      <c r="F79" s="150"/>
      <c r="G79" s="150"/>
      <c r="H79" s="150"/>
      <c r="I79" s="150"/>
      <c r="J79" s="151">
        <f>J1101</f>
        <v>0</v>
      </c>
      <c r="K79" s="99"/>
      <c r="L79" s="152"/>
    </row>
    <row r="80" spans="2:12" s="10" customFormat="1" ht="19.899999999999999" customHeight="1">
      <c r="B80" s="148"/>
      <c r="C80" s="99"/>
      <c r="D80" s="149" t="s">
        <v>236</v>
      </c>
      <c r="E80" s="150"/>
      <c r="F80" s="150"/>
      <c r="G80" s="150"/>
      <c r="H80" s="150"/>
      <c r="I80" s="150"/>
      <c r="J80" s="151">
        <f>J1384</f>
        <v>0</v>
      </c>
      <c r="K80" s="99"/>
      <c r="L80" s="152"/>
    </row>
    <row r="81" spans="1:31" s="10" customFormat="1" ht="19.899999999999999" customHeight="1">
      <c r="B81" s="148"/>
      <c r="C81" s="99"/>
      <c r="D81" s="149" t="s">
        <v>237</v>
      </c>
      <c r="E81" s="150"/>
      <c r="F81" s="150"/>
      <c r="G81" s="150"/>
      <c r="H81" s="150"/>
      <c r="I81" s="150"/>
      <c r="J81" s="151">
        <f>J1420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238</v>
      </c>
      <c r="E82" s="150"/>
      <c r="F82" s="150"/>
      <c r="G82" s="150"/>
      <c r="H82" s="150"/>
      <c r="I82" s="150"/>
      <c r="J82" s="151">
        <f>J1473</f>
        <v>0</v>
      </c>
      <c r="K82" s="99"/>
      <c r="L82" s="152"/>
    </row>
    <row r="83" spans="1:31" s="10" customFormat="1" ht="19.899999999999999" customHeight="1">
      <c r="B83" s="148"/>
      <c r="C83" s="99"/>
      <c r="D83" s="149" t="s">
        <v>239</v>
      </c>
      <c r="E83" s="150"/>
      <c r="F83" s="150"/>
      <c r="G83" s="150"/>
      <c r="H83" s="150"/>
      <c r="I83" s="150"/>
      <c r="J83" s="151">
        <f>J1610</f>
        <v>0</v>
      </c>
      <c r="K83" s="99"/>
      <c r="L83" s="152"/>
    </row>
    <row r="84" spans="1:31" s="10" customFormat="1" ht="19.899999999999999" customHeight="1">
      <c r="B84" s="148"/>
      <c r="C84" s="99"/>
      <c r="D84" s="149" t="s">
        <v>240</v>
      </c>
      <c r="E84" s="150"/>
      <c r="F84" s="150"/>
      <c r="G84" s="150"/>
      <c r="H84" s="150"/>
      <c r="I84" s="150"/>
      <c r="J84" s="151">
        <f>J1977</f>
        <v>0</v>
      </c>
      <c r="K84" s="99"/>
      <c r="L84" s="152"/>
    </row>
    <row r="85" spans="1:31" s="10" customFormat="1" ht="19.899999999999999" customHeight="1">
      <c r="B85" s="148"/>
      <c r="C85" s="99"/>
      <c r="D85" s="149" t="s">
        <v>241</v>
      </c>
      <c r="E85" s="150"/>
      <c r="F85" s="150"/>
      <c r="G85" s="150"/>
      <c r="H85" s="150"/>
      <c r="I85" s="150"/>
      <c r="J85" s="151">
        <f>J2013</f>
        <v>0</v>
      </c>
      <c r="K85" s="99"/>
      <c r="L85" s="152"/>
    </row>
    <row r="86" spans="1:31" s="10" customFormat="1" ht="19.899999999999999" customHeight="1">
      <c r="B86" s="148"/>
      <c r="C86" s="99"/>
      <c r="D86" s="149" t="s">
        <v>242</v>
      </c>
      <c r="E86" s="150"/>
      <c r="F86" s="150"/>
      <c r="G86" s="150"/>
      <c r="H86" s="150"/>
      <c r="I86" s="150"/>
      <c r="J86" s="151">
        <f>J2111</f>
        <v>0</v>
      </c>
      <c r="K86" s="99"/>
      <c r="L86" s="152"/>
    </row>
    <row r="87" spans="1:31" s="10" customFormat="1" ht="19.899999999999999" customHeight="1">
      <c r="B87" s="148"/>
      <c r="C87" s="99"/>
      <c r="D87" s="149" t="s">
        <v>243</v>
      </c>
      <c r="E87" s="150"/>
      <c r="F87" s="150"/>
      <c r="G87" s="150"/>
      <c r="H87" s="150"/>
      <c r="I87" s="150"/>
      <c r="J87" s="151">
        <f>J2168</f>
        <v>0</v>
      </c>
      <c r="K87" s="99"/>
      <c r="L87" s="152"/>
    </row>
    <row r="88" spans="1:31" s="10" customFormat="1" ht="19.899999999999999" customHeight="1">
      <c r="B88" s="148"/>
      <c r="C88" s="99"/>
      <c r="D88" s="149" t="s">
        <v>244</v>
      </c>
      <c r="E88" s="150"/>
      <c r="F88" s="150"/>
      <c r="G88" s="150"/>
      <c r="H88" s="150"/>
      <c r="I88" s="150"/>
      <c r="J88" s="151">
        <f>J2203</f>
        <v>0</v>
      </c>
      <c r="K88" s="99"/>
      <c r="L88" s="152"/>
    </row>
    <row r="89" spans="1:31" s="10" customFormat="1" ht="19.899999999999999" customHeight="1">
      <c r="B89" s="148"/>
      <c r="C89" s="99"/>
      <c r="D89" s="149" t="s">
        <v>245</v>
      </c>
      <c r="E89" s="150"/>
      <c r="F89" s="150"/>
      <c r="G89" s="150"/>
      <c r="H89" s="150"/>
      <c r="I89" s="150"/>
      <c r="J89" s="151">
        <f>J2242</f>
        <v>0</v>
      </c>
      <c r="K89" s="99"/>
      <c r="L89" s="152"/>
    </row>
    <row r="90" spans="1:31" s="9" customFormat="1" ht="24.95" customHeight="1">
      <c r="B90" s="142"/>
      <c r="C90" s="143"/>
      <c r="D90" s="144" t="s">
        <v>124</v>
      </c>
      <c r="E90" s="145"/>
      <c r="F90" s="145"/>
      <c r="G90" s="145"/>
      <c r="H90" s="145"/>
      <c r="I90" s="145"/>
      <c r="J90" s="146">
        <f>J2250</f>
        <v>0</v>
      </c>
      <c r="K90" s="143"/>
      <c r="L90" s="147"/>
    </row>
    <row r="91" spans="1:31" s="10" customFormat="1" ht="19.899999999999999" customHeight="1">
      <c r="B91" s="148"/>
      <c r="C91" s="99"/>
      <c r="D91" s="149" t="s">
        <v>125</v>
      </c>
      <c r="E91" s="150"/>
      <c r="F91" s="150"/>
      <c r="G91" s="150"/>
      <c r="H91" s="150"/>
      <c r="I91" s="150"/>
      <c r="J91" s="151">
        <f>J2251</f>
        <v>0</v>
      </c>
      <c r="K91" s="99"/>
      <c r="L91" s="152"/>
    </row>
    <row r="92" spans="1:31" s="2" customFormat="1" ht="21.7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7" spans="1:31" s="2" customFormat="1" ht="6.95" customHeight="1">
      <c r="A97" s="36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31" s="2" customFormat="1" ht="24.95" customHeight="1">
      <c r="A98" s="36"/>
      <c r="B98" s="37"/>
      <c r="C98" s="25" t="s">
        <v>126</v>
      </c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s="2" customFormat="1" ht="6.95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s="2" customFormat="1" ht="12" customHeight="1">
      <c r="A100" s="36"/>
      <c r="B100" s="37"/>
      <c r="C100" s="31" t="s">
        <v>16</v>
      </c>
      <c r="D100" s="38"/>
      <c r="E100" s="38"/>
      <c r="F100" s="38"/>
      <c r="G100" s="38"/>
      <c r="H100" s="38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2" customFormat="1" ht="26.25" customHeight="1">
      <c r="A101" s="36"/>
      <c r="B101" s="37"/>
      <c r="C101" s="38"/>
      <c r="D101" s="38"/>
      <c r="E101" s="398" t="str">
        <f>E7</f>
        <v>Školní jídelna - výdejna, Gymnázium, Plzeň, Mikulášské nám. 23, z. č. 670</v>
      </c>
      <c r="F101" s="399"/>
      <c r="G101" s="399"/>
      <c r="H101" s="399"/>
      <c r="I101" s="38"/>
      <c r="J101" s="38"/>
      <c r="K101" s="38"/>
      <c r="L101" s="115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s="1" customFormat="1" ht="12" customHeight="1">
      <c r="B102" s="23"/>
      <c r="C102" s="31" t="s">
        <v>118</v>
      </c>
      <c r="D102" s="24"/>
      <c r="E102" s="24"/>
      <c r="F102" s="24"/>
      <c r="G102" s="24"/>
      <c r="H102" s="24"/>
      <c r="I102" s="24"/>
      <c r="J102" s="24"/>
      <c r="K102" s="24"/>
      <c r="L102" s="22"/>
    </row>
    <row r="103" spans="1:31" s="2" customFormat="1" ht="16.5" customHeight="1">
      <c r="A103" s="36"/>
      <c r="B103" s="37"/>
      <c r="C103" s="38"/>
      <c r="D103" s="38"/>
      <c r="E103" s="398" t="s">
        <v>212</v>
      </c>
      <c r="F103" s="400"/>
      <c r="G103" s="400"/>
      <c r="H103" s="400"/>
      <c r="I103" s="38"/>
      <c r="J103" s="38"/>
      <c r="K103" s="38"/>
      <c r="L103" s="115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2" customFormat="1" ht="12" customHeight="1">
      <c r="A104" s="36"/>
      <c r="B104" s="37"/>
      <c r="C104" s="31" t="s">
        <v>213</v>
      </c>
      <c r="D104" s="38"/>
      <c r="E104" s="38"/>
      <c r="F104" s="38"/>
      <c r="G104" s="38"/>
      <c r="H104" s="38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30" customHeight="1">
      <c r="A105" s="36"/>
      <c r="B105" s="37"/>
      <c r="C105" s="38"/>
      <c r="D105" s="38"/>
      <c r="E105" s="352" t="str">
        <f>E11</f>
        <v>0101 - D.1 Architektonicko stavební řešení a D.2 Stavebně konstrukční řešení</v>
      </c>
      <c r="F105" s="400"/>
      <c r="G105" s="400"/>
      <c r="H105" s="400"/>
      <c r="I105" s="38"/>
      <c r="J105" s="38"/>
      <c r="K105" s="38"/>
      <c r="L105" s="115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6.95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115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12" customHeight="1">
      <c r="A107" s="36"/>
      <c r="B107" s="37"/>
      <c r="C107" s="31" t="s">
        <v>21</v>
      </c>
      <c r="D107" s="38"/>
      <c r="E107" s="38"/>
      <c r="F107" s="29" t="str">
        <f>F14</f>
        <v>kat. č. 1212</v>
      </c>
      <c r="G107" s="38"/>
      <c r="H107" s="38"/>
      <c r="I107" s="31" t="s">
        <v>23</v>
      </c>
      <c r="J107" s="61" t="str">
        <f>IF(J14="","",J14)</f>
        <v>24. 7. 2023</v>
      </c>
      <c r="K107" s="38"/>
      <c r="L107" s="115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6.95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115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15.2" customHeight="1">
      <c r="A109" s="36"/>
      <c r="B109" s="37"/>
      <c r="C109" s="31" t="s">
        <v>25</v>
      </c>
      <c r="D109" s="38"/>
      <c r="E109" s="38"/>
      <c r="F109" s="29" t="str">
        <f>E17</f>
        <v>Gymnázium, Plzeň, Mikulášské nám. 23</v>
      </c>
      <c r="G109" s="38"/>
      <c r="H109" s="38"/>
      <c r="I109" s="31" t="s">
        <v>33</v>
      </c>
      <c r="J109" s="34" t="str">
        <f>E23</f>
        <v>Ing. Rudolf Jedlička</v>
      </c>
      <c r="K109" s="38"/>
      <c r="L109" s="115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15.2" customHeight="1">
      <c r="A110" s="36"/>
      <c r="B110" s="37"/>
      <c r="C110" s="31" t="s">
        <v>31</v>
      </c>
      <c r="D110" s="38"/>
      <c r="E110" s="38"/>
      <c r="F110" s="29" t="str">
        <f>IF(E20="","",E20)</f>
        <v>Vyplň údaj</v>
      </c>
      <c r="G110" s="38"/>
      <c r="H110" s="38"/>
      <c r="I110" s="31" t="s">
        <v>38</v>
      </c>
      <c r="J110" s="34" t="str">
        <f>E26</f>
        <v xml:space="preserve"> </v>
      </c>
      <c r="K110" s="38"/>
      <c r="L110" s="115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0.35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115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11" customFormat="1" ht="29.25" customHeight="1">
      <c r="A112" s="153"/>
      <c r="B112" s="154"/>
      <c r="C112" s="155" t="s">
        <v>127</v>
      </c>
      <c r="D112" s="156" t="s">
        <v>61</v>
      </c>
      <c r="E112" s="156" t="s">
        <v>57</v>
      </c>
      <c r="F112" s="156" t="s">
        <v>58</v>
      </c>
      <c r="G112" s="156" t="s">
        <v>128</v>
      </c>
      <c r="H112" s="156" t="s">
        <v>129</v>
      </c>
      <c r="I112" s="156" t="s">
        <v>130</v>
      </c>
      <c r="J112" s="156" t="s">
        <v>122</v>
      </c>
      <c r="K112" s="157" t="s">
        <v>131</v>
      </c>
      <c r="L112" s="158"/>
      <c r="M112" s="70" t="s">
        <v>19</v>
      </c>
      <c r="N112" s="71" t="s">
        <v>46</v>
      </c>
      <c r="O112" s="71" t="s">
        <v>132</v>
      </c>
      <c r="P112" s="71" t="s">
        <v>133</v>
      </c>
      <c r="Q112" s="71" t="s">
        <v>134</v>
      </c>
      <c r="R112" s="71" t="s">
        <v>135</v>
      </c>
      <c r="S112" s="71" t="s">
        <v>136</v>
      </c>
      <c r="T112" s="72" t="s">
        <v>137</v>
      </c>
      <c r="U112" s="15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/>
    </row>
    <row r="113" spans="1:65" s="2" customFormat="1" ht="22.9" customHeight="1">
      <c r="A113" s="36"/>
      <c r="B113" s="37"/>
      <c r="C113" s="77" t="s">
        <v>138</v>
      </c>
      <c r="D113" s="38"/>
      <c r="E113" s="38"/>
      <c r="F113" s="38"/>
      <c r="G113" s="38"/>
      <c r="H113" s="38"/>
      <c r="I113" s="38"/>
      <c r="J113" s="159">
        <f>BK113</f>
        <v>0</v>
      </c>
      <c r="K113" s="38"/>
      <c r="L113" s="41"/>
      <c r="M113" s="73"/>
      <c r="N113" s="160"/>
      <c r="O113" s="74"/>
      <c r="P113" s="161">
        <f>P114+P783+P2250</f>
        <v>0</v>
      </c>
      <c r="Q113" s="74"/>
      <c r="R113" s="161">
        <f>R114+R783+R2250</f>
        <v>490.86293947000001</v>
      </c>
      <c r="S113" s="74"/>
      <c r="T113" s="162">
        <f>T114+T783+T2250</f>
        <v>84.407447999999974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75</v>
      </c>
      <c r="AU113" s="19" t="s">
        <v>123</v>
      </c>
      <c r="BK113" s="163">
        <f>BK114+BK783+BK2250</f>
        <v>0</v>
      </c>
    </row>
    <row r="114" spans="1:65" s="12" customFormat="1" ht="25.9" customHeight="1">
      <c r="B114" s="164"/>
      <c r="C114" s="165"/>
      <c r="D114" s="166" t="s">
        <v>75</v>
      </c>
      <c r="E114" s="167" t="s">
        <v>246</v>
      </c>
      <c r="F114" s="167" t="s">
        <v>247</v>
      </c>
      <c r="G114" s="165"/>
      <c r="H114" s="165"/>
      <c r="I114" s="168"/>
      <c r="J114" s="169">
        <f>BK114</f>
        <v>0</v>
      </c>
      <c r="K114" s="165"/>
      <c r="L114" s="170"/>
      <c r="M114" s="171"/>
      <c r="N114" s="172"/>
      <c r="O114" s="172"/>
      <c r="P114" s="173">
        <f>P115+P268+P354+P397+P412+P435+P563+P601+P757+P776</f>
        <v>0</v>
      </c>
      <c r="Q114" s="172"/>
      <c r="R114" s="173">
        <f>R115+R268+R354+R397+R412+R435+R563+R601+R757+R776</f>
        <v>393.59840896999998</v>
      </c>
      <c r="S114" s="172"/>
      <c r="T114" s="174">
        <f>T115+T268+T354+T397+T412+T435+T563+T601+T757+T776</f>
        <v>84.19744799999998</v>
      </c>
      <c r="AR114" s="175" t="s">
        <v>84</v>
      </c>
      <c r="AT114" s="176" t="s">
        <v>75</v>
      </c>
      <c r="AU114" s="176" t="s">
        <v>76</v>
      </c>
      <c r="AY114" s="175" t="s">
        <v>142</v>
      </c>
      <c r="BK114" s="177">
        <f>BK115+BK268+BK354+BK397+BK412+BK435+BK563+BK601+BK757+BK776</f>
        <v>0</v>
      </c>
    </row>
    <row r="115" spans="1:65" s="12" customFormat="1" ht="22.9" customHeight="1">
      <c r="B115" s="164"/>
      <c r="C115" s="165"/>
      <c r="D115" s="166" t="s">
        <v>75</v>
      </c>
      <c r="E115" s="178" t="s">
        <v>84</v>
      </c>
      <c r="F115" s="178" t="s">
        <v>248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SUM(P116:P267)</f>
        <v>0</v>
      </c>
      <c r="Q115" s="172"/>
      <c r="R115" s="173">
        <f>SUM(R116:R267)</f>
        <v>19.526067080000001</v>
      </c>
      <c r="S115" s="172"/>
      <c r="T115" s="174">
        <f>SUM(T116:T267)</f>
        <v>0</v>
      </c>
      <c r="AR115" s="175" t="s">
        <v>84</v>
      </c>
      <c r="AT115" s="176" t="s">
        <v>75</v>
      </c>
      <c r="AU115" s="176" t="s">
        <v>84</v>
      </c>
      <c r="AY115" s="175" t="s">
        <v>142</v>
      </c>
      <c r="BK115" s="177">
        <f>SUM(BK116:BK267)</f>
        <v>0</v>
      </c>
    </row>
    <row r="116" spans="1:65" s="2" customFormat="1" ht="24.2" customHeight="1">
      <c r="A116" s="36"/>
      <c r="B116" s="37"/>
      <c r="C116" s="180" t="s">
        <v>84</v>
      </c>
      <c r="D116" s="180" t="s">
        <v>145</v>
      </c>
      <c r="E116" s="181" t="s">
        <v>249</v>
      </c>
      <c r="F116" s="182" t="s">
        <v>250</v>
      </c>
      <c r="G116" s="183" t="s">
        <v>251</v>
      </c>
      <c r="H116" s="184">
        <v>326</v>
      </c>
      <c r="I116" s="185"/>
      <c r="J116" s="186">
        <f>ROUND(I116*H116,2)</f>
        <v>0</v>
      </c>
      <c r="K116" s="182" t="s">
        <v>149</v>
      </c>
      <c r="L116" s="41"/>
      <c r="M116" s="187" t="s">
        <v>19</v>
      </c>
      <c r="N116" s="188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167</v>
      </c>
      <c r="AT116" s="191" t="s">
        <v>145</v>
      </c>
      <c r="AU116" s="191" t="s">
        <v>86</v>
      </c>
      <c r="AY116" s="19" t="s">
        <v>142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167</v>
      </c>
      <c r="BM116" s="191" t="s">
        <v>252</v>
      </c>
    </row>
    <row r="117" spans="1:65" s="2" customFormat="1" ht="11.25">
      <c r="A117" s="36"/>
      <c r="B117" s="37"/>
      <c r="C117" s="38"/>
      <c r="D117" s="193" t="s">
        <v>152</v>
      </c>
      <c r="E117" s="38"/>
      <c r="F117" s="194" t="s">
        <v>253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152</v>
      </c>
      <c r="AU117" s="19" t="s">
        <v>86</v>
      </c>
    </row>
    <row r="118" spans="1:65" s="13" customFormat="1" ht="11.25">
      <c r="B118" s="206"/>
      <c r="C118" s="207"/>
      <c r="D118" s="198" t="s">
        <v>254</v>
      </c>
      <c r="E118" s="208" t="s">
        <v>19</v>
      </c>
      <c r="F118" s="209" t="s">
        <v>255</v>
      </c>
      <c r="G118" s="207"/>
      <c r="H118" s="210">
        <v>326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254</v>
      </c>
      <c r="AU118" s="216" t="s">
        <v>86</v>
      </c>
      <c r="AV118" s="13" t="s">
        <v>86</v>
      </c>
      <c r="AW118" s="13" t="s">
        <v>37</v>
      </c>
      <c r="AX118" s="13" t="s">
        <v>84</v>
      </c>
      <c r="AY118" s="216" t="s">
        <v>142</v>
      </c>
    </row>
    <row r="119" spans="1:65" s="2" customFormat="1" ht="33" customHeight="1">
      <c r="A119" s="36"/>
      <c r="B119" s="37"/>
      <c r="C119" s="180" t="s">
        <v>86</v>
      </c>
      <c r="D119" s="180" t="s">
        <v>145</v>
      </c>
      <c r="E119" s="181" t="s">
        <v>256</v>
      </c>
      <c r="F119" s="182" t="s">
        <v>257</v>
      </c>
      <c r="G119" s="183" t="s">
        <v>258</v>
      </c>
      <c r="H119" s="184">
        <v>96.48</v>
      </c>
      <c r="I119" s="185"/>
      <c r="J119" s="186">
        <f>ROUND(I119*H119,2)</f>
        <v>0</v>
      </c>
      <c r="K119" s="182" t="s">
        <v>149</v>
      </c>
      <c r="L119" s="41"/>
      <c r="M119" s="187" t="s">
        <v>19</v>
      </c>
      <c r="N119" s="188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167</v>
      </c>
      <c r="AT119" s="191" t="s">
        <v>145</v>
      </c>
      <c r="AU119" s="191" t="s">
        <v>86</v>
      </c>
      <c r="AY119" s="19" t="s">
        <v>142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167</v>
      </c>
      <c r="BM119" s="191" t="s">
        <v>259</v>
      </c>
    </row>
    <row r="120" spans="1:65" s="2" customFormat="1" ht="11.25">
      <c r="A120" s="36"/>
      <c r="B120" s="37"/>
      <c r="C120" s="38"/>
      <c r="D120" s="193" t="s">
        <v>152</v>
      </c>
      <c r="E120" s="38"/>
      <c r="F120" s="194" t="s">
        <v>260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152</v>
      </c>
      <c r="AU120" s="19" t="s">
        <v>86</v>
      </c>
    </row>
    <row r="121" spans="1:65" s="13" customFormat="1" ht="22.5">
      <c r="B121" s="206"/>
      <c r="C121" s="207"/>
      <c r="D121" s="198" t="s">
        <v>254</v>
      </c>
      <c r="E121" s="208" t="s">
        <v>19</v>
      </c>
      <c r="F121" s="209" t="s">
        <v>261</v>
      </c>
      <c r="G121" s="207"/>
      <c r="H121" s="210">
        <v>63.442999999999998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254</v>
      </c>
      <c r="AU121" s="216" t="s">
        <v>86</v>
      </c>
      <c r="AV121" s="13" t="s">
        <v>86</v>
      </c>
      <c r="AW121" s="13" t="s">
        <v>37</v>
      </c>
      <c r="AX121" s="13" t="s">
        <v>76</v>
      </c>
      <c r="AY121" s="216" t="s">
        <v>142</v>
      </c>
    </row>
    <row r="122" spans="1:65" s="13" customFormat="1" ht="11.25">
      <c r="B122" s="206"/>
      <c r="C122" s="207"/>
      <c r="D122" s="198" t="s">
        <v>254</v>
      </c>
      <c r="E122" s="208" t="s">
        <v>19</v>
      </c>
      <c r="F122" s="209" t="s">
        <v>262</v>
      </c>
      <c r="G122" s="207"/>
      <c r="H122" s="210">
        <v>0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254</v>
      </c>
      <c r="AU122" s="216" t="s">
        <v>86</v>
      </c>
      <c r="AV122" s="13" t="s">
        <v>86</v>
      </c>
      <c r="AW122" s="13" t="s">
        <v>37</v>
      </c>
      <c r="AX122" s="13" t="s">
        <v>76</v>
      </c>
      <c r="AY122" s="216" t="s">
        <v>142</v>
      </c>
    </row>
    <row r="123" spans="1:65" s="13" customFormat="1" ht="11.25">
      <c r="B123" s="206"/>
      <c r="C123" s="207"/>
      <c r="D123" s="198" t="s">
        <v>254</v>
      </c>
      <c r="E123" s="208" t="s">
        <v>19</v>
      </c>
      <c r="F123" s="209" t="s">
        <v>263</v>
      </c>
      <c r="G123" s="207"/>
      <c r="H123" s="210">
        <v>9.86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254</v>
      </c>
      <c r="AU123" s="216" t="s">
        <v>86</v>
      </c>
      <c r="AV123" s="13" t="s">
        <v>86</v>
      </c>
      <c r="AW123" s="13" t="s">
        <v>37</v>
      </c>
      <c r="AX123" s="13" t="s">
        <v>76</v>
      </c>
      <c r="AY123" s="216" t="s">
        <v>142</v>
      </c>
    </row>
    <row r="124" spans="1:65" s="13" customFormat="1" ht="11.25">
      <c r="B124" s="206"/>
      <c r="C124" s="207"/>
      <c r="D124" s="198" t="s">
        <v>254</v>
      </c>
      <c r="E124" s="208" t="s">
        <v>19</v>
      </c>
      <c r="F124" s="209" t="s">
        <v>264</v>
      </c>
      <c r="G124" s="207"/>
      <c r="H124" s="210">
        <v>4.08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254</v>
      </c>
      <c r="AU124" s="216" t="s">
        <v>86</v>
      </c>
      <c r="AV124" s="13" t="s">
        <v>86</v>
      </c>
      <c r="AW124" s="13" t="s">
        <v>37</v>
      </c>
      <c r="AX124" s="13" t="s">
        <v>76</v>
      </c>
      <c r="AY124" s="216" t="s">
        <v>142</v>
      </c>
    </row>
    <row r="125" spans="1:65" s="13" customFormat="1" ht="33.75">
      <c r="B125" s="206"/>
      <c r="C125" s="207"/>
      <c r="D125" s="198" t="s">
        <v>254</v>
      </c>
      <c r="E125" s="208" t="s">
        <v>19</v>
      </c>
      <c r="F125" s="209" t="s">
        <v>265</v>
      </c>
      <c r="G125" s="207"/>
      <c r="H125" s="210">
        <v>19.097000000000001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254</v>
      </c>
      <c r="AU125" s="216" t="s">
        <v>86</v>
      </c>
      <c r="AV125" s="13" t="s">
        <v>86</v>
      </c>
      <c r="AW125" s="13" t="s">
        <v>37</v>
      </c>
      <c r="AX125" s="13" t="s">
        <v>76</v>
      </c>
      <c r="AY125" s="216" t="s">
        <v>142</v>
      </c>
    </row>
    <row r="126" spans="1:65" s="14" customFormat="1" ht="11.25">
      <c r="B126" s="217"/>
      <c r="C126" s="218"/>
      <c r="D126" s="198" t="s">
        <v>254</v>
      </c>
      <c r="E126" s="219" t="s">
        <v>19</v>
      </c>
      <c r="F126" s="220" t="s">
        <v>266</v>
      </c>
      <c r="G126" s="218"/>
      <c r="H126" s="221">
        <v>96.48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254</v>
      </c>
      <c r="AU126" s="227" t="s">
        <v>86</v>
      </c>
      <c r="AV126" s="14" t="s">
        <v>167</v>
      </c>
      <c r="AW126" s="14" t="s">
        <v>37</v>
      </c>
      <c r="AX126" s="14" t="s">
        <v>84</v>
      </c>
      <c r="AY126" s="227" t="s">
        <v>142</v>
      </c>
    </row>
    <row r="127" spans="1:65" s="2" customFormat="1" ht="33" customHeight="1">
      <c r="A127" s="36"/>
      <c r="B127" s="37"/>
      <c r="C127" s="180" t="s">
        <v>161</v>
      </c>
      <c r="D127" s="180" t="s">
        <v>145</v>
      </c>
      <c r="E127" s="181" t="s">
        <v>267</v>
      </c>
      <c r="F127" s="182" t="s">
        <v>268</v>
      </c>
      <c r="G127" s="183" t="s">
        <v>258</v>
      </c>
      <c r="H127" s="184">
        <v>113.045</v>
      </c>
      <c r="I127" s="185"/>
      <c r="J127" s="186">
        <f>ROUND(I127*H127,2)</f>
        <v>0</v>
      </c>
      <c r="K127" s="182" t="s">
        <v>149</v>
      </c>
      <c r="L127" s="41"/>
      <c r="M127" s="187" t="s">
        <v>19</v>
      </c>
      <c r="N127" s="188" t="s">
        <v>47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167</v>
      </c>
      <c r="AT127" s="191" t="s">
        <v>145</v>
      </c>
      <c r="AU127" s="191" t="s">
        <v>86</v>
      </c>
      <c r="AY127" s="19" t="s">
        <v>142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84</v>
      </c>
      <c r="BK127" s="192">
        <f>ROUND(I127*H127,2)</f>
        <v>0</v>
      </c>
      <c r="BL127" s="19" t="s">
        <v>167</v>
      </c>
      <c r="BM127" s="191" t="s">
        <v>269</v>
      </c>
    </row>
    <row r="128" spans="1:65" s="2" customFormat="1" ht="11.25">
      <c r="A128" s="36"/>
      <c r="B128" s="37"/>
      <c r="C128" s="38"/>
      <c r="D128" s="193" t="s">
        <v>152</v>
      </c>
      <c r="E128" s="38"/>
      <c r="F128" s="194" t="s">
        <v>270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152</v>
      </c>
      <c r="AU128" s="19" t="s">
        <v>86</v>
      </c>
    </row>
    <row r="129" spans="1:65" s="13" customFormat="1" ht="22.5">
      <c r="B129" s="206"/>
      <c r="C129" s="207"/>
      <c r="D129" s="198" t="s">
        <v>254</v>
      </c>
      <c r="E129" s="208" t="s">
        <v>19</v>
      </c>
      <c r="F129" s="209" t="s">
        <v>261</v>
      </c>
      <c r="G129" s="207"/>
      <c r="H129" s="210">
        <v>63.442999999999998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254</v>
      </c>
      <c r="AU129" s="216" t="s">
        <v>86</v>
      </c>
      <c r="AV129" s="13" t="s">
        <v>86</v>
      </c>
      <c r="AW129" s="13" t="s">
        <v>37</v>
      </c>
      <c r="AX129" s="13" t="s">
        <v>76</v>
      </c>
      <c r="AY129" s="216" t="s">
        <v>142</v>
      </c>
    </row>
    <row r="130" spans="1:65" s="13" customFormat="1" ht="11.25">
      <c r="B130" s="206"/>
      <c r="C130" s="207"/>
      <c r="D130" s="198" t="s">
        <v>254</v>
      </c>
      <c r="E130" s="208" t="s">
        <v>19</v>
      </c>
      <c r="F130" s="209" t="s">
        <v>262</v>
      </c>
      <c r="G130" s="207"/>
      <c r="H130" s="210">
        <v>0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254</v>
      </c>
      <c r="AU130" s="216" t="s">
        <v>86</v>
      </c>
      <c r="AV130" s="13" t="s">
        <v>86</v>
      </c>
      <c r="AW130" s="13" t="s">
        <v>37</v>
      </c>
      <c r="AX130" s="13" t="s">
        <v>76</v>
      </c>
      <c r="AY130" s="216" t="s">
        <v>142</v>
      </c>
    </row>
    <row r="131" spans="1:65" s="13" customFormat="1" ht="11.25">
      <c r="B131" s="206"/>
      <c r="C131" s="207"/>
      <c r="D131" s="198" t="s">
        <v>254</v>
      </c>
      <c r="E131" s="208" t="s">
        <v>19</v>
      </c>
      <c r="F131" s="209" t="s">
        <v>263</v>
      </c>
      <c r="G131" s="207"/>
      <c r="H131" s="210">
        <v>9.86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254</v>
      </c>
      <c r="AU131" s="216" t="s">
        <v>86</v>
      </c>
      <c r="AV131" s="13" t="s">
        <v>86</v>
      </c>
      <c r="AW131" s="13" t="s">
        <v>37</v>
      </c>
      <c r="AX131" s="13" t="s">
        <v>76</v>
      </c>
      <c r="AY131" s="216" t="s">
        <v>142</v>
      </c>
    </row>
    <row r="132" spans="1:65" s="13" customFormat="1" ht="11.25">
      <c r="B132" s="206"/>
      <c r="C132" s="207"/>
      <c r="D132" s="198" t="s">
        <v>254</v>
      </c>
      <c r="E132" s="208" t="s">
        <v>19</v>
      </c>
      <c r="F132" s="209" t="s">
        <v>264</v>
      </c>
      <c r="G132" s="207"/>
      <c r="H132" s="210">
        <v>4.08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254</v>
      </c>
      <c r="AU132" s="216" t="s">
        <v>86</v>
      </c>
      <c r="AV132" s="13" t="s">
        <v>86</v>
      </c>
      <c r="AW132" s="13" t="s">
        <v>37</v>
      </c>
      <c r="AX132" s="13" t="s">
        <v>76</v>
      </c>
      <c r="AY132" s="216" t="s">
        <v>142</v>
      </c>
    </row>
    <row r="133" spans="1:65" s="13" customFormat="1" ht="33.75">
      <c r="B133" s="206"/>
      <c r="C133" s="207"/>
      <c r="D133" s="198" t="s">
        <v>254</v>
      </c>
      <c r="E133" s="208" t="s">
        <v>19</v>
      </c>
      <c r="F133" s="209" t="s">
        <v>265</v>
      </c>
      <c r="G133" s="207"/>
      <c r="H133" s="210">
        <v>19.097000000000001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254</v>
      </c>
      <c r="AU133" s="216" t="s">
        <v>86</v>
      </c>
      <c r="AV133" s="13" t="s">
        <v>86</v>
      </c>
      <c r="AW133" s="13" t="s">
        <v>37</v>
      </c>
      <c r="AX133" s="13" t="s">
        <v>76</v>
      </c>
      <c r="AY133" s="216" t="s">
        <v>142</v>
      </c>
    </row>
    <row r="134" spans="1:65" s="13" customFormat="1" ht="22.5">
      <c r="B134" s="206"/>
      <c r="C134" s="207"/>
      <c r="D134" s="198" t="s">
        <v>254</v>
      </c>
      <c r="E134" s="208" t="s">
        <v>19</v>
      </c>
      <c r="F134" s="209" t="s">
        <v>271</v>
      </c>
      <c r="G134" s="207"/>
      <c r="H134" s="210">
        <v>16.565000000000001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254</v>
      </c>
      <c r="AU134" s="216" t="s">
        <v>86</v>
      </c>
      <c r="AV134" s="13" t="s">
        <v>86</v>
      </c>
      <c r="AW134" s="13" t="s">
        <v>37</v>
      </c>
      <c r="AX134" s="13" t="s">
        <v>76</v>
      </c>
      <c r="AY134" s="216" t="s">
        <v>142</v>
      </c>
    </row>
    <row r="135" spans="1:65" s="14" customFormat="1" ht="11.25">
      <c r="B135" s="217"/>
      <c r="C135" s="218"/>
      <c r="D135" s="198" t="s">
        <v>254</v>
      </c>
      <c r="E135" s="219" t="s">
        <v>19</v>
      </c>
      <c r="F135" s="220" t="s">
        <v>266</v>
      </c>
      <c r="G135" s="218"/>
      <c r="H135" s="221">
        <v>113.045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254</v>
      </c>
      <c r="AU135" s="227" t="s">
        <v>86</v>
      </c>
      <c r="AV135" s="14" t="s">
        <v>167</v>
      </c>
      <c r="AW135" s="14" t="s">
        <v>37</v>
      </c>
      <c r="AX135" s="14" t="s">
        <v>84</v>
      </c>
      <c r="AY135" s="227" t="s">
        <v>142</v>
      </c>
    </row>
    <row r="136" spans="1:65" s="2" customFormat="1" ht="44.25" customHeight="1">
      <c r="A136" s="36"/>
      <c r="B136" s="37"/>
      <c r="C136" s="180" t="s">
        <v>167</v>
      </c>
      <c r="D136" s="180" t="s">
        <v>145</v>
      </c>
      <c r="E136" s="181" t="s">
        <v>272</v>
      </c>
      <c r="F136" s="182" t="s">
        <v>273</v>
      </c>
      <c r="G136" s="183" t="s">
        <v>258</v>
      </c>
      <c r="H136" s="184">
        <v>85.438999999999993</v>
      </c>
      <c r="I136" s="185"/>
      <c r="J136" s="186">
        <f>ROUND(I136*H136,2)</f>
        <v>0</v>
      </c>
      <c r="K136" s="182" t="s">
        <v>149</v>
      </c>
      <c r="L136" s="41"/>
      <c r="M136" s="187" t="s">
        <v>19</v>
      </c>
      <c r="N136" s="188" t="s">
        <v>47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167</v>
      </c>
      <c r="AT136" s="191" t="s">
        <v>145</v>
      </c>
      <c r="AU136" s="191" t="s">
        <v>86</v>
      </c>
      <c r="AY136" s="19" t="s">
        <v>142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84</v>
      </c>
      <c r="BK136" s="192">
        <f>ROUND(I136*H136,2)</f>
        <v>0</v>
      </c>
      <c r="BL136" s="19" t="s">
        <v>167</v>
      </c>
      <c r="BM136" s="191" t="s">
        <v>274</v>
      </c>
    </row>
    <row r="137" spans="1:65" s="2" customFormat="1" ht="11.25">
      <c r="A137" s="36"/>
      <c r="B137" s="37"/>
      <c r="C137" s="38"/>
      <c r="D137" s="193" t="s">
        <v>152</v>
      </c>
      <c r="E137" s="38"/>
      <c r="F137" s="194" t="s">
        <v>275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152</v>
      </c>
      <c r="AU137" s="19" t="s">
        <v>86</v>
      </c>
    </row>
    <row r="138" spans="1:65" s="13" customFormat="1" ht="33.75">
      <c r="B138" s="206"/>
      <c r="C138" s="207"/>
      <c r="D138" s="198" t="s">
        <v>254</v>
      </c>
      <c r="E138" s="208" t="s">
        <v>19</v>
      </c>
      <c r="F138" s="209" t="s">
        <v>276</v>
      </c>
      <c r="G138" s="207"/>
      <c r="H138" s="210">
        <v>8.42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254</v>
      </c>
      <c r="AU138" s="216" t="s">
        <v>86</v>
      </c>
      <c r="AV138" s="13" t="s">
        <v>86</v>
      </c>
      <c r="AW138" s="13" t="s">
        <v>37</v>
      </c>
      <c r="AX138" s="13" t="s">
        <v>76</v>
      </c>
      <c r="AY138" s="216" t="s">
        <v>142</v>
      </c>
    </row>
    <row r="139" spans="1:65" s="13" customFormat="1" ht="45">
      <c r="B139" s="206"/>
      <c r="C139" s="207"/>
      <c r="D139" s="198" t="s">
        <v>254</v>
      </c>
      <c r="E139" s="208" t="s">
        <v>19</v>
      </c>
      <c r="F139" s="209" t="s">
        <v>277</v>
      </c>
      <c r="G139" s="207"/>
      <c r="H139" s="210">
        <v>77.019000000000005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254</v>
      </c>
      <c r="AU139" s="216" t="s">
        <v>86</v>
      </c>
      <c r="AV139" s="13" t="s">
        <v>86</v>
      </c>
      <c r="AW139" s="13" t="s">
        <v>37</v>
      </c>
      <c r="AX139" s="13" t="s">
        <v>76</v>
      </c>
      <c r="AY139" s="216" t="s">
        <v>142</v>
      </c>
    </row>
    <row r="140" spans="1:65" s="14" customFormat="1" ht="11.25">
      <c r="B140" s="217"/>
      <c r="C140" s="218"/>
      <c r="D140" s="198" t="s">
        <v>254</v>
      </c>
      <c r="E140" s="219" t="s">
        <v>19</v>
      </c>
      <c r="F140" s="220" t="s">
        <v>266</v>
      </c>
      <c r="G140" s="218"/>
      <c r="H140" s="221">
        <v>85.438999999999993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254</v>
      </c>
      <c r="AU140" s="227" t="s">
        <v>86</v>
      </c>
      <c r="AV140" s="14" t="s">
        <v>167</v>
      </c>
      <c r="AW140" s="14" t="s">
        <v>37</v>
      </c>
      <c r="AX140" s="14" t="s">
        <v>84</v>
      </c>
      <c r="AY140" s="227" t="s">
        <v>142</v>
      </c>
    </row>
    <row r="141" spans="1:65" s="2" customFormat="1" ht="44.25" customHeight="1">
      <c r="A141" s="36"/>
      <c r="B141" s="37"/>
      <c r="C141" s="180" t="s">
        <v>141</v>
      </c>
      <c r="D141" s="180" t="s">
        <v>145</v>
      </c>
      <c r="E141" s="181" t="s">
        <v>278</v>
      </c>
      <c r="F141" s="182" t="s">
        <v>279</v>
      </c>
      <c r="G141" s="183" t="s">
        <v>258</v>
      </c>
      <c r="H141" s="184">
        <v>51.398000000000003</v>
      </c>
      <c r="I141" s="185"/>
      <c r="J141" s="186">
        <f>ROUND(I141*H141,2)</f>
        <v>0</v>
      </c>
      <c r="K141" s="182" t="s">
        <v>149</v>
      </c>
      <c r="L141" s="41"/>
      <c r="M141" s="187" t="s">
        <v>19</v>
      </c>
      <c r="N141" s="188" t="s">
        <v>47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167</v>
      </c>
      <c r="AT141" s="191" t="s">
        <v>145</v>
      </c>
      <c r="AU141" s="191" t="s">
        <v>86</v>
      </c>
      <c r="AY141" s="19" t="s">
        <v>142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167</v>
      </c>
      <c r="BM141" s="191" t="s">
        <v>280</v>
      </c>
    </row>
    <row r="142" spans="1:65" s="2" customFormat="1" ht="11.25">
      <c r="A142" s="36"/>
      <c r="B142" s="37"/>
      <c r="C142" s="38"/>
      <c r="D142" s="193" t="s">
        <v>152</v>
      </c>
      <c r="E142" s="38"/>
      <c r="F142" s="194" t="s">
        <v>281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152</v>
      </c>
      <c r="AU142" s="19" t="s">
        <v>86</v>
      </c>
    </row>
    <row r="143" spans="1:65" s="13" customFormat="1" ht="11.25">
      <c r="B143" s="206"/>
      <c r="C143" s="207"/>
      <c r="D143" s="198" t="s">
        <v>254</v>
      </c>
      <c r="E143" s="208" t="s">
        <v>19</v>
      </c>
      <c r="F143" s="209" t="s">
        <v>282</v>
      </c>
      <c r="G143" s="207"/>
      <c r="H143" s="210">
        <v>51.398000000000003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254</v>
      </c>
      <c r="AU143" s="216" t="s">
        <v>86</v>
      </c>
      <c r="AV143" s="13" t="s">
        <v>86</v>
      </c>
      <c r="AW143" s="13" t="s">
        <v>37</v>
      </c>
      <c r="AX143" s="13" t="s">
        <v>84</v>
      </c>
      <c r="AY143" s="216" t="s">
        <v>142</v>
      </c>
    </row>
    <row r="144" spans="1:65" s="2" customFormat="1" ht="44.25" customHeight="1">
      <c r="A144" s="36"/>
      <c r="B144" s="37"/>
      <c r="C144" s="180" t="s">
        <v>178</v>
      </c>
      <c r="D144" s="180" t="s">
        <v>145</v>
      </c>
      <c r="E144" s="181" t="s">
        <v>283</v>
      </c>
      <c r="F144" s="182" t="s">
        <v>284</v>
      </c>
      <c r="G144" s="183" t="s">
        <v>258</v>
      </c>
      <c r="H144" s="184">
        <v>25.776</v>
      </c>
      <c r="I144" s="185"/>
      <c r="J144" s="186">
        <f>ROUND(I144*H144,2)</f>
        <v>0</v>
      </c>
      <c r="K144" s="182" t="s">
        <v>149</v>
      </c>
      <c r="L144" s="41"/>
      <c r="M144" s="187" t="s">
        <v>19</v>
      </c>
      <c r="N144" s="188" t="s">
        <v>47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167</v>
      </c>
      <c r="AT144" s="191" t="s">
        <v>145</v>
      </c>
      <c r="AU144" s="191" t="s">
        <v>86</v>
      </c>
      <c r="AY144" s="19" t="s">
        <v>142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84</v>
      </c>
      <c r="BK144" s="192">
        <f>ROUND(I144*H144,2)</f>
        <v>0</v>
      </c>
      <c r="BL144" s="19" t="s">
        <v>167</v>
      </c>
      <c r="BM144" s="191" t="s">
        <v>285</v>
      </c>
    </row>
    <row r="145" spans="1:65" s="2" customFormat="1" ht="11.25">
      <c r="A145" s="36"/>
      <c r="B145" s="37"/>
      <c r="C145" s="38"/>
      <c r="D145" s="193" t="s">
        <v>152</v>
      </c>
      <c r="E145" s="38"/>
      <c r="F145" s="194" t="s">
        <v>286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152</v>
      </c>
      <c r="AU145" s="19" t="s">
        <v>86</v>
      </c>
    </row>
    <row r="146" spans="1:65" s="13" customFormat="1" ht="33.75">
      <c r="B146" s="206"/>
      <c r="C146" s="207"/>
      <c r="D146" s="198" t="s">
        <v>254</v>
      </c>
      <c r="E146" s="208" t="s">
        <v>19</v>
      </c>
      <c r="F146" s="209" t="s">
        <v>287</v>
      </c>
      <c r="G146" s="207"/>
      <c r="H146" s="210">
        <v>25.163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254</v>
      </c>
      <c r="AU146" s="216" t="s">
        <v>86</v>
      </c>
      <c r="AV146" s="13" t="s">
        <v>86</v>
      </c>
      <c r="AW146" s="13" t="s">
        <v>37</v>
      </c>
      <c r="AX146" s="13" t="s">
        <v>76</v>
      </c>
      <c r="AY146" s="216" t="s">
        <v>142</v>
      </c>
    </row>
    <row r="147" spans="1:65" s="13" customFormat="1" ht="11.25">
      <c r="B147" s="206"/>
      <c r="C147" s="207"/>
      <c r="D147" s="198" t="s">
        <v>254</v>
      </c>
      <c r="E147" s="208" t="s">
        <v>19</v>
      </c>
      <c r="F147" s="209" t="s">
        <v>288</v>
      </c>
      <c r="G147" s="207"/>
      <c r="H147" s="210">
        <v>0.61299999999999999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254</v>
      </c>
      <c r="AU147" s="216" t="s">
        <v>86</v>
      </c>
      <c r="AV147" s="13" t="s">
        <v>86</v>
      </c>
      <c r="AW147" s="13" t="s">
        <v>37</v>
      </c>
      <c r="AX147" s="13" t="s">
        <v>76</v>
      </c>
      <c r="AY147" s="216" t="s">
        <v>142</v>
      </c>
    </row>
    <row r="148" spans="1:65" s="14" customFormat="1" ht="11.25">
      <c r="B148" s="217"/>
      <c r="C148" s="218"/>
      <c r="D148" s="198" t="s">
        <v>254</v>
      </c>
      <c r="E148" s="219" t="s">
        <v>19</v>
      </c>
      <c r="F148" s="220" t="s">
        <v>266</v>
      </c>
      <c r="G148" s="218"/>
      <c r="H148" s="221">
        <v>25.776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254</v>
      </c>
      <c r="AU148" s="227" t="s">
        <v>86</v>
      </c>
      <c r="AV148" s="14" t="s">
        <v>167</v>
      </c>
      <c r="AW148" s="14" t="s">
        <v>37</v>
      </c>
      <c r="AX148" s="14" t="s">
        <v>84</v>
      </c>
      <c r="AY148" s="227" t="s">
        <v>142</v>
      </c>
    </row>
    <row r="149" spans="1:65" s="2" customFormat="1" ht="44.25" customHeight="1">
      <c r="A149" s="36"/>
      <c r="B149" s="37"/>
      <c r="C149" s="180" t="s">
        <v>184</v>
      </c>
      <c r="D149" s="180" t="s">
        <v>145</v>
      </c>
      <c r="E149" s="181" t="s">
        <v>289</v>
      </c>
      <c r="F149" s="182" t="s">
        <v>290</v>
      </c>
      <c r="G149" s="183" t="s">
        <v>258</v>
      </c>
      <c r="H149" s="184">
        <v>5.1660000000000004</v>
      </c>
      <c r="I149" s="185"/>
      <c r="J149" s="186">
        <f>ROUND(I149*H149,2)</f>
        <v>0</v>
      </c>
      <c r="K149" s="182" t="s">
        <v>149</v>
      </c>
      <c r="L149" s="41"/>
      <c r="M149" s="187" t="s">
        <v>19</v>
      </c>
      <c r="N149" s="188" t="s">
        <v>47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167</v>
      </c>
      <c r="AT149" s="191" t="s">
        <v>145</v>
      </c>
      <c r="AU149" s="191" t="s">
        <v>86</v>
      </c>
      <c r="AY149" s="19" t="s">
        <v>142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84</v>
      </c>
      <c r="BK149" s="192">
        <f>ROUND(I149*H149,2)</f>
        <v>0</v>
      </c>
      <c r="BL149" s="19" t="s">
        <v>167</v>
      </c>
      <c r="BM149" s="191" t="s">
        <v>291</v>
      </c>
    </row>
    <row r="150" spans="1:65" s="2" customFormat="1" ht="11.25">
      <c r="A150" s="36"/>
      <c r="B150" s="37"/>
      <c r="C150" s="38"/>
      <c r="D150" s="193" t="s">
        <v>152</v>
      </c>
      <c r="E150" s="38"/>
      <c r="F150" s="194" t="s">
        <v>292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152</v>
      </c>
      <c r="AU150" s="19" t="s">
        <v>86</v>
      </c>
    </row>
    <row r="151" spans="1:65" s="13" customFormat="1" ht="11.25">
      <c r="B151" s="206"/>
      <c r="C151" s="207"/>
      <c r="D151" s="198" t="s">
        <v>254</v>
      </c>
      <c r="E151" s="208" t="s">
        <v>19</v>
      </c>
      <c r="F151" s="209" t="s">
        <v>293</v>
      </c>
      <c r="G151" s="207"/>
      <c r="H151" s="210">
        <v>5.1660000000000004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254</v>
      </c>
      <c r="AU151" s="216" t="s">
        <v>86</v>
      </c>
      <c r="AV151" s="13" t="s">
        <v>86</v>
      </c>
      <c r="AW151" s="13" t="s">
        <v>37</v>
      </c>
      <c r="AX151" s="13" t="s">
        <v>84</v>
      </c>
      <c r="AY151" s="216" t="s">
        <v>142</v>
      </c>
    </row>
    <row r="152" spans="1:65" s="2" customFormat="1" ht="37.9" customHeight="1">
      <c r="A152" s="36"/>
      <c r="B152" s="37"/>
      <c r="C152" s="180" t="s">
        <v>189</v>
      </c>
      <c r="D152" s="180" t="s">
        <v>145</v>
      </c>
      <c r="E152" s="181" t="s">
        <v>294</v>
      </c>
      <c r="F152" s="182" t="s">
        <v>295</v>
      </c>
      <c r="G152" s="183" t="s">
        <v>251</v>
      </c>
      <c r="H152" s="184">
        <v>20.661999999999999</v>
      </c>
      <c r="I152" s="185"/>
      <c r="J152" s="186">
        <f>ROUND(I152*H152,2)</f>
        <v>0</v>
      </c>
      <c r="K152" s="182" t="s">
        <v>149</v>
      </c>
      <c r="L152" s="41"/>
      <c r="M152" s="187" t="s">
        <v>19</v>
      </c>
      <c r="N152" s="188" t="s">
        <v>47</v>
      </c>
      <c r="O152" s="66"/>
      <c r="P152" s="189">
        <f>O152*H152</f>
        <v>0</v>
      </c>
      <c r="Q152" s="189">
        <v>8.4000000000000003E-4</v>
      </c>
      <c r="R152" s="189">
        <f>Q152*H152</f>
        <v>1.7356079999999999E-2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167</v>
      </c>
      <c r="AT152" s="191" t="s">
        <v>145</v>
      </c>
      <c r="AU152" s="191" t="s">
        <v>86</v>
      </c>
      <c r="AY152" s="19" t="s">
        <v>142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167</v>
      </c>
      <c r="BM152" s="191" t="s">
        <v>296</v>
      </c>
    </row>
    <row r="153" spans="1:65" s="2" customFormat="1" ht="11.25">
      <c r="A153" s="36"/>
      <c r="B153" s="37"/>
      <c r="C153" s="38"/>
      <c r="D153" s="193" t="s">
        <v>152</v>
      </c>
      <c r="E153" s="38"/>
      <c r="F153" s="194" t="s">
        <v>297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152</v>
      </c>
      <c r="AU153" s="19" t="s">
        <v>86</v>
      </c>
    </row>
    <row r="154" spans="1:65" s="13" customFormat="1" ht="11.25">
      <c r="B154" s="206"/>
      <c r="C154" s="207"/>
      <c r="D154" s="198" t="s">
        <v>254</v>
      </c>
      <c r="E154" s="208" t="s">
        <v>19</v>
      </c>
      <c r="F154" s="209" t="s">
        <v>298</v>
      </c>
      <c r="G154" s="207"/>
      <c r="H154" s="210">
        <v>20.661999999999999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254</v>
      </c>
      <c r="AU154" s="216" t="s">
        <v>86</v>
      </c>
      <c r="AV154" s="13" t="s">
        <v>86</v>
      </c>
      <c r="AW154" s="13" t="s">
        <v>37</v>
      </c>
      <c r="AX154" s="13" t="s">
        <v>84</v>
      </c>
      <c r="AY154" s="216" t="s">
        <v>142</v>
      </c>
    </row>
    <row r="155" spans="1:65" s="2" customFormat="1" ht="44.25" customHeight="1">
      <c r="A155" s="36"/>
      <c r="B155" s="37"/>
      <c r="C155" s="180" t="s">
        <v>194</v>
      </c>
      <c r="D155" s="180" t="s">
        <v>145</v>
      </c>
      <c r="E155" s="181" t="s">
        <v>299</v>
      </c>
      <c r="F155" s="182" t="s">
        <v>300</v>
      </c>
      <c r="G155" s="183" t="s">
        <v>251</v>
      </c>
      <c r="H155" s="184">
        <v>20.661999999999999</v>
      </c>
      <c r="I155" s="185"/>
      <c r="J155" s="186">
        <f>ROUND(I155*H155,2)</f>
        <v>0</v>
      </c>
      <c r="K155" s="182" t="s">
        <v>149</v>
      </c>
      <c r="L155" s="41"/>
      <c r="M155" s="187" t="s">
        <v>19</v>
      </c>
      <c r="N155" s="188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167</v>
      </c>
      <c r="AT155" s="191" t="s">
        <v>145</v>
      </c>
      <c r="AU155" s="191" t="s">
        <v>86</v>
      </c>
      <c r="AY155" s="19" t="s">
        <v>142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167</v>
      </c>
      <c r="BM155" s="191" t="s">
        <v>301</v>
      </c>
    </row>
    <row r="156" spans="1:65" s="2" customFormat="1" ht="11.25">
      <c r="A156" s="36"/>
      <c r="B156" s="37"/>
      <c r="C156" s="38"/>
      <c r="D156" s="193" t="s">
        <v>152</v>
      </c>
      <c r="E156" s="38"/>
      <c r="F156" s="194" t="s">
        <v>302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152</v>
      </c>
      <c r="AU156" s="19" t="s">
        <v>86</v>
      </c>
    </row>
    <row r="157" spans="1:65" s="13" customFormat="1" ht="11.25">
      <c r="B157" s="206"/>
      <c r="C157" s="207"/>
      <c r="D157" s="198" t="s">
        <v>254</v>
      </c>
      <c r="E157" s="208" t="s">
        <v>19</v>
      </c>
      <c r="F157" s="209" t="s">
        <v>298</v>
      </c>
      <c r="G157" s="207"/>
      <c r="H157" s="210">
        <v>20.661999999999999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254</v>
      </c>
      <c r="AU157" s="216" t="s">
        <v>86</v>
      </c>
      <c r="AV157" s="13" t="s">
        <v>86</v>
      </c>
      <c r="AW157" s="13" t="s">
        <v>37</v>
      </c>
      <c r="AX157" s="13" t="s">
        <v>84</v>
      </c>
      <c r="AY157" s="216" t="s">
        <v>142</v>
      </c>
    </row>
    <row r="158" spans="1:65" s="2" customFormat="1" ht="24.2" customHeight="1">
      <c r="A158" s="36"/>
      <c r="B158" s="37"/>
      <c r="C158" s="180" t="s">
        <v>200</v>
      </c>
      <c r="D158" s="180" t="s">
        <v>145</v>
      </c>
      <c r="E158" s="181" t="s">
        <v>303</v>
      </c>
      <c r="F158" s="182" t="s">
        <v>304</v>
      </c>
      <c r="G158" s="183" t="s">
        <v>251</v>
      </c>
      <c r="H158" s="184">
        <v>48.06</v>
      </c>
      <c r="I158" s="185"/>
      <c r="J158" s="186">
        <f>ROUND(I158*H158,2)</f>
        <v>0</v>
      </c>
      <c r="K158" s="182" t="s">
        <v>149</v>
      </c>
      <c r="L158" s="41"/>
      <c r="M158" s="187" t="s">
        <v>19</v>
      </c>
      <c r="N158" s="188" t="s">
        <v>47</v>
      </c>
      <c r="O158" s="66"/>
      <c r="P158" s="189">
        <f>O158*H158</f>
        <v>0</v>
      </c>
      <c r="Q158" s="189">
        <v>6.9999999999999999E-4</v>
      </c>
      <c r="R158" s="189">
        <f>Q158*H158</f>
        <v>3.3641999999999998E-2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167</v>
      </c>
      <c r="AT158" s="191" t="s">
        <v>145</v>
      </c>
      <c r="AU158" s="191" t="s">
        <v>86</v>
      </c>
      <c r="AY158" s="19" t="s">
        <v>142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167</v>
      </c>
      <c r="BM158" s="191" t="s">
        <v>305</v>
      </c>
    </row>
    <row r="159" spans="1:65" s="2" customFormat="1" ht="11.25">
      <c r="A159" s="36"/>
      <c r="B159" s="37"/>
      <c r="C159" s="38"/>
      <c r="D159" s="193" t="s">
        <v>152</v>
      </c>
      <c r="E159" s="38"/>
      <c r="F159" s="194" t="s">
        <v>306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152</v>
      </c>
      <c r="AU159" s="19" t="s">
        <v>86</v>
      </c>
    </row>
    <row r="160" spans="1:65" s="13" customFormat="1" ht="11.25">
      <c r="B160" s="206"/>
      <c r="C160" s="207"/>
      <c r="D160" s="198" t="s">
        <v>254</v>
      </c>
      <c r="E160" s="208" t="s">
        <v>19</v>
      </c>
      <c r="F160" s="209" t="s">
        <v>307</v>
      </c>
      <c r="G160" s="207"/>
      <c r="H160" s="210">
        <v>48.06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254</v>
      </c>
      <c r="AU160" s="216" t="s">
        <v>86</v>
      </c>
      <c r="AV160" s="13" t="s">
        <v>86</v>
      </c>
      <c r="AW160" s="13" t="s">
        <v>37</v>
      </c>
      <c r="AX160" s="13" t="s">
        <v>84</v>
      </c>
      <c r="AY160" s="216" t="s">
        <v>142</v>
      </c>
    </row>
    <row r="161" spans="1:65" s="2" customFormat="1" ht="44.25" customHeight="1">
      <c r="A161" s="36"/>
      <c r="B161" s="37"/>
      <c r="C161" s="180" t="s">
        <v>206</v>
      </c>
      <c r="D161" s="180" t="s">
        <v>145</v>
      </c>
      <c r="E161" s="181" t="s">
        <v>308</v>
      </c>
      <c r="F161" s="182" t="s">
        <v>309</v>
      </c>
      <c r="G161" s="183" t="s">
        <v>251</v>
      </c>
      <c r="H161" s="184">
        <v>48.06</v>
      </c>
      <c r="I161" s="185"/>
      <c r="J161" s="186">
        <f>ROUND(I161*H161,2)</f>
        <v>0</v>
      </c>
      <c r="K161" s="182" t="s">
        <v>149</v>
      </c>
      <c r="L161" s="41"/>
      <c r="M161" s="187" t="s">
        <v>19</v>
      </c>
      <c r="N161" s="188" t="s">
        <v>47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167</v>
      </c>
      <c r="AT161" s="191" t="s">
        <v>145</v>
      </c>
      <c r="AU161" s="191" t="s">
        <v>86</v>
      </c>
      <c r="AY161" s="19" t="s">
        <v>142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167</v>
      </c>
      <c r="BM161" s="191" t="s">
        <v>310</v>
      </c>
    </row>
    <row r="162" spans="1:65" s="2" customFormat="1" ht="11.25">
      <c r="A162" s="36"/>
      <c r="B162" s="37"/>
      <c r="C162" s="38"/>
      <c r="D162" s="193" t="s">
        <v>152</v>
      </c>
      <c r="E162" s="38"/>
      <c r="F162" s="194" t="s">
        <v>311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152</v>
      </c>
      <c r="AU162" s="19" t="s">
        <v>86</v>
      </c>
    </row>
    <row r="163" spans="1:65" s="13" customFormat="1" ht="11.25">
      <c r="B163" s="206"/>
      <c r="C163" s="207"/>
      <c r="D163" s="198" t="s">
        <v>254</v>
      </c>
      <c r="E163" s="208" t="s">
        <v>19</v>
      </c>
      <c r="F163" s="209" t="s">
        <v>307</v>
      </c>
      <c r="G163" s="207"/>
      <c r="H163" s="210">
        <v>48.06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254</v>
      </c>
      <c r="AU163" s="216" t="s">
        <v>86</v>
      </c>
      <c r="AV163" s="13" t="s">
        <v>86</v>
      </c>
      <c r="AW163" s="13" t="s">
        <v>37</v>
      </c>
      <c r="AX163" s="13" t="s">
        <v>84</v>
      </c>
      <c r="AY163" s="216" t="s">
        <v>142</v>
      </c>
    </row>
    <row r="164" spans="1:65" s="2" customFormat="1" ht="62.65" customHeight="1">
      <c r="A164" s="36"/>
      <c r="B164" s="37"/>
      <c r="C164" s="180" t="s">
        <v>312</v>
      </c>
      <c r="D164" s="180" t="s">
        <v>145</v>
      </c>
      <c r="E164" s="181" t="s">
        <v>313</v>
      </c>
      <c r="F164" s="182" t="s">
        <v>314</v>
      </c>
      <c r="G164" s="183" t="s">
        <v>258</v>
      </c>
      <c r="H164" s="184">
        <v>347.88799999999998</v>
      </c>
      <c r="I164" s="185"/>
      <c r="J164" s="186">
        <f>ROUND(I164*H164,2)</f>
        <v>0</v>
      </c>
      <c r="K164" s="182" t="s">
        <v>149</v>
      </c>
      <c r="L164" s="41"/>
      <c r="M164" s="187" t="s">
        <v>19</v>
      </c>
      <c r="N164" s="188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167</v>
      </c>
      <c r="AT164" s="191" t="s">
        <v>145</v>
      </c>
      <c r="AU164" s="191" t="s">
        <v>86</v>
      </c>
      <c r="AY164" s="19" t="s">
        <v>142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167</v>
      </c>
      <c r="BM164" s="191" t="s">
        <v>315</v>
      </c>
    </row>
    <row r="165" spans="1:65" s="2" customFormat="1" ht="11.25">
      <c r="A165" s="36"/>
      <c r="B165" s="37"/>
      <c r="C165" s="38"/>
      <c r="D165" s="193" t="s">
        <v>152</v>
      </c>
      <c r="E165" s="38"/>
      <c r="F165" s="194" t="s">
        <v>316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152</v>
      </c>
      <c r="AU165" s="19" t="s">
        <v>86</v>
      </c>
    </row>
    <row r="166" spans="1:65" s="13" customFormat="1" ht="22.5">
      <c r="B166" s="206"/>
      <c r="C166" s="207"/>
      <c r="D166" s="198" t="s">
        <v>254</v>
      </c>
      <c r="E166" s="208" t="s">
        <v>19</v>
      </c>
      <c r="F166" s="209" t="s">
        <v>261</v>
      </c>
      <c r="G166" s="207"/>
      <c r="H166" s="210">
        <v>63.442999999999998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254</v>
      </c>
      <c r="AU166" s="216" t="s">
        <v>86</v>
      </c>
      <c r="AV166" s="13" t="s">
        <v>86</v>
      </c>
      <c r="AW166" s="13" t="s">
        <v>37</v>
      </c>
      <c r="AX166" s="13" t="s">
        <v>76</v>
      </c>
      <c r="AY166" s="216" t="s">
        <v>142</v>
      </c>
    </row>
    <row r="167" spans="1:65" s="13" customFormat="1" ht="11.25">
      <c r="B167" s="206"/>
      <c r="C167" s="207"/>
      <c r="D167" s="198" t="s">
        <v>254</v>
      </c>
      <c r="E167" s="208" t="s">
        <v>19</v>
      </c>
      <c r="F167" s="209" t="s">
        <v>262</v>
      </c>
      <c r="G167" s="207"/>
      <c r="H167" s="210">
        <v>0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254</v>
      </c>
      <c r="AU167" s="216" t="s">
        <v>86</v>
      </c>
      <c r="AV167" s="13" t="s">
        <v>86</v>
      </c>
      <c r="AW167" s="13" t="s">
        <v>37</v>
      </c>
      <c r="AX167" s="13" t="s">
        <v>76</v>
      </c>
      <c r="AY167" s="216" t="s">
        <v>142</v>
      </c>
    </row>
    <row r="168" spans="1:65" s="13" customFormat="1" ht="11.25">
      <c r="B168" s="206"/>
      <c r="C168" s="207"/>
      <c r="D168" s="198" t="s">
        <v>254</v>
      </c>
      <c r="E168" s="208" t="s">
        <v>19</v>
      </c>
      <c r="F168" s="209" t="s">
        <v>263</v>
      </c>
      <c r="G168" s="207"/>
      <c r="H168" s="210">
        <v>9.86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254</v>
      </c>
      <c r="AU168" s="216" t="s">
        <v>86</v>
      </c>
      <c r="AV168" s="13" t="s">
        <v>86</v>
      </c>
      <c r="AW168" s="13" t="s">
        <v>37</v>
      </c>
      <c r="AX168" s="13" t="s">
        <v>76</v>
      </c>
      <c r="AY168" s="216" t="s">
        <v>142</v>
      </c>
    </row>
    <row r="169" spans="1:65" s="13" customFormat="1" ht="11.25">
      <c r="B169" s="206"/>
      <c r="C169" s="207"/>
      <c r="D169" s="198" t="s">
        <v>254</v>
      </c>
      <c r="E169" s="208" t="s">
        <v>19</v>
      </c>
      <c r="F169" s="209" t="s">
        <v>264</v>
      </c>
      <c r="G169" s="207"/>
      <c r="H169" s="210">
        <v>4.08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254</v>
      </c>
      <c r="AU169" s="216" t="s">
        <v>86</v>
      </c>
      <c r="AV169" s="13" t="s">
        <v>86</v>
      </c>
      <c r="AW169" s="13" t="s">
        <v>37</v>
      </c>
      <c r="AX169" s="13" t="s">
        <v>76</v>
      </c>
      <c r="AY169" s="216" t="s">
        <v>142</v>
      </c>
    </row>
    <row r="170" spans="1:65" s="13" customFormat="1" ht="33.75">
      <c r="B170" s="206"/>
      <c r="C170" s="207"/>
      <c r="D170" s="198" t="s">
        <v>254</v>
      </c>
      <c r="E170" s="208" t="s">
        <v>19</v>
      </c>
      <c r="F170" s="209" t="s">
        <v>265</v>
      </c>
      <c r="G170" s="207"/>
      <c r="H170" s="210">
        <v>19.097000000000001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254</v>
      </c>
      <c r="AU170" s="216" t="s">
        <v>86</v>
      </c>
      <c r="AV170" s="13" t="s">
        <v>86</v>
      </c>
      <c r="AW170" s="13" t="s">
        <v>37</v>
      </c>
      <c r="AX170" s="13" t="s">
        <v>76</v>
      </c>
      <c r="AY170" s="216" t="s">
        <v>142</v>
      </c>
    </row>
    <row r="171" spans="1:65" s="13" customFormat="1" ht="22.5">
      <c r="B171" s="206"/>
      <c r="C171" s="207"/>
      <c r="D171" s="198" t="s">
        <v>254</v>
      </c>
      <c r="E171" s="208" t="s">
        <v>19</v>
      </c>
      <c r="F171" s="209" t="s">
        <v>271</v>
      </c>
      <c r="G171" s="207"/>
      <c r="H171" s="210">
        <v>16.565000000000001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254</v>
      </c>
      <c r="AU171" s="216" t="s">
        <v>86</v>
      </c>
      <c r="AV171" s="13" t="s">
        <v>86</v>
      </c>
      <c r="AW171" s="13" t="s">
        <v>37</v>
      </c>
      <c r="AX171" s="13" t="s">
        <v>76</v>
      </c>
      <c r="AY171" s="216" t="s">
        <v>142</v>
      </c>
    </row>
    <row r="172" spans="1:65" s="13" customFormat="1" ht="33.75">
      <c r="B172" s="206"/>
      <c r="C172" s="207"/>
      <c r="D172" s="198" t="s">
        <v>254</v>
      </c>
      <c r="E172" s="208" t="s">
        <v>19</v>
      </c>
      <c r="F172" s="209" t="s">
        <v>276</v>
      </c>
      <c r="G172" s="207"/>
      <c r="H172" s="210">
        <v>8.42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254</v>
      </c>
      <c r="AU172" s="216" t="s">
        <v>86</v>
      </c>
      <c r="AV172" s="13" t="s">
        <v>86</v>
      </c>
      <c r="AW172" s="13" t="s">
        <v>37</v>
      </c>
      <c r="AX172" s="13" t="s">
        <v>76</v>
      </c>
      <c r="AY172" s="216" t="s">
        <v>142</v>
      </c>
    </row>
    <row r="173" spans="1:65" s="13" customFormat="1" ht="45">
      <c r="B173" s="206"/>
      <c r="C173" s="207"/>
      <c r="D173" s="198" t="s">
        <v>254</v>
      </c>
      <c r="E173" s="208" t="s">
        <v>19</v>
      </c>
      <c r="F173" s="209" t="s">
        <v>277</v>
      </c>
      <c r="G173" s="207"/>
      <c r="H173" s="210">
        <v>77.019000000000005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254</v>
      </c>
      <c r="AU173" s="216" t="s">
        <v>86</v>
      </c>
      <c r="AV173" s="13" t="s">
        <v>86</v>
      </c>
      <c r="AW173" s="13" t="s">
        <v>37</v>
      </c>
      <c r="AX173" s="13" t="s">
        <v>76</v>
      </c>
      <c r="AY173" s="216" t="s">
        <v>142</v>
      </c>
    </row>
    <row r="174" spans="1:65" s="13" customFormat="1" ht="11.25">
      <c r="B174" s="206"/>
      <c r="C174" s="207"/>
      <c r="D174" s="198" t="s">
        <v>254</v>
      </c>
      <c r="E174" s="208" t="s">
        <v>19</v>
      </c>
      <c r="F174" s="209" t="s">
        <v>282</v>
      </c>
      <c r="G174" s="207"/>
      <c r="H174" s="210">
        <v>51.398000000000003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254</v>
      </c>
      <c r="AU174" s="216" t="s">
        <v>86</v>
      </c>
      <c r="AV174" s="13" t="s">
        <v>86</v>
      </c>
      <c r="AW174" s="13" t="s">
        <v>37</v>
      </c>
      <c r="AX174" s="13" t="s">
        <v>76</v>
      </c>
      <c r="AY174" s="216" t="s">
        <v>142</v>
      </c>
    </row>
    <row r="175" spans="1:65" s="13" customFormat="1" ht="33.75">
      <c r="B175" s="206"/>
      <c r="C175" s="207"/>
      <c r="D175" s="198" t="s">
        <v>254</v>
      </c>
      <c r="E175" s="208" t="s">
        <v>19</v>
      </c>
      <c r="F175" s="209" t="s">
        <v>287</v>
      </c>
      <c r="G175" s="207"/>
      <c r="H175" s="210">
        <v>25.163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254</v>
      </c>
      <c r="AU175" s="216" t="s">
        <v>86</v>
      </c>
      <c r="AV175" s="13" t="s">
        <v>86</v>
      </c>
      <c r="AW175" s="13" t="s">
        <v>37</v>
      </c>
      <c r="AX175" s="13" t="s">
        <v>76</v>
      </c>
      <c r="AY175" s="216" t="s">
        <v>142</v>
      </c>
    </row>
    <row r="176" spans="1:65" s="13" customFormat="1" ht="11.25">
      <c r="B176" s="206"/>
      <c r="C176" s="207"/>
      <c r="D176" s="198" t="s">
        <v>254</v>
      </c>
      <c r="E176" s="208" t="s">
        <v>19</v>
      </c>
      <c r="F176" s="209" t="s">
        <v>288</v>
      </c>
      <c r="G176" s="207"/>
      <c r="H176" s="210">
        <v>0.61299999999999999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254</v>
      </c>
      <c r="AU176" s="216" t="s">
        <v>86</v>
      </c>
      <c r="AV176" s="13" t="s">
        <v>86</v>
      </c>
      <c r="AW176" s="13" t="s">
        <v>37</v>
      </c>
      <c r="AX176" s="13" t="s">
        <v>76</v>
      </c>
      <c r="AY176" s="216" t="s">
        <v>142</v>
      </c>
    </row>
    <row r="177" spans="1:65" s="13" customFormat="1" ht="11.25">
      <c r="B177" s="206"/>
      <c r="C177" s="207"/>
      <c r="D177" s="198" t="s">
        <v>254</v>
      </c>
      <c r="E177" s="208" t="s">
        <v>19</v>
      </c>
      <c r="F177" s="209" t="s">
        <v>293</v>
      </c>
      <c r="G177" s="207"/>
      <c r="H177" s="210">
        <v>5.1660000000000004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254</v>
      </c>
      <c r="AU177" s="216" t="s">
        <v>86</v>
      </c>
      <c r="AV177" s="13" t="s">
        <v>86</v>
      </c>
      <c r="AW177" s="13" t="s">
        <v>37</v>
      </c>
      <c r="AX177" s="13" t="s">
        <v>76</v>
      </c>
      <c r="AY177" s="216" t="s">
        <v>142</v>
      </c>
    </row>
    <row r="178" spans="1:65" s="13" customFormat="1" ht="33.75">
      <c r="B178" s="206"/>
      <c r="C178" s="207"/>
      <c r="D178" s="198" t="s">
        <v>254</v>
      </c>
      <c r="E178" s="208" t="s">
        <v>19</v>
      </c>
      <c r="F178" s="209" t="s">
        <v>317</v>
      </c>
      <c r="G178" s="207"/>
      <c r="H178" s="210">
        <v>30.391999999999999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254</v>
      </c>
      <c r="AU178" s="216" t="s">
        <v>86</v>
      </c>
      <c r="AV178" s="13" t="s">
        <v>86</v>
      </c>
      <c r="AW178" s="13" t="s">
        <v>37</v>
      </c>
      <c r="AX178" s="13" t="s">
        <v>76</v>
      </c>
      <c r="AY178" s="216" t="s">
        <v>142</v>
      </c>
    </row>
    <row r="179" spans="1:65" s="13" customFormat="1" ht="56.25">
      <c r="B179" s="206"/>
      <c r="C179" s="207"/>
      <c r="D179" s="198" t="s">
        <v>254</v>
      </c>
      <c r="E179" s="208" t="s">
        <v>19</v>
      </c>
      <c r="F179" s="209" t="s">
        <v>318</v>
      </c>
      <c r="G179" s="207"/>
      <c r="H179" s="210">
        <v>25.771000000000001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254</v>
      </c>
      <c r="AU179" s="216" t="s">
        <v>86</v>
      </c>
      <c r="AV179" s="13" t="s">
        <v>86</v>
      </c>
      <c r="AW179" s="13" t="s">
        <v>37</v>
      </c>
      <c r="AX179" s="13" t="s">
        <v>76</v>
      </c>
      <c r="AY179" s="216" t="s">
        <v>142</v>
      </c>
    </row>
    <row r="180" spans="1:65" s="13" customFormat="1" ht="33.75">
      <c r="B180" s="206"/>
      <c r="C180" s="207"/>
      <c r="D180" s="198" t="s">
        <v>254</v>
      </c>
      <c r="E180" s="208" t="s">
        <v>19</v>
      </c>
      <c r="F180" s="209" t="s">
        <v>319</v>
      </c>
      <c r="G180" s="207"/>
      <c r="H180" s="210">
        <v>10.901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254</v>
      </c>
      <c r="AU180" s="216" t="s">
        <v>86</v>
      </c>
      <c r="AV180" s="13" t="s">
        <v>86</v>
      </c>
      <c r="AW180" s="13" t="s">
        <v>37</v>
      </c>
      <c r="AX180" s="13" t="s">
        <v>76</v>
      </c>
      <c r="AY180" s="216" t="s">
        <v>142</v>
      </c>
    </row>
    <row r="181" spans="1:65" s="14" customFormat="1" ht="11.25">
      <c r="B181" s="217"/>
      <c r="C181" s="218"/>
      <c r="D181" s="198" t="s">
        <v>254</v>
      </c>
      <c r="E181" s="219" t="s">
        <v>19</v>
      </c>
      <c r="F181" s="220" t="s">
        <v>266</v>
      </c>
      <c r="G181" s="218"/>
      <c r="H181" s="221">
        <v>347.88799999999998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254</v>
      </c>
      <c r="AU181" s="227" t="s">
        <v>86</v>
      </c>
      <c r="AV181" s="14" t="s">
        <v>167</v>
      </c>
      <c r="AW181" s="14" t="s">
        <v>37</v>
      </c>
      <c r="AX181" s="14" t="s">
        <v>84</v>
      </c>
      <c r="AY181" s="227" t="s">
        <v>142</v>
      </c>
    </row>
    <row r="182" spans="1:65" s="2" customFormat="1" ht="62.65" customHeight="1">
      <c r="A182" s="36"/>
      <c r="B182" s="37"/>
      <c r="C182" s="180" t="s">
        <v>320</v>
      </c>
      <c r="D182" s="180" t="s">
        <v>145</v>
      </c>
      <c r="E182" s="181" t="s">
        <v>321</v>
      </c>
      <c r="F182" s="182" t="s">
        <v>322</v>
      </c>
      <c r="G182" s="183" t="s">
        <v>258</v>
      </c>
      <c r="H182" s="184">
        <v>213.76</v>
      </c>
      <c r="I182" s="185"/>
      <c r="J182" s="186">
        <f>ROUND(I182*H182,2)</f>
        <v>0</v>
      </c>
      <c r="K182" s="182" t="s">
        <v>149</v>
      </c>
      <c r="L182" s="41"/>
      <c r="M182" s="187" t="s">
        <v>19</v>
      </c>
      <c r="N182" s="188" t="s">
        <v>47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167</v>
      </c>
      <c r="AT182" s="191" t="s">
        <v>145</v>
      </c>
      <c r="AU182" s="191" t="s">
        <v>86</v>
      </c>
      <c r="AY182" s="19" t="s">
        <v>142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84</v>
      </c>
      <c r="BK182" s="192">
        <f>ROUND(I182*H182,2)</f>
        <v>0</v>
      </c>
      <c r="BL182" s="19" t="s">
        <v>167</v>
      </c>
      <c r="BM182" s="191" t="s">
        <v>323</v>
      </c>
    </row>
    <row r="183" spans="1:65" s="2" customFormat="1" ht="11.25">
      <c r="A183" s="36"/>
      <c r="B183" s="37"/>
      <c r="C183" s="38"/>
      <c r="D183" s="193" t="s">
        <v>152</v>
      </c>
      <c r="E183" s="38"/>
      <c r="F183" s="194" t="s">
        <v>324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152</v>
      </c>
      <c r="AU183" s="19" t="s">
        <v>86</v>
      </c>
    </row>
    <row r="184" spans="1:65" s="13" customFormat="1" ht="22.5">
      <c r="B184" s="206"/>
      <c r="C184" s="207"/>
      <c r="D184" s="198" t="s">
        <v>254</v>
      </c>
      <c r="E184" s="208" t="s">
        <v>19</v>
      </c>
      <c r="F184" s="209" t="s">
        <v>261</v>
      </c>
      <c r="G184" s="207"/>
      <c r="H184" s="210">
        <v>63.442999999999998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254</v>
      </c>
      <c r="AU184" s="216" t="s">
        <v>86</v>
      </c>
      <c r="AV184" s="13" t="s">
        <v>86</v>
      </c>
      <c r="AW184" s="13" t="s">
        <v>37</v>
      </c>
      <c r="AX184" s="13" t="s">
        <v>76</v>
      </c>
      <c r="AY184" s="216" t="s">
        <v>142</v>
      </c>
    </row>
    <row r="185" spans="1:65" s="13" customFormat="1" ht="11.25">
      <c r="B185" s="206"/>
      <c r="C185" s="207"/>
      <c r="D185" s="198" t="s">
        <v>254</v>
      </c>
      <c r="E185" s="208" t="s">
        <v>19</v>
      </c>
      <c r="F185" s="209" t="s">
        <v>262</v>
      </c>
      <c r="G185" s="207"/>
      <c r="H185" s="210">
        <v>0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254</v>
      </c>
      <c r="AU185" s="216" t="s">
        <v>86</v>
      </c>
      <c r="AV185" s="13" t="s">
        <v>86</v>
      </c>
      <c r="AW185" s="13" t="s">
        <v>37</v>
      </c>
      <c r="AX185" s="13" t="s">
        <v>76</v>
      </c>
      <c r="AY185" s="216" t="s">
        <v>142</v>
      </c>
    </row>
    <row r="186" spans="1:65" s="13" customFormat="1" ht="11.25">
      <c r="B186" s="206"/>
      <c r="C186" s="207"/>
      <c r="D186" s="198" t="s">
        <v>254</v>
      </c>
      <c r="E186" s="208" t="s">
        <v>19</v>
      </c>
      <c r="F186" s="209" t="s">
        <v>263</v>
      </c>
      <c r="G186" s="207"/>
      <c r="H186" s="210">
        <v>9.86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254</v>
      </c>
      <c r="AU186" s="216" t="s">
        <v>86</v>
      </c>
      <c r="AV186" s="13" t="s">
        <v>86</v>
      </c>
      <c r="AW186" s="13" t="s">
        <v>37</v>
      </c>
      <c r="AX186" s="13" t="s">
        <v>76</v>
      </c>
      <c r="AY186" s="216" t="s">
        <v>142</v>
      </c>
    </row>
    <row r="187" spans="1:65" s="13" customFormat="1" ht="11.25">
      <c r="B187" s="206"/>
      <c r="C187" s="207"/>
      <c r="D187" s="198" t="s">
        <v>254</v>
      </c>
      <c r="E187" s="208" t="s">
        <v>19</v>
      </c>
      <c r="F187" s="209" t="s">
        <v>264</v>
      </c>
      <c r="G187" s="207"/>
      <c r="H187" s="210">
        <v>4.08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254</v>
      </c>
      <c r="AU187" s="216" t="s">
        <v>86</v>
      </c>
      <c r="AV187" s="13" t="s">
        <v>86</v>
      </c>
      <c r="AW187" s="13" t="s">
        <v>37</v>
      </c>
      <c r="AX187" s="13" t="s">
        <v>76</v>
      </c>
      <c r="AY187" s="216" t="s">
        <v>142</v>
      </c>
    </row>
    <row r="188" spans="1:65" s="13" customFormat="1" ht="33.75">
      <c r="B188" s="206"/>
      <c r="C188" s="207"/>
      <c r="D188" s="198" t="s">
        <v>254</v>
      </c>
      <c r="E188" s="208" t="s">
        <v>19</v>
      </c>
      <c r="F188" s="209" t="s">
        <v>265</v>
      </c>
      <c r="G188" s="207"/>
      <c r="H188" s="210">
        <v>19.097000000000001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254</v>
      </c>
      <c r="AU188" s="216" t="s">
        <v>86</v>
      </c>
      <c r="AV188" s="13" t="s">
        <v>86</v>
      </c>
      <c r="AW188" s="13" t="s">
        <v>37</v>
      </c>
      <c r="AX188" s="13" t="s">
        <v>76</v>
      </c>
      <c r="AY188" s="216" t="s">
        <v>142</v>
      </c>
    </row>
    <row r="189" spans="1:65" s="13" customFormat="1" ht="22.5">
      <c r="B189" s="206"/>
      <c r="C189" s="207"/>
      <c r="D189" s="198" t="s">
        <v>254</v>
      </c>
      <c r="E189" s="208" t="s">
        <v>19</v>
      </c>
      <c r="F189" s="209" t="s">
        <v>271</v>
      </c>
      <c r="G189" s="207"/>
      <c r="H189" s="210">
        <v>16.565000000000001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254</v>
      </c>
      <c r="AU189" s="216" t="s">
        <v>86</v>
      </c>
      <c r="AV189" s="13" t="s">
        <v>86</v>
      </c>
      <c r="AW189" s="13" t="s">
        <v>37</v>
      </c>
      <c r="AX189" s="13" t="s">
        <v>76</v>
      </c>
      <c r="AY189" s="216" t="s">
        <v>142</v>
      </c>
    </row>
    <row r="190" spans="1:65" s="13" customFormat="1" ht="33.75">
      <c r="B190" s="206"/>
      <c r="C190" s="207"/>
      <c r="D190" s="198" t="s">
        <v>254</v>
      </c>
      <c r="E190" s="208" t="s">
        <v>19</v>
      </c>
      <c r="F190" s="209" t="s">
        <v>276</v>
      </c>
      <c r="G190" s="207"/>
      <c r="H190" s="210">
        <v>8.42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254</v>
      </c>
      <c r="AU190" s="216" t="s">
        <v>86</v>
      </c>
      <c r="AV190" s="13" t="s">
        <v>86</v>
      </c>
      <c r="AW190" s="13" t="s">
        <v>37</v>
      </c>
      <c r="AX190" s="13" t="s">
        <v>76</v>
      </c>
      <c r="AY190" s="216" t="s">
        <v>142</v>
      </c>
    </row>
    <row r="191" spans="1:65" s="13" customFormat="1" ht="45">
      <c r="B191" s="206"/>
      <c r="C191" s="207"/>
      <c r="D191" s="198" t="s">
        <v>254</v>
      </c>
      <c r="E191" s="208" t="s">
        <v>19</v>
      </c>
      <c r="F191" s="209" t="s">
        <v>277</v>
      </c>
      <c r="G191" s="207"/>
      <c r="H191" s="210">
        <v>77.019000000000005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254</v>
      </c>
      <c r="AU191" s="216" t="s">
        <v>86</v>
      </c>
      <c r="AV191" s="13" t="s">
        <v>86</v>
      </c>
      <c r="AW191" s="13" t="s">
        <v>37</v>
      </c>
      <c r="AX191" s="13" t="s">
        <v>76</v>
      </c>
      <c r="AY191" s="216" t="s">
        <v>142</v>
      </c>
    </row>
    <row r="192" spans="1:65" s="13" customFormat="1" ht="11.25">
      <c r="B192" s="206"/>
      <c r="C192" s="207"/>
      <c r="D192" s="198" t="s">
        <v>254</v>
      </c>
      <c r="E192" s="208" t="s">
        <v>19</v>
      </c>
      <c r="F192" s="209" t="s">
        <v>282</v>
      </c>
      <c r="G192" s="207"/>
      <c r="H192" s="210">
        <v>51.398000000000003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254</v>
      </c>
      <c r="AU192" s="216" t="s">
        <v>86</v>
      </c>
      <c r="AV192" s="13" t="s">
        <v>86</v>
      </c>
      <c r="AW192" s="13" t="s">
        <v>37</v>
      </c>
      <c r="AX192" s="13" t="s">
        <v>76</v>
      </c>
      <c r="AY192" s="216" t="s">
        <v>142</v>
      </c>
    </row>
    <row r="193" spans="1:65" s="13" customFormat="1" ht="33.75">
      <c r="B193" s="206"/>
      <c r="C193" s="207"/>
      <c r="D193" s="198" t="s">
        <v>254</v>
      </c>
      <c r="E193" s="208" t="s">
        <v>19</v>
      </c>
      <c r="F193" s="209" t="s">
        <v>287</v>
      </c>
      <c r="G193" s="207"/>
      <c r="H193" s="210">
        <v>25.163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254</v>
      </c>
      <c r="AU193" s="216" t="s">
        <v>86</v>
      </c>
      <c r="AV193" s="13" t="s">
        <v>86</v>
      </c>
      <c r="AW193" s="13" t="s">
        <v>37</v>
      </c>
      <c r="AX193" s="13" t="s">
        <v>76</v>
      </c>
      <c r="AY193" s="216" t="s">
        <v>142</v>
      </c>
    </row>
    <row r="194" spans="1:65" s="13" customFormat="1" ht="11.25">
      <c r="B194" s="206"/>
      <c r="C194" s="207"/>
      <c r="D194" s="198" t="s">
        <v>254</v>
      </c>
      <c r="E194" s="208" t="s">
        <v>19</v>
      </c>
      <c r="F194" s="209" t="s">
        <v>288</v>
      </c>
      <c r="G194" s="207"/>
      <c r="H194" s="210">
        <v>0.61299999999999999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254</v>
      </c>
      <c r="AU194" s="216" t="s">
        <v>86</v>
      </c>
      <c r="AV194" s="13" t="s">
        <v>86</v>
      </c>
      <c r="AW194" s="13" t="s">
        <v>37</v>
      </c>
      <c r="AX194" s="13" t="s">
        <v>76</v>
      </c>
      <c r="AY194" s="216" t="s">
        <v>142</v>
      </c>
    </row>
    <row r="195" spans="1:65" s="13" customFormat="1" ht="11.25">
      <c r="B195" s="206"/>
      <c r="C195" s="207"/>
      <c r="D195" s="198" t="s">
        <v>254</v>
      </c>
      <c r="E195" s="208" t="s">
        <v>19</v>
      </c>
      <c r="F195" s="209" t="s">
        <v>293</v>
      </c>
      <c r="G195" s="207"/>
      <c r="H195" s="210">
        <v>5.1660000000000004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254</v>
      </c>
      <c r="AU195" s="216" t="s">
        <v>86</v>
      </c>
      <c r="AV195" s="13" t="s">
        <v>86</v>
      </c>
      <c r="AW195" s="13" t="s">
        <v>37</v>
      </c>
      <c r="AX195" s="13" t="s">
        <v>76</v>
      </c>
      <c r="AY195" s="216" t="s">
        <v>142</v>
      </c>
    </row>
    <row r="196" spans="1:65" s="13" customFormat="1" ht="33.75">
      <c r="B196" s="206"/>
      <c r="C196" s="207"/>
      <c r="D196" s="198" t="s">
        <v>254</v>
      </c>
      <c r="E196" s="208" t="s">
        <v>19</v>
      </c>
      <c r="F196" s="209" t="s">
        <v>325</v>
      </c>
      <c r="G196" s="207"/>
      <c r="H196" s="210">
        <v>-30.391999999999999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254</v>
      </c>
      <c r="AU196" s="216" t="s">
        <v>86</v>
      </c>
      <c r="AV196" s="13" t="s">
        <v>86</v>
      </c>
      <c r="AW196" s="13" t="s">
        <v>37</v>
      </c>
      <c r="AX196" s="13" t="s">
        <v>76</v>
      </c>
      <c r="AY196" s="216" t="s">
        <v>142</v>
      </c>
    </row>
    <row r="197" spans="1:65" s="13" customFormat="1" ht="56.25">
      <c r="B197" s="206"/>
      <c r="C197" s="207"/>
      <c r="D197" s="198" t="s">
        <v>254</v>
      </c>
      <c r="E197" s="208" t="s">
        <v>19</v>
      </c>
      <c r="F197" s="209" t="s">
        <v>326</v>
      </c>
      <c r="G197" s="207"/>
      <c r="H197" s="210">
        <v>-25.771000000000001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254</v>
      </c>
      <c r="AU197" s="216" t="s">
        <v>86</v>
      </c>
      <c r="AV197" s="13" t="s">
        <v>86</v>
      </c>
      <c r="AW197" s="13" t="s">
        <v>37</v>
      </c>
      <c r="AX197" s="13" t="s">
        <v>76</v>
      </c>
      <c r="AY197" s="216" t="s">
        <v>142</v>
      </c>
    </row>
    <row r="198" spans="1:65" s="13" customFormat="1" ht="33.75">
      <c r="B198" s="206"/>
      <c r="C198" s="207"/>
      <c r="D198" s="198" t="s">
        <v>254</v>
      </c>
      <c r="E198" s="208" t="s">
        <v>19</v>
      </c>
      <c r="F198" s="209" t="s">
        <v>327</v>
      </c>
      <c r="G198" s="207"/>
      <c r="H198" s="210">
        <v>-10.901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254</v>
      </c>
      <c r="AU198" s="216" t="s">
        <v>86</v>
      </c>
      <c r="AV198" s="13" t="s">
        <v>86</v>
      </c>
      <c r="AW198" s="13" t="s">
        <v>37</v>
      </c>
      <c r="AX198" s="13" t="s">
        <v>76</v>
      </c>
      <c r="AY198" s="216" t="s">
        <v>142</v>
      </c>
    </row>
    <row r="199" spans="1:65" s="14" customFormat="1" ht="11.25">
      <c r="B199" s="217"/>
      <c r="C199" s="218"/>
      <c r="D199" s="198" t="s">
        <v>254</v>
      </c>
      <c r="E199" s="219" t="s">
        <v>19</v>
      </c>
      <c r="F199" s="220" t="s">
        <v>266</v>
      </c>
      <c r="G199" s="218"/>
      <c r="H199" s="221">
        <v>213.76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254</v>
      </c>
      <c r="AU199" s="227" t="s">
        <v>86</v>
      </c>
      <c r="AV199" s="14" t="s">
        <v>167</v>
      </c>
      <c r="AW199" s="14" t="s">
        <v>37</v>
      </c>
      <c r="AX199" s="14" t="s">
        <v>84</v>
      </c>
      <c r="AY199" s="227" t="s">
        <v>142</v>
      </c>
    </row>
    <row r="200" spans="1:65" s="2" customFormat="1" ht="44.25" customHeight="1">
      <c r="A200" s="36"/>
      <c r="B200" s="37"/>
      <c r="C200" s="180" t="s">
        <v>328</v>
      </c>
      <c r="D200" s="180" t="s">
        <v>145</v>
      </c>
      <c r="E200" s="181" t="s">
        <v>329</v>
      </c>
      <c r="F200" s="182" t="s">
        <v>330</v>
      </c>
      <c r="G200" s="183" t="s">
        <v>258</v>
      </c>
      <c r="H200" s="184">
        <v>213.76</v>
      </c>
      <c r="I200" s="185"/>
      <c r="J200" s="186">
        <f>ROUND(I200*H200,2)</f>
        <v>0</v>
      </c>
      <c r="K200" s="182" t="s">
        <v>149</v>
      </c>
      <c r="L200" s="41"/>
      <c r="M200" s="187" t="s">
        <v>19</v>
      </c>
      <c r="N200" s="188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167</v>
      </c>
      <c r="AT200" s="191" t="s">
        <v>145</v>
      </c>
      <c r="AU200" s="191" t="s">
        <v>86</v>
      </c>
      <c r="AY200" s="19" t="s">
        <v>142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167</v>
      </c>
      <c r="BM200" s="191" t="s">
        <v>331</v>
      </c>
    </row>
    <row r="201" spans="1:65" s="2" customFormat="1" ht="11.25">
      <c r="A201" s="36"/>
      <c r="B201" s="37"/>
      <c r="C201" s="38"/>
      <c r="D201" s="193" t="s">
        <v>152</v>
      </c>
      <c r="E201" s="38"/>
      <c r="F201" s="194" t="s">
        <v>332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152</v>
      </c>
      <c r="AU201" s="19" t="s">
        <v>86</v>
      </c>
    </row>
    <row r="202" spans="1:65" s="13" customFormat="1" ht="22.5">
      <c r="B202" s="206"/>
      <c r="C202" s="207"/>
      <c r="D202" s="198" t="s">
        <v>254</v>
      </c>
      <c r="E202" s="208" t="s">
        <v>19</v>
      </c>
      <c r="F202" s="209" t="s">
        <v>261</v>
      </c>
      <c r="G202" s="207"/>
      <c r="H202" s="210">
        <v>63.442999999999998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254</v>
      </c>
      <c r="AU202" s="216" t="s">
        <v>86</v>
      </c>
      <c r="AV202" s="13" t="s">
        <v>86</v>
      </c>
      <c r="AW202" s="13" t="s">
        <v>37</v>
      </c>
      <c r="AX202" s="13" t="s">
        <v>76</v>
      </c>
      <c r="AY202" s="216" t="s">
        <v>142</v>
      </c>
    </row>
    <row r="203" spans="1:65" s="13" customFormat="1" ht="11.25">
      <c r="B203" s="206"/>
      <c r="C203" s="207"/>
      <c r="D203" s="198" t="s">
        <v>254</v>
      </c>
      <c r="E203" s="208" t="s">
        <v>19</v>
      </c>
      <c r="F203" s="209" t="s">
        <v>262</v>
      </c>
      <c r="G203" s="207"/>
      <c r="H203" s="210">
        <v>0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254</v>
      </c>
      <c r="AU203" s="216" t="s">
        <v>86</v>
      </c>
      <c r="AV203" s="13" t="s">
        <v>86</v>
      </c>
      <c r="AW203" s="13" t="s">
        <v>37</v>
      </c>
      <c r="AX203" s="13" t="s">
        <v>76</v>
      </c>
      <c r="AY203" s="216" t="s">
        <v>142</v>
      </c>
    </row>
    <row r="204" spans="1:65" s="13" customFormat="1" ht="11.25">
      <c r="B204" s="206"/>
      <c r="C204" s="207"/>
      <c r="D204" s="198" t="s">
        <v>254</v>
      </c>
      <c r="E204" s="208" t="s">
        <v>19</v>
      </c>
      <c r="F204" s="209" t="s">
        <v>263</v>
      </c>
      <c r="G204" s="207"/>
      <c r="H204" s="210">
        <v>9.86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254</v>
      </c>
      <c r="AU204" s="216" t="s">
        <v>86</v>
      </c>
      <c r="AV204" s="13" t="s">
        <v>86</v>
      </c>
      <c r="AW204" s="13" t="s">
        <v>37</v>
      </c>
      <c r="AX204" s="13" t="s">
        <v>76</v>
      </c>
      <c r="AY204" s="216" t="s">
        <v>142</v>
      </c>
    </row>
    <row r="205" spans="1:65" s="13" customFormat="1" ht="11.25">
      <c r="B205" s="206"/>
      <c r="C205" s="207"/>
      <c r="D205" s="198" t="s">
        <v>254</v>
      </c>
      <c r="E205" s="208" t="s">
        <v>19</v>
      </c>
      <c r="F205" s="209" t="s">
        <v>264</v>
      </c>
      <c r="G205" s="207"/>
      <c r="H205" s="210">
        <v>4.08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254</v>
      </c>
      <c r="AU205" s="216" t="s">
        <v>86</v>
      </c>
      <c r="AV205" s="13" t="s">
        <v>86</v>
      </c>
      <c r="AW205" s="13" t="s">
        <v>37</v>
      </c>
      <c r="AX205" s="13" t="s">
        <v>76</v>
      </c>
      <c r="AY205" s="216" t="s">
        <v>142</v>
      </c>
    </row>
    <row r="206" spans="1:65" s="13" customFormat="1" ht="33.75">
      <c r="B206" s="206"/>
      <c r="C206" s="207"/>
      <c r="D206" s="198" t="s">
        <v>254</v>
      </c>
      <c r="E206" s="208" t="s">
        <v>19</v>
      </c>
      <c r="F206" s="209" t="s">
        <v>265</v>
      </c>
      <c r="G206" s="207"/>
      <c r="H206" s="210">
        <v>19.097000000000001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254</v>
      </c>
      <c r="AU206" s="216" t="s">
        <v>86</v>
      </c>
      <c r="AV206" s="13" t="s">
        <v>86</v>
      </c>
      <c r="AW206" s="13" t="s">
        <v>37</v>
      </c>
      <c r="AX206" s="13" t="s">
        <v>76</v>
      </c>
      <c r="AY206" s="216" t="s">
        <v>142</v>
      </c>
    </row>
    <row r="207" spans="1:65" s="13" customFormat="1" ht="22.5">
      <c r="B207" s="206"/>
      <c r="C207" s="207"/>
      <c r="D207" s="198" t="s">
        <v>254</v>
      </c>
      <c r="E207" s="208" t="s">
        <v>19</v>
      </c>
      <c r="F207" s="209" t="s">
        <v>271</v>
      </c>
      <c r="G207" s="207"/>
      <c r="H207" s="210">
        <v>16.565000000000001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254</v>
      </c>
      <c r="AU207" s="216" t="s">
        <v>86</v>
      </c>
      <c r="AV207" s="13" t="s">
        <v>86</v>
      </c>
      <c r="AW207" s="13" t="s">
        <v>37</v>
      </c>
      <c r="AX207" s="13" t="s">
        <v>76</v>
      </c>
      <c r="AY207" s="216" t="s">
        <v>142</v>
      </c>
    </row>
    <row r="208" spans="1:65" s="13" customFormat="1" ht="33.75">
      <c r="B208" s="206"/>
      <c r="C208" s="207"/>
      <c r="D208" s="198" t="s">
        <v>254</v>
      </c>
      <c r="E208" s="208" t="s">
        <v>19</v>
      </c>
      <c r="F208" s="209" t="s">
        <v>276</v>
      </c>
      <c r="G208" s="207"/>
      <c r="H208" s="210">
        <v>8.42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254</v>
      </c>
      <c r="AU208" s="216" t="s">
        <v>86</v>
      </c>
      <c r="AV208" s="13" t="s">
        <v>86</v>
      </c>
      <c r="AW208" s="13" t="s">
        <v>37</v>
      </c>
      <c r="AX208" s="13" t="s">
        <v>76</v>
      </c>
      <c r="AY208" s="216" t="s">
        <v>142</v>
      </c>
    </row>
    <row r="209" spans="1:65" s="13" customFormat="1" ht="45">
      <c r="B209" s="206"/>
      <c r="C209" s="207"/>
      <c r="D209" s="198" t="s">
        <v>254</v>
      </c>
      <c r="E209" s="208" t="s">
        <v>19</v>
      </c>
      <c r="F209" s="209" t="s">
        <v>277</v>
      </c>
      <c r="G209" s="207"/>
      <c r="H209" s="210">
        <v>77.019000000000005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254</v>
      </c>
      <c r="AU209" s="216" t="s">
        <v>86</v>
      </c>
      <c r="AV209" s="13" t="s">
        <v>86</v>
      </c>
      <c r="AW209" s="13" t="s">
        <v>37</v>
      </c>
      <c r="AX209" s="13" t="s">
        <v>76</v>
      </c>
      <c r="AY209" s="216" t="s">
        <v>142</v>
      </c>
    </row>
    <row r="210" spans="1:65" s="13" customFormat="1" ht="11.25">
      <c r="B210" s="206"/>
      <c r="C210" s="207"/>
      <c r="D210" s="198" t="s">
        <v>254</v>
      </c>
      <c r="E210" s="208" t="s">
        <v>19</v>
      </c>
      <c r="F210" s="209" t="s">
        <v>282</v>
      </c>
      <c r="G210" s="207"/>
      <c r="H210" s="210">
        <v>51.398000000000003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254</v>
      </c>
      <c r="AU210" s="216" t="s">
        <v>86</v>
      </c>
      <c r="AV210" s="13" t="s">
        <v>86</v>
      </c>
      <c r="AW210" s="13" t="s">
        <v>37</v>
      </c>
      <c r="AX210" s="13" t="s">
        <v>76</v>
      </c>
      <c r="AY210" s="216" t="s">
        <v>142</v>
      </c>
    </row>
    <row r="211" spans="1:65" s="13" customFormat="1" ht="33.75">
      <c r="B211" s="206"/>
      <c r="C211" s="207"/>
      <c r="D211" s="198" t="s">
        <v>254</v>
      </c>
      <c r="E211" s="208" t="s">
        <v>19</v>
      </c>
      <c r="F211" s="209" t="s">
        <v>287</v>
      </c>
      <c r="G211" s="207"/>
      <c r="H211" s="210">
        <v>25.163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254</v>
      </c>
      <c r="AU211" s="216" t="s">
        <v>86</v>
      </c>
      <c r="AV211" s="13" t="s">
        <v>86</v>
      </c>
      <c r="AW211" s="13" t="s">
        <v>37</v>
      </c>
      <c r="AX211" s="13" t="s">
        <v>76</v>
      </c>
      <c r="AY211" s="216" t="s">
        <v>142</v>
      </c>
    </row>
    <row r="212" spans="1:65" s="13" customFormat="1" ht="11.25">
      <c r="B212" s="206"/>
      <c r="C212" s="207"/>
      <c r="D212" s="198" t="s">
        <v>254</v>
      </c>
      <c r="E212" s="208" t="s">
        <v>19</v>
      </c>
      <c r="F212" s="209" t="s">
        <v>288</v>
      </c>
      <c r="G212" s="207"/>
      <c r="H212" s="210">
        <v>0.61299999999999999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254</v>
      </c>
      <c r="AU212" s="216" t="s">
        <v>86</v>
      </c>
      <c r="AV212" s="13" t="s">
        <v>86</v>
      </c>
      <c r="AW212" s="13" t="s">
        <v>37</v>
      </c>
      <c r="AX212" s="13" t="s">
        <v>76</v>
      </c>
      <c r="AY212" s="216" t="s">
        <v>142</v>
      </c>
    </row>
    <row r="213" spans="1:65" s="13" customFormat="1" ht="11.25">
      <c r="B213" s="206"/>
      <c r="C213" s="207"/>
      <c r="D213" s="198" t="s">
        <v>254</v>
      </c>
      <c r="E213" s="208" t="s">
        <v>19</v>
      </c>
      <c r="F213" s="209" t="s">
        <v>293</v>
      </c>
      <c r="G213" s="207"/>
      <c r="H213" s="210">
        <v>5.1660000000000004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254</v>
      </c>
      <c r="AU213" s="216" t="s">
        <v>86</v>
      </c>
      <c r="AV213" s="13" t="s">
        <v>86</v>
      </c>
      <c r="AW213" s="13" t="s">
        <v>37</v>
      </c>
      <c r="AX213" s="13" t="s">
        <v>76</v>
      </c>
      <c r="AY213" s="216" t="s">
        <v>142</v>
      </c>
    </row>
    <row r="214" spans="1:65" s="13" customFormat="1" ht="33.75">
      <c r="B214" s="206"/>
      <c r="C214" s="207"/>
      <c r="D214" s="198" t="s">
        <v>254</v>
      </c>
      <c r="E214" s="208" t="s">
        <v>19</v>
      </c>
      <c r="F214" s="209" t="s">
        <v>325</v>
      </c>
      <c r="G214" s="207"/>
      <c r="H214" s="210">
        <v>-30.391999999999999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254</v>
      </c>
      <c r="AU214" s="216" t="s">
        <v>86</v>
      </c>
      <c r="AV214" s="13" t="s">
        <v>86</v>
      </c>
      <c r="AW214" s="13" t="s">
        <v>37</v>
      </c>
      <c r="AX214" s="13" t="s">
        <v>76</v>
      </c>
      <c r="AY214" s="216" t="s">
        <v>142</v>
      </c>
    </row>
    <row r="215" spans="1:65" s="13" customFormat="1" ht="56.25">
      <c r="B215" s="206"/>
      <c r="C215" s="207"/>
      <c r="D215" s="198" t="s">
        <v>254</v>
      </c>
      <c r="E215" s="208" t="s">
        <v>19</v>
      </c>
      <c r="F215" s="209" t="s">
        <v>326</v>
      </c>
      <c r="G215" s="207"/>
      <c r="H215" s="210">
        <v>-25.771000000000001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254</v>
      </c>
      <c r="AU215" s="216" t="s">
        <v>86</v>
      </c>
      <c r="AV215" s="13" t="s">
        <v>86</v>
      </c>
      <c r="AW215" s="13" t="s">
        <v>37</v>
      </c>
      <c r="AX215" s="13" t="s">
        <v>76</v>
      </c>
      <c r="AY215" s="216" t="s">
        <v>142</v>
      </c>
    </row>
    <row r="216" spans="1:65" s="13" customFormat="1" ht="33.75">
      <c r="B216" s="206"/>
      <c r="C216" s="207"/>
      <c r="D216" s="198" t="s">
        <v>254</v>
      </c>
      <c r="E216" s="208" t="s">
        <v>19</v>
      </c>
      <c r="F216" s="209" t="s">
        <v>327</v>
      </c>
      <c r="G216" s="207"/>
      <c r="H216" s="210">
        <v>-10.901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254</v>
      </c>
      <c r="AU216" s="216" t="s">
        <v>86</v>
      </c>
      <c r="AV216" s="13" t="s">
        <v>86</v>
      </c>
      <c r="AW216" s="13" t="s">
        <v>37</v>
      </c>
      <c r="AX216" s="13" t="s">
        <v>76</v>
      </c>
      <c r="AY216" s="216" t="s">
        <v>142</v>
      </c>
    </row>
    <row r="217" spans="1:65" s="14" customFormat="1" ht="11.25">
      <c r="B217" s="217"/>
      <c r="C217" s="218"/>
      <c r="D217" s="198" t="s">
        <v>254</v>
      </c>
      <c r="E217" s="219" t="s">
        <v>19</v>
      </c>
      <c r="F217" s="220" t="s">
        <v>266</v>
      </c>
      <c r="G217" s="218"/>
      <c r="H217" s="221">
        <v>213.76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254</v>
      </c>
      <c r="AU217" s="227" t="s">
        <v>86</v>
      </c>
      <c r="AV217" s="14" t="s">
        <v>167</v>
      </c>
      <c r="AW217" s="14" t="s">
        <v>37</v>
      </c>
      <c r="AX217" s="14" t="s">
        <v>84</v>
      </c>
      <c r="AY217" s="227" t="s">
        <v>142</v>
      </c>
    </row>
    <row r="218" spans="1:65" s="2" customFormat="1" ht="44.25" customHeight="1">
      <c r="A218" s="36"/>
      <c r="B218" s="37"/>
      <c r="C218" s="180" t="s">
        <v>8</v>
      </c>
      <c r="D218" s="180" t="s">
        <v>145</v>
      </c>
      <c r="E218" s="181" t="s">
        <v>333</v>
      </c>
      <c r="F218" s="182" t="s">
        <v>334</v>
      </c>
      <c r="G218" s="183" t="s">
        <v>335</v>
      </c>
      <c r="H218" s="184">
        <v>406.14400000000001</v>
      </c>
      <c r="I218" s="185"/>
      <c r="J218" s="186">
        <f>ROUND(I218*H218,2)</f>
        <v>0</v>
      </c>
      <c r="K218" s="182" t="s">
        <v>149</v>
      </c>
      <c r="L218" s="41"/>
      <c r="M218" s="187" t="s">
        <v>19</v>
      </c>
      <c r="N218" s="188" t="s">
        <v>47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167</v>
      </c>
      <c r="AT218" s="191" t="s">
        <v>145</v>
      </c>
      <c r="AU218" s="191" t="s">
        <v>86</v>
      </c>
      <c r="AY218" s="19" t="s">
        <v>142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84</v>
      </c>
      <c r="BK218" s="192">
        <f>ROUND(I218*H218,2)</f>
        <v>0</v>
      </c>
      <c r="BL218" s="19" t="s">
        <v>167</v>
      </c>
      <c r="BM218" s="191" t="s">
        <v>336</v>
      </c>
    </row>
    <row r="219" spans="1:65" s="2" customFormat="1" ht="11.25">
      <c r="A219" s="36"/>
      <c r="B219" s="37"/>
      <c r="C219" s="38"/>
      <c r="D219" s="193" t="s">
        <v>152</v>
      </c>
      <c r="E219" s="38"/>
      <c r="F219" s="194" t="s">
        <v>337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152</v>
      </c>
      <c r="AU219" s="19" t="s">
        <v>86</v>
      </c>
    </row>
    <row r="220" spans="1:65" s="13" customFormat="1" ht="22.5">
      <c r="B220" s="206"/>
      <c r="C220" s="207"/>
      <c r="D220" s="198" t="s">
        <v>254</v>
      </c>
      <c r="E220" s="208" t="s">
        <v>19</v>
      </c>
      <c r="F220" s="209" t="s">
        <v>261</v>
      </c>
      <c r="G220" s="207"/>
      <c r="H220" s="210">
        <v>63.442999999999998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254</v>
      </c>
      <c r="AU220" s="216" t="s">
        <v>86</v>
      </c>
      <c r="AV220" s="13" t="s">
        <v>86</v>
      </c>
      <c r="AW220" s="13" t="s">
        <v>37</v>
      </c>
      <c r="AX220" s="13" t="s">
        <v>76</v>
      </c>
      <c r="AY220" s="216" t="s">
        <v>142</v>
      </c>
    </row>
    <row r="221" spans="1:65" s="13" customFormat="1" ht="11.25">
      <c r="B221" s="206"/>
      <c r="C221" s="207"/>
      <c r="D221" s="198" t="s">
        <v>254</v>
      </c>
      <c r="E221" s="208" t="s">
        <v>19</v>
      </c>
      <c r="F221" s="209" t="s">
        <v>262</v>
      </c>
      <c r="G221" s="207"/>
      <c r="H221" s="210">
        <v>0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254</v>
      </c>
      <c r="AU221" s="216" t="s">
        <v>86</v>
      </c>
      <c r="AV221" s="13" t="s">
        <v>86</v>
      </c>
      <c r="AW221" s="13" t="s">
        <v>37</v>
      </c>
      <c r="AX221" s="13" t="s">
        <v>76</v>
      </c>
      <c r="AY221" s="216" t="s">
        <v>142</v>
      </c>
    </row>
    <row r="222" spans="1:65" s="13" customFormat="1" ht="11.25">
      <c r="B222" s="206"/>
      <c r="C222" s="207"/>
      <c r="D222" s="198" t="s">
        <v>254</v>
      </c>
      <c r="E222" s="208" t="s">
        <v>19</v>
      </c>
      <c r="F222" s="209" t="s">
        <v>263</v>
      </c>
      <c r="G222" s="207"/>
      <c r="H222" s="210">
        <v>9.86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254</v>
      </c>
      <c r="AU222" s="216" t="s">
        <v>86</v>
      </c>
      <c r="AV222" s="13" t="s">
        <v>86</v>
      </c>
      <c r="AW222" s="13" t="s">
        <v>37</v>
      </c>
      <c r="AX222" s="13" t="s">
        <v>76</v>
      </c>
      <c r="AY222" s="216" t="s">
        <v>142</v>
      </c>
    </row>
    <row r="223" spans="1:65" s="13" customFormat="1" ht="11.25">
      <c r="B223" s="206"/>
      <c r="C223" s="207"/>
      <c r="D223" s="198" t="s">
        <v>254</v>
      </c>
      <c r="E223" s="208" t="s">
        <v>19</v>
      </c>
      <c r="F223" s="209" t="s">
        <v>264</v>
      </c>
      <c r="G223" s="207"/>
      <c r="H223" s="210">
        <v>4.08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254</v>
      </c>
      <c r="AU223" s="216" t="s">
        <v>86</v>
      </c>
      <c r="AV223" s="13" t="s">
        <v>86</v>
      </c>
      <c r="AW223" s="13" t="s">
        <v>37</v>
      </c>
      <c r="AX223" s="13" t="s">
        <v>76</v>
      </c>
      <c r="AY223" s="216" t="s">
        <v>142</v>
      </c>
    </row>
    <row r="224" spans="1:65" s="13" customFormat="1" ht="33.75">
      <c r="B224" s="206"/>
      <c r="C224" s="207"/>
      <c r="D224" s="198" t="s">
        <v>254</v>
      </c>
      <c r="E224" s="208" t="s">
        <v>19</v>
      </c>
      <c r="F224" s="209" t="s">
        <v>265</v>
      </c>
      <c r="G224" s="207"/>
      <c r="H224" s="210">
        <v>19.097000000000001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254</v>
      </c>
      <c r="AU224" s="216" t="s">
        <v>86</v>
      </c>
      <c r="AV224" s="13" t="s">
        <v>86</v>
      </c>
      <c r="AW224" s="13" t="s">
        <v>37</v>
      </c>
      <c r="AX224" s="13" t="s">
        <v>76</v>
      </c>
      <c r="AY224" s="216" t="s">
        <v>142</v>
      </c>
    </row>
    <row r="225" spans="1:65" s="13" customFormat="1" ht="22.5">
      <c r="B225" s="206"/>
      <c r="C225" s="207"/>
      <c r="D225" s="198" t="s">
        <v>254</v>
      </c>
      <c r="E225" s="208" t="s">
        <v>19</v>
      </c>
      <c r="F225" s="209" t="s">
        <v>271</v>
      </c>
      <c r="G225" s="207"/>
      <c r="H225" s="210">
        <v>16.565000000000001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254</v>
      </c>
      <c r="AU225" s="216" t="s">
        <v>86</v>
      </c>
      <c r="AV225" s="13" t="s">
        <v>86</v>
      </c>
      <c r="AW225" s="13" t="s">
        <v>37</v>
      </c>
      <c r="AX225" s="13" t="s">
        <v>76</v>
      </c>
      <c r="AY225" s="216" t="s">
        <v>142</v>
      </c>
    </row>
    <row r="226" spans="1:65" s="13" customFormat="1" ht="33.75">
      <c r="B226" s="206"/>
      <c r="C226" s="207"/>
      <c r="D226" s="198" t="s">
        <v>254</v>
      </c>
      <c r="E226" s="208" t="s">
        <v>19</v>
      </c>
      <c r="F226" s="209" t="s">
        <v>276</v>
      </c>
      <c r="G226" s="207"/>
      <c r="H226" s="210">
        <v>8.42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254</v>
      </c>
      <c r="AU226" s="216" t="s">
        <v>86</v>
      </c>
      <c r="AV226" s="13" t="s">
        <v>86</v>
      </c>
      <c r="AW226" s="13" t="s">
        <v>37</v>
      </c>
      <c r="AX226" s="13" t="s">
        <v>76</v>
      </c>
      <c r="AY226" s="216" t="s">
        <v>142</v>
      </c>
    </row>
    <row r="227" spans="1:65" s="13" customFormat="1" ht="45">
      <c r="B227" s="206"/>
      <c r="C227" s="207"/>
      <c r="D227" s="198" t="s">
        <v>254</v>
      </c>
      <c r="E227" s="208" t="s">
        <v>19</v>
      </c>
      <c r="F227" s="209" t="s">
        <v>277</v>
      </c>
      <c r="G227" s="207"/>
      <c r="H227" s="210">
        <v>77.019000000000005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254</v>
      </c>
      <c r="AU227" s="216" t="s">
        <v>86</v>
      </c>
      <c r="AV227" s="13" t="s">
        <v>86</v>
      </c>
      <c r="AW227" s="13" t="s">
        <v>37</v>
      </c>
      <c r="AX227" s="13" t="s">
        <v>76</v>
      </c>
      <c r="AY227" s="216" t="s">
        <v>142</v>
      </c>
    </row>
    <row r="228" spans="1:65" s="13" customFormat="1" ht="11.25">
      <c r="B228" s="206"/>
      <c r="C228" s="207"/>
      <c r="D228" s="198" t="s">
        <v>254</v>
      </c>
      <c r="E228" s="208" t="s">
        <v>19</v>
      </c>
      <c r="F228" s="209" t="s">
        <v>282</v>
      </c>
      <c r="G228" s="207"/>
      <c r="H228" s="210">
        <v>51.398000000000003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254</v>
      </c>
      <c r="AU228" s="216" t="s">
        <v>86</v>
      </c>
      <c r="AV228" s="13" t="s">
        <v>86</v>
      </c>
      <c r="AW228" s="13" t="s">
        <v>37</v>
      </c>
      <c r="AX228" s="13" t="s">
        <v>76</v>
      </c>
      <c r="AY228" s="216" t="s">
        <v>142</v>
      </c>
    </row>
    <row r="229" spans="1:65" s="13" customFormat="1" ht="33.75">
      <c r="B229" s="206"/>
      <c r="C229" s="207"/>
      <c r="D229" s="198" t="s">
        <v>254</v>
      </c>
      <c r="E229" s="208" t="s">
        <v>19</v>
      </c>
      <c r="F229" s="209" t="s">
        <v>287</v>
      </c>
      <c r="G229" s="207"/>
      <c r="H229" s="210">
        <v>25.163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254</v>
      </c>
      <c r="AU229" s="216" t="s">
        <v>86</v>
      </c>
      <c r="AV229" s="13" t="s">
        <v>86</v>
      </c>
      <c r="AW229" s="13" t="s">
        <v>37</v>
      </c>
      <c r="AX229" s="13" t="s">
        <v>76</v>
      </c>
      <c r="AY229" s="216" t="s">
        <v>142</v>
      </c>
    </row>
    <row r="230" spans="1:65" s="13" customFormat="1" ht="11.25">
      <c r="B230" s="206"/>
      <c r="C230" s="207"/>
      <c r="D230" s="198" t="s">
        <v>254</v>
      </c>
      <c r="E230" s="208" t="s">
        <v>19</v>
      </c>
      <c r="F230" s="209" t="s">
        <v>288</v>
      </c>
      <c r="G230" s="207"/>
      <c r="H230" s="210">
        <v>0.61299999999999999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254</v>
      </c>
      <c r="AU230" s="216" t="s">
        <v>86</v>
      </c>
      <c r="AV230" s="13" t="s">
        <v>86</v>
      </c>
      <c r="AW230" s="13" t="s">
        <v>37</v>
      </c>
      <c r="AX230" s="13" t="s">
        <v>76</v>
      </c>
      <c r="AY230" s="216" t="s">
        <v>142</v>
      </c>
    </row>
    <row r="231" spans="1:65" s="13" customFormat="1" ht="11.25">
      <c r="B231" s="206"/>
      <c r="C231" s="207"/>
      <c r="D231" s="198" t="s">
        <v>254</v>
      </c>
      <c r="E231" s="208" t="s">
        <v>19</v>
      </c>
      <c r="F231" s="209" t="s">
        <v>293</v>
      </c>
      <c r="G231" s="207"/>
      <c r="H231" s="210">
        <v>5.1660000000000004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254</v>
      </c>
      <c r="AU231" s="216" t="s">
        <v>86</v>
      </c>
      <c r="AV231" s="13" t="s">
        <v>86</v>
      </c>
      <c r="AW231" s="13" t="s">
        <v>37</v>
      </c>
      <c r="AX231" s="13" t="s">
        <v>76</v>
      </c>
      <c r="AY231" s="216" t="s">
        <v>142</v>
      </c>
    </row>
    <row r="232" spans="1:65" s="13" customFormat="1" ht="33.75">
      <c r="B232" s="206"/>
      <c r="C232" s="207"/>
      <c r="D232" s="198" t="s">
        <v>254</v>
      </c>
      <c r="E232" s="208" t="s">
        <v>19</v>
      </c>
      <c r="F232" s="209" t="s">
        <v>325</v>
      </c>
      <c r="G232" s="207"/>
      <c r="H232" s="210">
        <v>-30.391999999999999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254</v>
      </c>
      <c r="AU232" s="216" t="s">
        <v>86</v>
      </c>
      <c r="AV232" s="13" t="s">
        <v>86</v>
      </c>
      <c r="AW232" s="13" t="s">
        <v>37</v>
      </c>
      <c r="AX232" s="13" t="s">
        <v>76</v>
      </c>
      <c r="AY232" s="216" t="s">
        <v>142</v>
      </c>
    </row>
    <row r="233" spans="1:65" s="13" customFormat="1" ht="56.25">
      <c r="B233" s="206"/>
      <c r="C233" s="207"/>
      <c r="D233" s="198" t="s">
        <v>254</v>
      </c>
      <c r="E233" s="208" t="s">
        <v>19</v>
      </c>
      <c r="F233" s="209" t="s">
        <v>326</v>
      </c>
      <c r="G233" s="207"/>
      <c r="H233" s="210">
        <v>-25.771000000000001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254</v>
      </c>
      <c r="AU233" s="216" t="s">
        <v>86</v>
      </c>
      <c r="AV233" s="13" t="s">
        <v>86</v>
      </c>
      <c r="AW233" s="13" t="s">
        <v>37</v>
      </c>
      <c r="AX233" s="13" t="s">
        <v>76</v>
      </c>
      <c r="AY233" s="216" t="s">
        <v>142</v>
      </c>
    </row>
    <row r="234" spans="1:65" s="13" customFormat="1" ht="33.75">
      <c r="B234" s="206"/>
      <c r="C234" s="207"/>
      <c r="D234" s="198" t="s">
        <v>254</v>
      </c>
      <c r="E234" s="208" t="s">
        <v>19</v>
      </c>
      <c r="F234" s="209" t="s">
        <v>327</v>
      </c>
      <c r="G234" s="207"/>
      <c r="H234" s="210">
        <v>-10.901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254</v>
      </c>
      <c r="AU234" s="216" t="s">
        <v>86</v>
      </c>
      <c r="AV234" s="13" t="s">
        <v>86</v>
      </c>
      <c r="AW234" s="13" t="s">
        <v>37</v>
      </c>
      <c r="AX234" s="13" t="s">
        <v>76</v>
      </c>
      <c r="AY234" s="216" t="s">
        <v>142</v>
      </c>
    </row>
    <row r="235" spans="1:65" s="14" customFormat="1" ht="11.25">
      <c r="B235" s="217"/>
      <c r="C235" s="218"/>
      <c r="D235" s="198" t="s">
        <v>254</v>
      </c>
      <c r="E235" s="219" t="s">
        <v>19</v>
      </c>
      <c r="F235" s="220" t="s">
        <v>266</v>
      </c>
      <c r="G235" s="218"/>
      <c r="H235" s="221">
        <v>213.76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254</v>
      </c>
      <c r="AU235" s="227" t="s">
        <v>86</v>
      </c>
      <c r="AV235" s="14" t="s">
        <v>167</v>
      </c>
      <c r="AW235" s="14" t="s">
        <v>37</v>
      </c>
      <c r="AX235" s="14" t="s">
        <v>84</v>
      </c>
      <c r="AY235" s="227" t="s">
        <v>142</v>
      </c>
    </row>
    <row r="236" spans="1:65" s="13" customFormat="1" ht="11.25">
      <c r="B236" s="206"/>
      <c r="C236" s="207"/>
      <c r="D236" s="198" t="s">
        <v>254</v>
      </c>
      <c r="E236" s="207"/>
      <c r="F236" s="209" t="s">
        <v>338</v>
      </c>
      <c r="G236" s="207"/>
      <c r="H236" s="210">
        <v>406.14400000000001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254</v>
      </c>
      <c r="AU236" s="216" t="s">
        <v>86</v>
      </c>
      <c r="AV236" s="13" t="s">
        <v>86</v>
      </c>
      <c r="AW236" s="13" t="s">
        <v>4</v>
      </c>
      <c r="AX236" s="13" t="s">
        <v>84</v>
      </c>
      <c r="AY236" s="216" t="s">
        <v>142</v>
      </c>
    </row>
    <row r="237" spans="1:65" s="2" customFormat="1" ht="44.25" customHeight="1">
      <c r="A237" s="36"/>
      <c r="B237" s="37"/>
      <c r="C237" s="180" t="s">
        <v>339</v>
      </c>
      <c r="D237" s="180" t="s">
        <v>145</v>
      </c>
      <c r="E237" s="181" t="s">
        <v>340</v>
      </c>
      <c r="F237" s="182" t="s">
        <v>341</v>
      </c>
      <c r="G237" s="183" t="s">
        <v>258</v>
      </c>
      <c r="H237" s="184">
        <v>67.063999999999993</v>
      </c>
      <c r="I237" s="185"/>
      <c r="J237" s="186">
        <f>ROUND(I237*H237,2)</f>
        <v>0</v>
      </c>
      <c r="K237" s="182" t="s">
        <v>149</v>
      </c>
      <c r="L237" s="41"/>
      <c r="M237" s="187" t="s">
        <v>19</v>
      </c>
      <c r="N237" s="188" t="s">
        <v>47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167</v>
      </c>
      <c r="AT237" s="191" t="s">
        <v>145</v>
      </c>
      <c r="AU237" s="191" t="s">
        <v>86</v>
      </c>
      <c r="AY237" s="19" t="s">
        <v>142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84</v>
      </c>
      <c r="BK237" s="192">
        <f>ROUND(I237*H237,2)</f>
        <v>0</v>
      </c>
      <c r="BL237" s="19" t="s">
        <v>167</v>
      </c>
      <c r="BM237" s="191" t="s">
        <v>342</v>
      </c>
    </row>
    <row r="238" spans="1:65" s="2" customFormat="1" ht="11.25">
      <c r="A238" s="36"/>
      <c r="B238" s="37"/>
      <c r="C238" s="38"/>
      <c r="D238" s="193" t="s">
        <v>152</v>
      </c>
      <c r="E238" s="38"/>
      <c r="F238" s="194" t="s">
        <v>343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152</v>
      </c>
      <c r="AU238" s="19" t="s">
        <v>86</v>
      </c>
    </row>
    <row r="239" spans="1:65" s="13" customFormat="1" ht="33.75">
      <c r="B239" s="206"/>
      <c r="C239" s="207"/>
      <c r="D239" s="198" t="s">
        <v>254</v>
      </c>
      <c r="E239" s="208" t="s">
        <v>19</v>
      </c>
      <c r="F239" s="209" t="s">
        <v>317</v>
      </c>
      <c r="G239" s="207"/>
      <c r="H239" s="210">
        <v>30.391999999999999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254</v>
      </c>
      <c r="AU239" s="216" t="s">
        <v>86</v>
      </c>
      <c r="AV239" s="13" t="s">
        <v>86</v>
      </c>
      <c r="AW239" s="13" t="s">
        <v>37</v>
      </c>
      <c r="AX239" s="13" t="s">
        <v>76</v>
      </c>
      <c r="AY239" s="216" t="s">
        <v>142</v>
      </c>
    </row>
    <row r="240" spans="1:65" s="13" customFormat="1" ht="56.25">
      <c r="B240" s="206"/>
      <c r="C240" s="207"/>
      <c r="D240" s="198" t="s">
        <v>254</v>
      </c>
      <c r="E240" s="208" t="s">
        <v>19</v>
      </c>
      <c r="F240" s="209" t="s">
        <v>318</v>
      </c>
      <c r="G240" s="207"/>
      <c r="H240" s="210">
        <v>25.771000000000001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254</v>
      </c>
      <c r="AU240" s="216" t="s">
        <v>86</v>
      </c>
      <c r="AV240" s="13" t="s">
        <v>86</v>
      </c>
      <c r="AW240" s="13" t="s">
        <v>37</v>
      </c>
      <c r="AX240" s="13" t="s">
        <v>76</v>
      </c>
      <c r="AY240" s="216" t="s">
        <v>142</v>
      </c>
    </row>
    <row r="241" spans="1:65" s="13" customFormat="1" ht="33.75">
      <c r="B241" s="206"/>
      <c r="C241" s="207"/>
      <c r="D241" s="198" t="s">
        <v>254</v>
      </c>
      <c r="E241" s="208" t="s">
        <v>19</v>
      </c>
      <c r="F241" s="209" t="s">
        <v>319</v>
      </c>
      <c r="G241" s="207"/>
      <c r="H241" s="210">
        <v>10.901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254</v>
      </c>
      <c r="AU241" s="216" t="s">
        <v>86</v>
      </c>
      <c r="AV241" s="13" t="s">
        <v>86</v>
      </c>
      <c r="AW241" s="13" t="s">
        <v>37</v>
      </c>
      <c r="AX241" s="13" t="s">
        <v>76</v>
      </c>
      <c r="AY241" s="216" t="s">
        <v>142</v>
      </c>
    </row>
    <row r="242" spans="1:65" s="14" customFormat="1" ht="11.25">
      <c r="B242" s="217"/>
      <c r="C242" s="218"/>
      <c r="D242" s="198" t="s">
        <v>254</v>
      </c>
      <c r="E242" s="219" t="s">
        <v>19</v>
      </c>
      <c r="F242" s="220" t="s">
        <v>266</v>
      </c>
      <c r="G242" s="218"/>
      <c r="H242" s="221">
        <v>67.063999999999993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254</v>
      </c>
      <c r="AU242" s="227" t="s">
        <v>86</v>
      </c>
      <c r="AV242" s="14" t="s">
        <v>167</v>
      </c>
      <c r="AW242" s="14" t="s">
        <v>37</v>
      </c>
      <c r="AX242" s="14" t="s">
        <v>84</v>
      </c>
      <c r="AY242" s="227" t="s">
        <v>142</v>
      </c>
    </row>
    <row r="243" spans="1:65" s="2" customFormat="1" ht="66.75" customHeight="1">
      <c r="A243" s="36"/>
      <c r="B243" s="37"/>
      <c r="C243" s="180" t="s">
        <v>344</v>
      </c>
      <c r="D243" s="180" t="s">
        <v>145</v>
      </c>
      <c r="E243" s="181" t="s">
        <v>345</v>
      </c>
      <c r="F243" s="182" t="s">
        <v>346</v>
      </c>
      <c r="G243" s="183" t="s">
        <v>258</v>
      </c>
      <c r="H243" s="184">
        <v>10.247999999999999</v>
      </c>
      <c r="I243" s="185"/>
      <c r="J243" s="186">
        <f>ROUND(I243*H243,2)</f>
        <v>0</v>
      </c>
      <c r="K243" s="182" t="s">
        <v>149</v>
      </c>
      <c r="L243" s="41"/>
      <c r="M243" s="187" t="s">
        <v>19</v>
      </c>
      <c r="N243" s="188" t="s">
        <v>47</v>
      </c>
      <c r="O243" s="6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167</v>
      </c>
      <c r="AT243" s="191" t="s">
        <v>145</v>
      </c>
      <c r="AU243" s="191" t="s">
        <v>86</v>
      </c>
      <c r="AY243" s="19" t="s">
        <v>142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84</v>
      </c>
      <c r="BK243" s="192">
        <f>ROUND(I243*H243,2)</f>
        <v>0</v>
      </c>
      <c r="BL243" s="19" t="s">
        <v>167</v>
      </c>
      <c r="BM243" s="191" t="s">
        <v>347</v>
      </c>
    </row>
    <row r="244" spans="1:65" s="2" customFormat="1" ht="11.25">
      <c r="A244" s="36"/>
      <c r="B244" s="37"/>
      <c r="C244" s="38"/>
      <c r="D244" s="193" t="s">
        <v>152</v>
      </c>
      <c r="E244" s="38"/>
      <c r="F244" s="194" t="s">
        <v>348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152</v>
      </c>
      <c r="AU244" s="19" t="s">
        <v>86</v>
      </c>
    </row>
    <row r="245" spans="1:65" s="13" customFormat="1" ht="22.5">
      <c r="B245" s="206"/>
      <c r="C245" s="207"/>
      <c r="D245" s="198" t="s">
        <v>254</v>
      </c>
      <c r="E245" s="208" t="s">
        <v>19</v>
      </c>
      <c r="F245" s="209" t="s">
        <v>349</v>
      </c>
      <c r="G245" s="207"/>
      <c r="H245" s="210">
        <v>10.247999999999999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254</v>
      </c>
      <c r="AU245" s="216" t="s">
        <v>86</v>
      </c>
      <c r="AV245" s="13" t="s">
        <v>86</v>
      </c>
      <c r="AW245" s="13" t="s">
        <v>37</v>
      </c>
      <c r="AX245" s="13" t="s">
        <v>84</v>
      </c>
      <c r="AY245" s="216" t="s">
        <v>142</v>
      </c>
    </row>
    <row r="246" spans="1:65" s="2" customFormat="1" ht="16.5" customHeight="1">
      <c r="A246" s="36"/>
      <c r="B246" s="37"/>
      <c r="C246" s="228" t="s">
        <v>350</v>
      </c>
      <c r="D246" s="228" t="s">
        <v>351</v>
      </c>
      <c r="E246" s="229" t="s">
        <v>352</v>
      </c>
      <c r="F246" s="230" t="s">
        <v>353</v>
      </c>
      <c r="G246" s="231" t="s">
        <v>335</v>
      </c>
      <c r="H246" s="232">
        <v>19.471</v>
      </c>
      <c r="I246" s="233"/>
      <c r="J246" s="234">
        <f>ROUND(I246*H246,2)</f>
        <v>0</v>
      </c>
      <c r="K246" s="230" t="s">
        <v>149</v>
      </c>
      <c r="L246" s="235"/>
      <c r="M246" s="236" t="s">
        <v>19</v>
      </c>
      <c r="N246" s="237" t="s">
        <v>47</v>
      </c>
      <c r="O246" s="66"/>
      <c r="P246" s="189">
        <f>O246*H246</f>
        <v>0</v>
      </c>
      <c r="Q246" s="189">
        <v>1</v>
      </c>
      <c r="R246" s="189">
        <f>Q246*H246</f>
        <v>19.471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189</v>
      </c>
      <c r="AT246" s="191" t="s">
        <v>351</v>
      </c>
      <c r="AU246" s="191" t="s">
        <v>86</v>
      </c>
      <c r="AY246" s="19" t="s">
        <v>142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84</v>
      </c>
      <c r="BK246" s="192">
        <f>ROUND(I246*H246,2)</f>
        <v>0</v>
      </c>
      <c r="BL246" s="19" t="s">
        <v>167</v>
      </c>
      <c r="BM246" s="191" t="s">
        <v>354</v>
      </c>
    </row>
    <row r="247" spans="1:65" s="13" customFormat="1" ht="22.5">
      <c r="B247" s="206"/>
      <c r="C247" s="207"/>
      <c r="D247" s="198" t="s">
        <v>254</v>
      </c>
      <c r="E247" s="208" t="s">
        <v>19</v>
      </c>
      <c r="F247" s="209" t="s">
        <v>349</v>
      </c>
      <c r="G247" s="207"/>
      <c r="H247" s="210">
        <v>10.247999999999999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254</v>
      </c>
      <c r="AU247" s="216" t="s">
        <v>86</v>
      </c>
      <c r="AV247" s="13" t="s">
        <v>86</v>
      </c>
      <c r="AW247" s="13" t="s">
        <v>37</v>
      </c>
      <c r="AX247" s="13" t="s">
        <v>84</v>
      </c>
      <c r="AY247" s="216" t="s">
        <v>142</v>
      </c>
    </row>
    <row r="248" spans="1:65" s="13" customFormat="1" ht="11.25">
      <c r="B248" s="206"/>
      <c r="C248" s="207"/>
      <c r="D248" s="198" t="s">
        <v>254</v>
      </c>
      <c r="E248" s="207"/>
      <c r="F248" s="209" t="s">
        <v>355</v>
      </c>
      <c r="G248" s="207"/>
      <c r="H248" s="210">
        <v>19.471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254</v>
      </c>
      <c r="AU248" s="216" t="s">
        <v>86</v>
      </c>
      <c r="AV248" s="13" t="s">
        <v>86</v>
      </c>
      <c r="AW248" s="13" t="s">
        <v>4</v>
      </c>
      <c r="AX248" s="13" t="s">
        <v>84</v>
      </c>
      <c r="AY248" s="216" t="s">
        <v>142</v>
      </c>
    </row>
    <row r="249" spans="1:65" s="2" customFormat="1" ht="37.9" customHeight="1">
      <c r="A249" s="36"/>
      <c r="B249" s="37"/>
      <c r="C249" s="180" t="s">
        <v>356</v>
      </c>
      <c r="D249" s="180" t="s">
        <v>145</v>
      </c>
      <c r="E249" s="181" t="s">
        <v>357</v>
      </c>
      <c r="F249" s="182" t="s">
        <v>358</v>
      </c>
      <c r="G249" s="183" t="s">
        <v>251</v>
      </c>
      <c r="H249" s="184">
        <v>135.62</v>
      </c>
      <c r="I249" s="185"/>
      <c r="J249" s="186">
        <f>ROUND(I249*H249,2)</f>
        <v>0</v>
      </c>
      <c r="K249" s="182" t="s">
        <v>149</v>
      </c>
      <c r="L249" s="41"/>
      <c r="M249" s="187" t="s">
        <v>19</v>
      </c>
      <c r="N249" s="188" t="s">
        <v>47</v>
      </c>
      <c r="O249" s="6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167</v>
      </c>
      <c r="AT249" s="191" t="s">
        <v>145</v>
      </c>
      <c r="AU249" s="191" t="s">
        <v>86</v>
      </c>
      <c r="AY249" s="19" t="s">
        <v>142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84</v>
      </c>
      <c r="BK249" s="192">
        <f>ROUND(I249*H249,2)</f>
        <v>0</v>
      </c>
      <c r="BL249" s="19" t="s">
        <v>167</v>
      </c>
      <c r="BM249" s="191" t="s">
        <v>359</v>
      </c>
    </row>
    <row r="250" spans="1:65" s="2" customFormat="1" ht="11.25">
      <c r="A250" s="36"/>
      <c r="B250" s="37"/>
      <c r="C250" s="38"/>
      <c r="D250" s="193" t="s">
        <v>152</v>
      </c>
      <c r="E250" s="38"/>
      <c r="F250" s="194" t="s">
        <v>360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152</v>
      </c>
      <c r="AU250" s="19" t="s">
        <v>86</v>
      </c>
    </row>
    <row r="251" spans="1:65" s="13" customFormat="1" ht="22.5">
      <c r="B251" s="206"/>
      <c r="C251" s="207"/>
      <c r="D251" s="198" t="s">
        <v>254</v>
      </c>
      <c r="E251" s="208" t="s">
        <v>19</v>
      </c>
      <c r="F251" s="209" t="s">
        <v>361</v>
      </c>
      <c r="G251" s="207"/>
      <c r="H251" s="210">
        <v>135.62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254</v>
      </c>
      <c r="AU251" s="216" t="s">
        <v>86</v>
      </c>
      <c r="AV251" s="13" t="s">
        <v>86</v>
      </c>
      <c r="AW251" s="13" t="s">
        <v>37</v>
      </c>
      <c r="AX251" s="13" t="s">
        <v>76</v>
      </c>
      <c r="AY251" s="216" t="s">
        <v>142</v>
      </c>
    </row>
    <row r="252" spans="1:65" s="14" customFormat="1" ht="11.25">
      <c r="B252" s="217"/>
      <c r="C252" s="218"/>
      <c r="D252" s="198" t="s">
        <v>254</v>
      </c>
      <c r="E252" s="219" t="s">
        <v>19</v>
      </c>
      <c r="F252" s="220" t="s">
        <v>266</v>
      </c>
      <c r="G252" s="218"/>
      <c r="H252" s="221">
        <v>135.62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254</v>
      </c>
      <c r="AU252" s="227" t="s">
        <v>86</v>
      </c>
      <c r="AV252" s="14" t="s">
        <v>167</v>
      </c>
      <c r="AW252" s="14" t="s">
        <v>37</v>
      </c>
      <c r="AX252" s="14" t="s">
        <v>84</v>
      </c>
      <c r="AY252" s="227" t="s">
        <v>142</v>
      </c>
    </row>
    <row r="253" spans="1:65" s="2" customFormat="1" ht="37.9" customHeight="1">
      <c r="A253" s="36"/>
      <c r="B253" s="37"/>
      <c r="C253" s="180" t="s">
        <v>362</v>
      </c>
      <c r="D253" s="180" t="s">
        <v>145</v>
      </c>
      <c r="E253" s="181" t="s">
        <v>363</v>
      </c>
      <c r="F253" s="182" t="s">
        <v>364</v>
      </c>
      <c r="G253" s="183" t="s">
        <v>251</v>
      </c>
      <c r="H253" s="184">
        <v>135.62</v>
      </c>
      <c r="I253" s="185"/>
      <c r="J253" s="186">
        <f>ROUND(I253*H253,2)</f>
        <v>0</v>
      </c>
      <c r="K253" s="182" t="s">
        <v>149</v>
      </c>
      <c r="L253" s="41"/>
      <c r="M253" s="187" t="s">
        <v>19</v>
      </c>
      <c r="N253" s="188" t="s">
        <v>47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167</v>
      </c>
      <c r="AT253" s="191" t="s">
        <v>145</v>
      </c>
      <c r="AU253" s="191" t="s">
        <v>86</v>
      </c>
      <c r="AY253" s="19" t="s">
        <v>142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84</v>
      </c>
      <c r="BK253" s="192">
        <f>ROUND(I253*H253,2)</f>
        <v>0</v>
      </c>
      <c r="BL253" s="19" t="s">
        <v>167</v>
      </c>
      <c r="BM253" s="191" t="s">
        <v>365</v>
      </c>
    </row>
    <row r="254" spans="1:65" s="2" customFormat="1" ht="11.25">
      <c r="A254" s="36"/>
      <c r="B254" s="37"/>
      <c r="C254" s="38"/>
      <c r="D254" s="193" t="s">
        <v>152</v>
      </c>
      <c r="E254" s="38"/>
      <c r="F254" s="194" t="s">
        <v>366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152</v>
      </c>
      <c r="AU254" s="19" t="s">
        <v>86</v>
      </c>
    </row>
    <row r="255" spans="1:65" s="13" customFormat="1" ht="22.5">
      <c r="B255" s="206"/>
      <c r="C255" s="207"/>
      <c r="D255" s="198" t="s">
        <v>254</v>
      </c>
      <c r="E255" s="208" t="s">
        <v>19</v>
      </c>
      <c r="F255" s="209" t="s">
        <v>361</v>
      </c>
      <c r="G255" s="207"/>
      <c r="H255" s="210">
        <v>135.62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254</v>
      </c>
      <c r="AU255" s="216" t="s">
        <v>86</v>
      </c>
      <c r="AV255" s="13" t="s">
        <v>86</v>
      </c>
      <c r="AW255" s="13" t="s">
        <v>37</v>
      </c>
      <c r="AX255" s="13" t="s">
        <v>76</v>
      </c>
      <c r="AY255" s="216" t="s">
        <v>142</v>
      </c>
    </row>
    <row r="256" spans="1:65" s="14" customFormat="1" ht="11.25">
      <c r="B256" s="217"/>
      <c r="C256" s="218"/>
      <c r="D256" s="198" t="s">
        <v>254</v>
      </c>
      <c r="E256" s="219" t="s">
        <v>19</v>
      </c>
      <c r="F256" s="220" t="s">
        <v>266</v>
      </c>
      <c r="G256" s="218"/>
      <c r="H256" s="221">
        <v>135.62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254</v>
      </c>
      <c r="AU256" s="227" t="s">
        <v>86</v>
      </c>
      <c r="AV256" s="14" t="s">
        <v>167</v>
      </c>
      <c r="AW256" s="14" t="s">
        <v>37</v>
      </c>
      <c r="AX256" s="14" t="s">
        <v>84</v>
      </c>
      <c r="AY256" s="227" t="s">
        <v>142</v>
      </c>
    </row>
    <row r="257" spans="1:65" s="2" customFormat="1" ht="16.5" customHeight="1">
      <c r="A257" s="36"/>
      <c r="B257" s="37"/>
      <c r="C257" s="228" t="s">
        <v>7</v>
      </c>
      <c r="D257" s="228" t="s">
        <v>351</v>
      </c>
      <c r="E257" s="229" t="s">
        <v>367</v>
      </c>
      <c r="F257" s="230" t="s">
        <v>368</v>
      </c>
      <c r="G257" s="231" t="s">
        <v>369</v>
      </c>
      <c r="H257" s="232">
        <v>4.069</v>
      </c>
      <c r="I257" s="233"/>
      <c r="J257" s="234">
        <f>ROUND(I257*H257,2)</f>
        <v>0</v>
      </c>
      <c r="K257" s="230" t="s">
        <v>149</v>
      </c>
      <c r="L257" s="235"/>
      <c r="M257" s="236" t="s">
        <v>19</v>
      </c>
      <c r="N257" s="237" t="s">
        <v>47</v>
      </c>
      <c r="O257" s="66"/>
      <c r="P257" s="189">
        <f>O257*H257</f>
        <v>0</v>
      </c>
      <c r="Q257" s="189">
        <v>1E-3</v>
      </c>
      <c r="R257" s="189">
        <f>Q257*H257</f>
        <v>4.0689999999999997E-3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189</v>
      </c>
      <c r="AT257" s="191" t="s">
        <v>351</v>
      </c>
      <c r="AU257" s="191" t="s">
        <v>86</v>
      </c>
      <c r="AY257" s="19" t="s">
        <v>142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84</v>
      </c>
      <c r="BK257" s="192">
        <f>ROUND(I257*H257,2)</f>
        <v>0</v>
      </c>
      <c r="BL257" s="19" t="s">
        <v>167</v>
      </c>
      <c r="BM257" s="191" t="s">
        <v>370</v>
      </c>
    </row>
    <row r="258" spans="1:65" s="13" customFormat="1" ht="22.5">
      <c r="B258" s="206"/>
      <c r="C258" s="207"/>
      <c r="D258" s="198" t="s">
        <v>254</v>
      </c>
      <c r="E258" s="208" t="s">
        <v>19</v>
      </c>
      <c r="F258" s="209" t="s">
        <v>371</v>
      </c>
      <c r="G258" s="207"/>
      <c r="H258" s="210">
        <v>4.069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254</v>
      </c>
      <c r="AU258" s="216" t="s">
        <v>86</v>
      </c>
      <c r="AV258" s="13" t="s">
        <v>86</v>
      </c>
      <c r="AW258" s="13" t="s">
        <v>37</v>
      </c>
      <c r="AX258" s="13" t="s">
        <v>76</v>
      </c>
      <c r="AY258" s="216" t="s">
        <v>142</v>
      </c>
    </row>
    <row r="259" spans="1:65" s="14" customFormat="1" ht="11.25">
      <c r="B259" s="217"/>
      <c r="C259" s="218"/>
      <c r="D259" s="198" t="s">
        <v>254</v>
      </c>
      <c r="E259" s="219" t="s">
        <v>19</v>
      </c>
      <c r="F259" s="220" t="s">
        <v>266</v>
      </c>
      <c r="G259" s="218"/>
      <c r="H259" s="221">
        <v>4.069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254</v>
      </c>
      <c r="AU259" s="227" t="s">
        <v>86</v>
      </c>
      <c r="AV259" s="14" t="s">
        <v>167</v>
      </c>
      <c r="AW259" s="14" t="s">
        <v>37</v>
      </c>
      <c r="AX259" s="14" t="s">
        <v>84</v>
      </c>
      <c r="AY259" s="227" t="s">
        <v>142</v>
      </c>
    </row>
    <row r="260" spans="1:65" s="2" customFormat="1" ht="33" customHeight="1">
      <c r="A260" s="36"/>
      <c r="B260" s="37"/>
      <c r="C260" s="180" t="s">
        <v>372</v>
      </c>
      <c r="D260" s="180" t="s">
        <v>145</v>
      </c>
      <c r="E260" s="181" t="s">
        <v>373</v>
      </c>
      <c r="F260" s="182" t="s">
        <v>374</v>
      </c>
      <c r="G260" s="183" t="s">
        <v>251</v>
      </c>
      <c r="H260" s="184">
        <v>284.63900000000001</v>
      </c>
      <c r="I260" s="185"/>
      <c r="J260" s="186">
        <f>ROUND(I260*H260,2)</f>
        <v>0</v>
      </c>
      <c r="K260" s="182" t="s">
        <v>149</v>
      </c>
      <c r="L260" s="41"/>
      <c r="M260" s="187" t="s">
        <v>19</v>
      </c>
      <c r="N260" s="188" t="s">
        <v>47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167</v>
      </c>
      <c r="AT260" s="191" t="s">
        <v>145</v>
      </c>
      <c r="AU260" s="191" t="s">
        <v>86</v>
      </c>
      <c r="AY260" s="19" t="s">
        <v>142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167</v>
      </c>
      <c r="BM260" s="191" t="s">
        <v>375</v>
      </c>
    </row>
    <row r="261" spans="1:65" s="2" customFormat="1" ht="11.25">
      <c r="A261" s="36"/>
      <c r="B261" s="37"/>
      <c r="C261" s="38"/>
      <c r="D261" s="193" t="s">
        <v>152</v>
      </c>
      <c r="E261" s="38"/>
      <c r="F261" s="194" t="s">
        <v>376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152</v>
      </c>
      <c r="AU261" s="19" t="s">
        <v>86</v>
      </c>
    </row>
    <row r="262" spans="1:65" s="2" customFormat="1" ht="19.5">
      <c r="A262" s="36"/>
      <c r="B262" s="37"/>
      <c r="C262" s="38"/>
      <c r="D262" s="198" t="s">
        <v>154</v>
      </c>
      <c r="E262" s="38"/>
      <c r="F262" s="199" t="s">
        <v>377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154</v>
      </c>
      <c r="AU262" s="19" t="s">
        <v>86</v>
      </c>
    </row>
    <row r="263" spans="1:65" s="13" customFormat="1" ht="11.25">
      <c r="B263" s="206"/>
      <c r="C263" s="207"/>
      <c r="D263" s="198" t="s">
        <v>254</v>
      </c>
      <c r="E263" s="208" t="s">
        <v>19</v>
      </c>
      <c r="F263" s="209" t="s">
        <v>378</v>
      </c>
      <c r="G263" s="207"/>
      <c r="H263" s="210">
        <v>198.26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254</v>
      </c>
      <c r="AU263" s="216" t="s">
        <v>86</v>
      </c>
      <c r="AV263" s="13" t="s">
        <v>86</v>
      </c>
      <c r="AW263" s="13" t="s">
        <v>37</v>
      </c>
      <c r="AX263" s="13" t="s">
        <v>76</v>
      </c>
      <c r="AY263" s="216" t="s">
        <v>142</v>
      </c>
    </row>
    <row r="264" spans="1:65" s="13" customFormat="1" ht="11.25">
      <c r="B264" s="206"/>
      <c r="C264" s="207"/>
      <c r="D264" s="198" t="s">
        <v>254</v>
      </c>
      <c r="E264" s="208" t="s">
        <v>19</v>
      </c>
      <c r="F264" s="209" t="s">
        <v>379</v>
      </c>
      <c r="G264" s="207"/>
      <c r="H264" s="210">
        <v>25.86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254</v>
      </c>
      <c r="AU264" s="216" t="s">
        <v>86</v>
      </c>
      <c r="AV264" s="13" t="s">
        <v>86</v>
      </c>
      <c r="AW264" s="13" t="s">
        <v>37</v>
      </c>
      <c r="AX264" s="13" t="s">
        <v>76</v>
      </c>
      <c r="AY264" s="216" t="s">
        <v>142</v>
      </c>
    </row>
    <row r="265" spans="1:65" s="13" customFormat="1" ht="11.25">
      <c r="B265" s="206"/>
      <c r="C265" s="207"/>
      <c r="D265" s="198" t="s">
        <v>254</v>
      </c>
      <c r="E265" s="208" t="s">
        <v>19</v>
      </c>
      <c r="F265" s="209" t="s">
        <v>380</v>
      </c>
      <c r="G265" s="207"/>
      <c r="H265" s="210">
        <v>36.518999999999998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254</v>
      </c>
      <c r="AU265" s="216" t="s">
        <v>86</v>
      </c>
      <c r="AV265" s="13" t="s">
        <v>86</v>
      </c>
      <c r="AW265" s="13" t="s">
        <v>37</v>
      </c>
      <c r="AX265" s="13" t="s">
        <v>76</v>
      </c>
      <c r="AY265" s="216" t="s">
        <v>142</v>
      </c>
    </row>
    <row r="266" spans="1:65" s="13" customFormat="1" ht="11.25">
      <c r="B266" s="206"/>
      <c r="C266" s="207"/>
      <c r="D266" s="198" t="s">
        <v>254</v>
      </c>
      <c r="E266" s="208" t="s">
        <v>19</v>
      </c>
      <c r="F266" s="209" t="s">
        <v>381</v>
      </c>
      <c r="G266" s="207"/>
      <c r="H266" s="210">
        <v>24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254</v>
      </c>
      <c r="AU266" s="216" t="s">
        <v>86</v>
      </c>
      <c r="AV266" s="13" t="s">
        <v>86</v>
      </c>
      <c r="AW266" s="13" t="s">
        <v>37</v>
      </c>
      <c r="AX266" s="13" t="s">
        <v>76</v>
      </c>
      <c r="AY266" s="216" t="s">
        <v>142</v>
      </c>
    </row>
    <row r="267" spans="1:65" s="14" customFormat="1" ht="11.25">
      <c r="B267" s="217"/>
      <c r="C267" s="218"/>
      <c r="D267" s="198" t="s">
        <v>254</v>
      </c>
      <c r="E267" s="219" t="s">
        <v>19</v>
      </c>
      <c r="F267" s="220" t="s">
        <v>266</v>
      </c>
      <c r="G267" s="218"/>
      <c r="H267" s="221">
        <v>284.63900000000001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254</v>
      </c>
      <c r="AU267" s="227" t="s">
        <v>86</v>
      </c>
      <c r="AV267" s="14" t="s">
        <v>167</v>
      </c>
      <c r="AW267" s="14" t="s">
        <v>37</v>
      </c>
      <c r="AX267" s="14" t="s">
        <v>84</v>
      </c>
      <c r="AY267" s="227" t="s">
        <v>142</v>
      </c>
    </row>
    <row r="268" spans="1:65" s="12" customFormat="1" ht="22.9" customHeight="1">
      <c r="B268" s="164"/>
      <c r="C268" s="165"/>
      <c r="D268" s="166" t="s">
        <v>75</v>
      </c>
      <c r="E268" s="178" t="s">
        <v>86</v>
      </c>
      <c r="F268" s="178" t="s">
        <v>382</v>
      </c>
      <c r="G268" s="165"/>
      <c r="H268" s="165"/>
      <c r="I268" s="168"/>
      <c r="J268" s="179">
        <f>BK268</f>
        <v>0</v>
      </c>
      <c r="K268" s="165"/>
      <c r="L268" s="170"/>
      <c r="M268" s="171"/>
      <c r="N268" s="172"/>
      <c r="O268" s="172"/>
      <c r="P268" s="173">
        <f>SUM(P269:P353)</f>
        <v>0</v>
      </c>
      <c r="Q268" s="172"/>
      <c r="R268" s="173">
        <f>SUM(R269:R353)</f>
        <v>311.470235</v>
      </c>
      <c r="S268" s="172"/>
      <c r="T268" s="174">
        <f>SUM(T269:T353)</f>
        <v>0</v>
      </c>
      <c r="AR268" s="175" t="s">
        <v>84</v>
      </c>
      <c r="AT268" s="176" t="s">
        <v>75</v>
      </c>
      <c r="AU268" s="176" t="s">
        <v>84</v>
      </c>
      <c r="AY268" s="175" t="s">
        <v>142</v>
      </c>
      <c r="BK268" s="177">
        <f>SUM(BK269:BK353)</f>
        <v>0</v>
      </c>
    </row>
    <row r="269" spans="1:65" s="2" customFormat="1" ht="55.5" customHeight="1">
      <c r="A269" s="36"/>
      <c r="B269" s="37"/>
      <c r="C269" s="180" t="s">
        <v>383</v>
      </c>
      <c r="D269" s="180" t="s">
        <v>145</v>
      </c>
      <c r="E269" s="181" t="s">
        <v>384</v>
      </c>
      <c r="F269" s="182" t="s">
        <v>385</v>
      </c>
      <c r="G269" s="183" t="s">
        <v>251</v>
      </c>
      <c r="H269" s="184">
        <v>184.464</v>
      </c>
      <c r="I269" s="185"/>
      <c r="J269" s="186">
        <f>ROUND(I269*H269,2)</f>
        <v>0</v>
      </c>
      <c r="K269" s="182" t="s">
        <v>149</v>
      </c>
      <c r="L269" s="41"/>
      <c r="M269" s="187" t="s">
        <v>19</v>
      </c>
      <c r="N269" s="188" t="s">
        <v>47</v>
      </c>
      <c r="O269" s="66"/>
      <c r="P269" s="189">
        <f>O269*H269</f>
        <v>0</v>
      </c>
      <c r="Q269" s="189">
        <v>3.1E-4</v>
      </c>
      <c r="R269" s="189">
        <f>Q269*H269</f>
        <v>5.718384E-2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167</v>
      </c>
      <c r="AT269" s="191" t="s">
        <v>145</v>
      </c>
      <c r="AU269" s="191" t="s">
        <v>86</v>
      </c>
      <c r="AY269" s="19" t="s">
        <v>142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84</v>
      </c>
      <c r="BK269" s="192">
        <f>ROUND(I269*H269,2)</f>
        <v>0</v>
      </c>
      <c r="BL269" s="19" t="s">
        <v>167</v>
      </c>
      <c r="BM269" s="191" t="s">
        <v>386</v>
      </c>
    </row>
    <row r="270" spans="1:65" s="2" customFormat="1" ht="11.25">
      <c r="A270" s="36"/>
      <c r="B270" s="37"/>
      <c r="C270" s="38"/>
      <c r="D270" s="193" t="s">
        <v>152</v>
      </c>
      <c r="E270" s="38"/>
      <c r="F270" s="194" t="s">
        <v>387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152</v>
      </c>
      <c r="AU270" s="19" t="s">
        <v>86</v>
      </c>
    </row>
    <row r="271" spans="1:65" s="13" customFormat="1" ht="22.5">
      <c r="B271" s="206"/>
      <c r="C271" s="207"/>
      <c r="D271" s="198" t="s">
        <v>254</v>
      </c>
      <c r="E271" s="208" t="s">
        <v>19</v>
      </c>
      <c r="F271" s="209" t="s">
        <v>388</v>
      </c>
      <c r="G271" s="207"/>
      <c r="H271" s="210">
        <v>184.464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254</v>
      </c>
      <c r="AU271" s="216" t="s">
        <v>86</v>
      </c>
      <c r="AV271" s="13" t="s">
        <v>86</v>
      </c>
      <c r="AW271" s="13" t="s">
        <v>37</v>
      </c>
      <c r="AX271" s="13" t="s">
        <v>84</v>
      </c>
      <c r="AY271" s="216" t="s">
        <v>142</v>
      </c>
    </row>
    <row r="272" spans="1:65" s="2" customFormat="1" ht="24.2" customHeight="1">
      <c r="A272" s="36"/>
      <c r="B272" s="37"/>
      <c r="C272" s="228" t="s">
        <v>389</v>
      </c>
      <c r="D272" s="228" t="s">
        <v>351</v>
      </c>
      <c r="E272" s="229" t="s">
        <v>390</v>
      </c>
      <c r="F272" s="230" t="s">
        <v>391</v>
      </c>
      <c r="G272" s="231" t="s">
        <v>251</v>
      </c>
      <c r="H272" s="232">
        <v>221.357</v>
      </c>
      <c r="I272" s="233"/>
      <c r="J272" s="234">
        <f>ROUND(I272*H272,2)</f>
        <v>0</v>
      </c>
      <c r="K272" s="230" t="s">
        <v>149</v>
      </c>
      <c r="L272" s="235"/>
      <c r="M272" s="236" t="s">
        <v>19</v>
      </c>
      <c r="N272" s="237" t="s">
        <v>47</v>
      </c>
      <c r="O272" s="66"/>
      <c r="P272" s="189">
        <f>O272*H272</f>
        <v>0</v>
      </c>
      <c r="Q272" s="189">
        <v>2.9999999999999997E-4</v>
      </c>
      <c r="R272" s="189">
        <f>Q272*H272</f>
        <v>6.6407099999999997E-2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189</v>
      </c>
      <c r="AT272" s="191" t="s">
        <v>351</v>
      </c>
      <c r="AU272" s="191" t="s">
        <v>86</v>
      </c>
      <c r="AY272" s="19" t="s">
        <v>142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84</v>
      </c>
      <c r="BK272" s="192">
        <f>ROUND(I272*H272,2)</f>
        <v>0</v>
      </c>
      <c r="BL272" s="19" t="s">
        <v>167</v>
      </c>
      <c r="BM272" s="191" t="s">
        <v>392</v>
      </c>
    </row>
    <row r="273" spans="1:65" s="13" customFormat="1" ht="22.5">
      <c r="B273" s="206"/>
      <c r="C273" s="207"/>
      <c r="D273" s="198" t="s">
        <v>254</v>
      </c>
      <c r="E273" s="208" t="s">
        <v>19</v>
      </c>
      <c r="F273" s="209" t="s">
        <v>388</v>
      </c>
      <c r="G273" s="207"/>
      <c r="H273" s="210">
        <v>184.464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254</v>
      </c>
      <c r="AU273" s="216" t="s">
        <v>86</v>
      </c>
      <c r="AV273" s="13" t="s">
        <v>86</v>
      </c>
      <c r="AW273" s="13" t="s">
        <v>37</v>
      </c>
      <c r="AX273" s="13" t="s">
        <v>84</v>
      </c>
      <c r="AY273" s="216" t="s">
        <v>142</v>
      </c>
    </row>
    <row r="274" spans="1:65" s="13" customFormat="1" ht="11.25">
      <c r="B274" s="206"/>
      <c r="C274" s="207"/>
      <c r="D274" s="198" t="s">
        <v>254</v>
      </c>
      <c r="E274" s="207"/>
      <c r="F274" s="209" t="s">
        <v>393</v>
      </c>
      <c r="G274" s="207"/>
      <c r="H274" s="210">
        <v>221.357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254</v>
      </c>
      <c r="AU274" s="216" t="s">
        <v>86</v>
      </c>
      <c r="AV274" s="13" t="s">
        <v>86</v>
      </c>
      <c r="AW274" s="13" t="s">
        <v>4</v>
      </c>
      <c r="AX274" s="13" t="s">
        <v>84</v>
      </c>
      <c r="AY274" s="216" t="s">
        <v>142</v>
      </c>
    </row>
    <row r="275" spans="1:65" s="2" customFormat="1" ht="37.9" customHeight="1">
      <c r="A275" s="36"/>
      <c r="B275" s="37"/>
      <c r="C275" s="180" t="s">
        <v>394</v>
      </c>
      <c r="D275" s="180" t="s">
        <v>145</v>
      </c>
      <c r="E275" s="181" t="s">
        <v>395</v>
      </c>
      <c r="F275" s="182" t="s">
        <v>396</v>
      </c>
      <c r="G275" s="183" t="s">
        <v>251</v>
      </c>
      <c r="H275" s="184">
        <v>115.779</v>
      </c>
      <c r="I275" s="185"/>
      <c r="J275" s="186">
        <f>ROUND(I275*H275,2)</f>
        <v>0</v>
      </c>
      <c r="K275" s="182" t="s">
        <v>149</v>
      </c>
      <c r="L275" s="41"/>
      <c r="M275" s="187" t="s">
        <v>19</v>
      </c>
      <c r="N275" s="188" t="s">
        <v>47</v>
      </c>
      <c r="O275" s="66"/>
      <c r="P275" s="189">
        <f>O275*H275</f>
        <v>0</v>
      </c>
      <c r="Q275" s="189">
        <v>1E-4</v>
      </c>
      <c r="R275" s="189">
        <f>Q275*H275</f>
        <v>1.15779E-2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167</v>
      </c>
      <c r="AT275" s="191" t="s">
        <v>145</v>
      </c>
      <c r="AU275" s="191" t="s">
        <v>86</v>
      </c>
      <c r="AY275" s="19" t="s">
        <v>142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84</v>
      </c>
      <c r="BK275" s="192">
        <f>ROUND(I275*H275,2)</f>
        <v>0</v>
      </c>
      <c r="BL275" s="19" t="s">
        <v>167</v>
      </c>
      <c r="BM275" s="191" t="s">
        <v>397</v>
      </c>
    </row>
    <row r="276" spans="1:65" s="2" customFormat="1" ht="11.25">
      <c r="A276" s="36"/>
      <c r="B276" s="37"/>
      <c r="C276" s="38"/>
      <c r="D276" s="193" t="s">
        <v>152</v>
      </c>
      <c r="E276" s="38"/>
      <c r="F276" s="194" t="s">
        <v>398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152</v>
      </c>
      <c r="AU276" s="19" t="s">
        <v>86</v>
      </c>
    </row>
    <row r="277" spans="1:65" s="13" customFormat="1" ht="22.5">
      <c r="B277" s="206"/>
      <c r="C277" s="207"/>
      <c r="D277" s="198" t="s">
        <v>254</v>
      </c>
      <c r="E277" s="208" t="s">
        <v>19</v>
      </c>
      <c r="F277" s="209" t="s">
        <v>399</v>
      </c>
      <c r="G277" s="207"/>
      <c r="H277" s="210">
        <v>115.779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254</v>
      </c>
      <c r="AU277" s="216" t="s">
        <v>86</v>
      </c>
      <c r="AV277" s="13" t="s">
        <v>86</v>
      </c>
      <c r="AW277" s="13" t="s">
        <v>37</v>
      </c>
      <c r="AX277" s="13" t="s">
        <v>84</v>
      </c>
      <c r="AY277" s="216" t="s">
        <v>142</v>
      </c>
    </row>
    <row r="278" spans="1:65" s="2" customFormat="1" ht="24.2" customHeight="1">
      <c r="A278" s="36"/>
      <c r="B278" s="37"/>
      <c r="C278" s="228" t="s">
        <v>400</v>
      </c>
      <c r="D278" s="228" t="s">
        <v>351</v>
      </c>
      <c r="E278" s="229" t="s">
        <v>390</v>
      </c>
      <c r="F278" s="230" t="s">
        <v>391</v>
      </c>
      <c r="G278" s="231" t="s">
        <v>251</v>
      </c>
      <c r="H278" s="232">
        <v>138.935</v>
      </c>
      <c r="I278" s="233"/>
      <c r="J278" s="234">
        <f>ROUND(I278*H278,2)</f>
        <v>0</v>
      </c>
      <c r="K278" s="230" t="s">
        <v>149</v>
      </c>
      <c r="L278" s="235"/>
      <c r="M278" s="236" t="s">
        <v>19</v>
      </c>
      <c r="N278" s="237" t="s">
        <v>47</v>
      </c>
      <c r="O278" s="66"/>
      <c r="P278" s="189">
        <f>O278*H278</f>
        <v>0</v>
      </c>
      <c r="Q278" s="189">
        <v>2.9999999999999997E-4</v>
      </c>
      <c r="R278" s="189">
        <f>Q278*H278</f>
        <v>4.1680499999999995E-2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189</v>
      </c>
      <c r="AT278" s="191" t="s">
        <v>351</v>
      </c>
      <c r="AU278" s="191" t="s">
        <v>86</v>
      </c>
      <c r="AY278" s="19" t="s">
        <v>142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84</v>
      </c>
      <c r="BK278" s="192">
        <f>ROUND(I278*H278,2)</f>
        <v>0</v>
      </c>
      <c r="BL278" s="19" t="s">
        <v>167</v>
      </c>
      <c r="BM278" s="191" t="s">
        <v>401</v>
      </c>
    </row>
    <row r="279" spans="1:65" s="13" customFormat="1" ht="22.5">
      <c r="B279" s="206"/>
      <c r="C279" s="207"/>
      <c r="D279" s="198" t="s">
        <v>254</v>
      </c>
      <c r="E279" s="208" t="s">
        <v>19</v>
      </c>
      <c r="F279" s="209" t="s">
        <v>399</v>
      </c>
      <c r="G279" s="207"/>
      <c r="H279" s="210">
        <v>115.779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254</v>
      </c>
      <c r="AU279" s="216" t="s">
        <v>86</v>
      </c>
      <c r="AV279" s="13" t="s">
        <v>86</v>
      </c>
      <c r="AW279" s="13" t="s">
        <v>37</v>
      </c>
      <c r="AX279" s="13" t="s">
        <v>84</v>
      </c>
      <c r="AY279" s="216" t="s">
        <v>142</v>
      </c>
    </row>
    <row r="280" spans="1:65" s="13" customFormat="1" ht="11.25">
      <c r="B280" s="206"/>
      <c r="C280" s="207"/>
      <c r="D280" s="198" t="s">
        <v>254</v>
      </c>
      <c r="E280" s="207"/>
      <c r="F280" s="209" t="s">
        <v>402</v>
      </c>
      <c r="G280" s="207"/>
      <c r="H280" s="210">
        <v>138.935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254</v>
      </c>
      <c r="AU280" s="216" t="s">
        <v>86</v>
      </c>
      <c r="AV280" s="13" t="s">
        <v>86</v>
      </c>
      <c r="AW280" s="13" t="s">
        <v>4</v>
      </c>
      <c r="AX280" s="13" t="s">
        <v>84</v>
      </c>
      <c r="AY280" s="216" t="s">
        <v>142</v>
      </c>
    </row>
    <row r="281" spans="1:65" s="2" customFormat="1" ht="24.2" customHeight="1">
      <c r="A281" s="36"/>
      <c r="B281" s="37"/>
      <c r="C281" s="180" t="s">
        <v>403</v>
      </c>
      <c r="D281" s="180" t="s">
        <v>145</v>
      </c>
      <c r="E281" s="181" t="s">
        <v>404</v>
      </c>
      <c r="F281" s="182" t="s">
        <v>405</v>
      </c>
      <c r="G281" s="183" t="s">
        <v>258</v>
      </c>
      <c r="H281" s="184">
        <v>5.2089999999999996</v>
      </c>
      <c r="I281" s="185"/>
      <c r="J281" s="186">
        <f>ROUND(I281*H281,2)</f>
        <v>0</v>
      </c>
      <c r="K281" s="182" t="s">
        <v>149</v>
      </c>
      <c r="L281" s="41"/>
      <c r="M281" s="187" t="s">
        <v>19</v>
      </c>
      <c r="N281" s="188" t="s">
        <v>47</v>
      </c>
      <c r="O281" s="66"/>
      <c r="P281" s="189">
        <f>O281*H281</f>
        <v>0</v>
      </c>
      <c r="Q281" s="189">
        <v>2.16</v>
      </c>
      <c r="R281" s="189">
        <f>Q281*H281</f>
        <v>11.251440000000001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167</v>
      </c>
      <c r="AT281" s="191" t="s">
        <v>145</v>
      </c>
      <c r="AU281" s="191" t="s">
        <v>86</v>
      </c>
      <c r="AY281" s="19" t="s">
        <v>142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84</v>
      </c>
      <c r="BK281" s="192">
        <f>ROUND(I281*H281,2)</f>
        <v>0</v>
      </c>
      <c r="BL281" s="19" t="s">
        <v>167</v>
      </c>
      <c r="BM281" s="191" t="s">
        <v>406</v>
      </c>
    </row>
    <row r="282" spans="1:65" s="2" customFormat="1" ht="11.25">
      <c r="A282" s="36"/>
      <c r="B282" s="37"/>
      <c r="C282" s="38"/>
      <c r="D282" s="193" t="s">
        <v>152</v>
      </c>
      <c r="E282" s="38"/>
      <c r="F282" s="194" t="s">
        <v>407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152</v>
      </c>
      <c r="AU282" s="19" t="s">
        <v>86</v>
      </c>
    </row>
    <row r="283" spans="1:65" s="13" customFormat="1" ht="11.25">
      <c r="B283" s="206"/>
      <c r="C283" s="207"/>
      <c r="D283" s="198" t="s">
        <v>254</v>
      </c>
      <c r="E283" s="208" t="s">
        <v>19</v>
      </c>
      <c r="F283" s="209" t="s">
        <v>408</v>
      </c>
      <c r="G283" s="207"/>
      <c r="H283" s="210">
        <v>0.30399999999999999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254</v>
      </c>
      <c r="AU283" s="216" t="s">
        <v>86</v>
      </c>
      <c r="AV283" s="13" t="s">
        <v>86</v>
      </c>
      <c r="AW283" s="13" t="s">
        <v>37</v>
      </c>
      <c r="AX283" s="13" t="s">
        <v>76</v>
      </c>
      <c r="AY283" s="216" t="s">
        <v>142</v>
      </c>
    </row>
    <row r="284" spans="1:65" s="13" customFormat="1" ht="33.75">
      <c r="B284" s="206"/>
      <c r="C284" s="207"/>
      <c r="D284" s="198" t="s">
        <v>254</v>
      </c>
      <c r="E284" s="208" t="s">
        <v>19</v>
      </c>
      <c r="F284" s="209" t="s">
        <v>409</v>
      </c>
      <c r="G284" s="207"/>
      <c r="H284" s="210">
        <v>4.782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254</v>
      </c>
      <c r="AU284" s="216" t="s">
        <v>86</v>
      </c>
      <c r="AV284" s="13" t="s">
        <v>86</v>
      </c>
      <c r="AW284" s="13" t="s">
        <v>37</v>
      </c>
      <c r="AX284" s="13" t="s">
        <v>76</v>
      </c>
      <c r="AY284" s="216" t="s">
        <v>142</v>
      </c>
    </row>
    <row r="285" spans="1:65" s="13" customFormat="1" ht="11.25">
      <c r="B285" s="206"/>
      <c r="C285" s="207"/>
      <c r="D285" s="198" t="s">
        <v>254</v>
      </c>
      <c r="E285" s="208" t="s">
        <v>19</v>
      </c>
      <c r="F285" s="209" t="s">
        <v>410</v>
      </c>
      <c r="G285" s="207"/>
      <c r="H285" s="210">
        <v>0.123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254</v>
      </c>
      <c r="AU285" s="216" t="s">
        <v>86</v>
      </c>
      <c r="AV285" s="13" t="s">
        <v>86</v>
      </c>
      <c r="AW285" s="13" t="s">
        <v>37</v>
      </c>
      <c r="AX285" s="13" t="s">
        <v>76</v>
      </c>
      <c r="AY285" s="216" t="s">
        <v>142</v>
      </c>
    </row>
    <row r="286" spans="1:65" s="14" customFormat="1" ht="11.25">
      <c r="B286" s="217"/>
      <c r="C286" s="218"/>
      <c r="D286" s="198" t="s">
        <v>254</v>
      </c>
      <c r="E286" s="219" t="s">
        <v>19</v>
      </c>
      <c r="F286" s="220" t="s">
        <v>266</v>
      </c>
      <c r="G286" s="218"/>
      <c r="H286" s="221">
        <v>5.2089999999999996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254</v>
      </c>
      <c r="AU286" s="227" t="s">
        <v>86</v>
      </c>
      <c r="AV286" s="14" t="s">
        <v>167</v>
      </c>
      <c r="AW286" s="14" t="s">
        <v>37</v>
      </c>
      <c r="AX286" s="14" t="s">
        <v>84</v>
      </c>
      <c r="AY286" s="227" t="s">
        <v>142</v>
      </c>
    </row>
    <row r="287" spans="1:65" s="2" customFormat="1" ht="44.25" customHeight="1">
      <c r="A287" s="36"/>
      <c r="B287" s="37"/>
      <c r="C287" s="180" t="s">
        <v>411</v>
      </c>
      <c r="D287" s="180" t="s">
        <v>145</v>
      </c>
      <c r="E287" s="181" t="s">
        <v>412</v>
      </c>
      <c r="F287" s="182" t="s">
        <v>413</v>
      </c>
      <c r="G287" s="183" t="s">
        <v>414</v>
      </c>
      <c r="H287" s="184">
        <v>41.4</v>
      </c>
      <c r="I287" s="185"/>
      <c r="J287" s="186">
        <f>ROUND(I287*H287,2)</f>
        <v>0</v>
      </c>
      <c r="K287" s="182" t="s">
        <v>149</v>
      </c>
      <c r="L287" s="41"/>
      <c r="M287" s="187" t="s">
        <v>19</v>
      </c>
      <c r="N287" s="188" t="s">
        <v>47</v>
      </c>
      <c r="O287" s="66"/>
      <c r="P287" s="189">
        <f>O287*H287</f>
        <v>0</v>
      </c>
      <c r="Q287" s="189">
        <v>3.4000000000000002E-4</v>
      </c>
      <c r="R287" s="189">
        <f>Q287*H287</f>
        <v>1.4076E-2</v>
      </c>
      <c r="S287" s="189">
        <v>0</v>
      </c>
      <c r="T287" s="19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167</v>
      </c>
      <c r="AT287" s="191" t="s">
        <v>145</v>
      </c>
      <c r="AU287" s="191" t="s">
        <v>86</v>
      </c>
      <c r="AY287" s="19" t="s">
        <v>142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84</v>
      </c>
      <c r="BK287" s="192">
        <f>ROUND(I287*H287,2)</f>
        <v>0</v>
      </c>
      <c r="BL287" s="19" t="s">
        <v>167</v>
      </c>
      <c r="BM287" s="191" t="s">
        <v>415</v>
      </c>
    </row>
    <row r="288" spans="1:65" s="2" customFormat="1" ht="11.25">
      <c r="A288" s="36"/>
      <c r="B288" s="37"/>
      <c r="C288" s="38"/>
      <c r="D288" s="193" t="s">
        <v>152</v>
      </c>
      <c r="E288" s="38"/>
      <c r="F288" s="194" t="s">
        <v>416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152</v>
      </c>
      <c r="AU288" s="19" t="s">
        <v>86</v>
      </c>
    </row>
    <row r="289" spans="1:65" s="13" customFormat="1" ht="11.25">
      <c r="B289" s="206"/>
      <c r="C289" s="207"/>
      <c r="D289" s="198" t="s">
        <v>254</v>
      </c>
      <c r="E289" s="208" t="s">
        <v>19</v>
      </c>
      <c r="F289" s="209" t="s">
        <v>417</v>
      </c>
      <c r="G289" s="207"/>
      <c r="H289" s="210">
        <v>41.4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254</v>
      </c>
      <c r="AU289" s="216" t="s">
        <v>86</v>
      </c>
      <c r="AV289" s="13" t="s">
        <v>86</v>
      </c>
      <c r="AW289" s="13" t="s">
        <v>37</v>
      </c>
      <c r="AX289" s="13" t="s">
        <v>84</v>
      </c>
      <c r="AY289" s="216" t="s">
        <v>142</v>
      </c>
    </row>
    <row r="290" spans="1:65" s="2" customFormat="1" ht="44.25" customHeight="1">
      <c r="A290" s="36"/>
      <c r="B290" s="37"/>
      <c r="C290" s="180" t="s">
        <v>418</v>
      </c>
      <c r="D290" s="180" t="s">
        <v>145</v>
      </c>
      <c r="E290" s="181" t="s">
        <v>419</v>
      </c>
      <c r="F290" s="182" t="s">
        <v>420</v>
      </c>
      <c r="G290" s="183" t="s">
        <v>414</v>
      </c>
      <c r="H290" s="184">
        <v>24.1</v>
      </c>
      <c r="I290" s="185"/>
      <c r="J290" s="186">
        <f>ROUND(I290*H290,2)</f>
        <v>0</v>
      </c>
      <c r="K290" s="182" t="s">
        <v>149</v>
      </c>
      <c r="L290" s="41"/>
      <c r="M290" s="187" t="s">
        <v>19</v>
      </c>
      <c r="N290" s="188" t="s">
        <v>47</v>
      </c>
      <c r="O290" s="66"/>
      <c r="P290" s="189">
        <f>O290*H290</f>
        <v>0</v>
      </c>
      <c r="Q290" s="189">
        <v>5.0000000000000001E-4</v>
      </c>
      <c r="R290" s="189">
        <f>Q290*H290</f>
        <v>1.2050000000000002E-2</v>
      </c>
      <c r="S290" s="189">
        <v>0</v>
      </c>
      <c r="T290" s="19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1" t="s">
        <v>167</v>
      </c>
      <c r="AT290" s="191" t="s">
        <v>145</v>
      </c>
      <c r="AU290" s="191" t="s">
        <v>86</v>
      </c>
      <c r="AY290" s="19" t="s">
        <v>142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9" t="s">
        <v>84</v>
      </c>
      <c r="BK290" s="192">
        <f>ROUND(I290*H290,2)</f>
        <v>0</v>
      </c>
      <c r="BL290" s="19" t="s">
        <v>167</v>
      </c>
      <c r="BM290" s="191" t="s">
        <v>421</v>
      </c>
    </row>
    <row r="291" spans="1:65" s="2" customFormat="1" ht="11.25">
      <c r="A291" s="36"/>
      <c r="B291" s="37"/>
      <c r="C291" s="38"/>
      <c r="D291" s="193" t="s">
        <v>152</v>
      </c>
      <c r="E291" s="38"/>
      <c r="F291" s="194" t="s">
        <v>422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152</v>
      </c>
      <c r="AU291" s="19" t="s">
        <v>86</v>
      </c>
    </row>
    <row r="292" spans="1:65" s="13" customFormat="1" ht="11.25">
      <c r="B292" s="206"/>
      <c r="C292" s="207"/>
      <c r="D292" s="198" t="s">
        <v>254</v>
      </c>
      <c r="E292" s="208" t="s">
        <v>19</v>
      </c>
      <c r="F292" s="209" t="s">
        <v>423</v>
      </c>
      <c r="G292" s="207"/>
      <c r="H292" s="210">
        <v>24.1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254</v>
      </c>
      <c r="AU292" s="216" t="s">
        <v>86</v>
      </c>
      <c r="AV292" s="13" t="s">
        <v>86</v>
      </c>
      <c r="AW292" s="13" t="s">
        <v>37</v>
      </c>
      <c r="AX292" s="13" t="s">
        <v>84</v>
      </c>
      <c r="AY292" s="216" t="s">
        <v>142</v>
      </c>
    </row>
    <row r="293" spans="1:65" s="2" customFormat="1" ht="24.2" customHeight="1">
      <c r="A293" s="36"/>
      <c r="B293" s="37"/>
      <c r="C293" s="180" t="s">
        <v>424</v>
      </c>
      <c r="D293" s="180" t="s">
        <v>145</v>
      </c>
      <c r="E293" s="181" t="s">
        <v>425</v>
      </c>
      <c r="F293" s="182" t="s">
        <v>426</v>
      </c>
      <c r="G293" s="183" t="s">
        <v>414</v>
      </c>
      <c r="H293" s="184">
        <v>3.8</v>
      </c>
      <c r="I293" s="185"/>
      <c r="J293" s="186">
        <f>ROUND(I293*H293,2)</f>
        <v>0</v>
      </c>
      <c r="K293" s="182" t="s">
        <v>149</v>
      </c>
      <c r="L293" s="41"/>
      <c r="M293" s="187" t="s">
        <v>19</v>
      </c>
      <c r="N293" s="188" t="s">
        <v>47</v>
      </c>
      <c r="O293" s="66"/>
      <c r="P293" s="189">
        <f>O293*H293</f>
        <v>0</v>
      </c>
      <c r="Q293" s="189">
        <v>2.1900000000000001E-3</v>
      </c>
      <c r="R293" s="189">
        <f>Q293*H293</f>
        <v>8.3219999999999995E-3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167</v>
      </c>
      <c r="AT293" s="191" t="s">
        <v>145</v>
      </c>
      <c r="AU293" s="191" t="s">
        <v>86</v>
      </c>
      <c r="AY293" s="19" t="s">
        <v>142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84</v>
      </c>
      <c r="BK293" s="192">
        <f>ROUND(I293*H293,2)</f>
        <v>0</v>
      </c>
      <c r="BL293" s="19" t="s">
        <v>167</v>
      </c>
      <c r="BM293" s="191" t="s">
        <v>427</v>
      </c>
    </row>
    <row r="294" spans="1:65" s="2" customFormat="1" ht="11.25">
      <c r="A294" s="36"/>
      <c r="B294" s="37"/>
      <c r="C294" s="38"/>
      <c r="D294" s="193" t="s">
        <v>152</v>
      </c>
      <c r="E294" s="38"/>
      <c r="F294" s="194" t="s">
        <v>428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152</v>
      </c>
      <c r="AU294" s="19" t="s">
        <v>86</v>
      </c>
    </row>
    <row r="295" spans="1:65" s="13" customFormat="1" ht="11.25">
      <c r="B295" s="206"/>
      <c r="C295" s="207"/>
      <c r="D295" s="198" t="s">
        <v>254</v>
      </c>
      <c r="E295" s="208" t="s">
        <v>19</v>
      </c>
      <c r="F295" s="209" t="s">
        <v>429</v>
      </c>
      <c r="G295" s="207"/>
      <c r="H295" s="210">
        <v>3.8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254</v>
      </c>
      <c r="AU295" s="216" t="s">
        <v>86</v>
      </c>
      <c r="AV295" s="13" t="s">
        <v>86</v>
      </c>
      <c r="AW295" s="13" t="s">
        <v>37</v>
      </c>
      <c r="AX295" s="13" t="s">
        <v>84</v>
      </c>
      <c r="AY295" s="216" t="s">
        <v>142</v>
      </c>
    </row>
    <row r="296" spans="1:65" s="2" customFormat="1" ht="37.9" customHeight="1">
      <c r="A296" s="36"/>
      <c r="B296" s="37"/>
      <c r="C296" s="180" t="s">
        <v>430</v>
      </c>
      <c r="D296" s="180" t="s">
        <v>145</v>
      </c>
      <c r="E296" s="181" t="s">
        <v>431</v>
      </c>
      <c r="F296" s="182" t="s">
        <v>432</v>
      </c>
      <c r="G296" s="183" t="s">
        <v>258</v>
      </c>
      <c r="H296" s="184">
        <v>23.367000000000001</v>
      </c>
      <c r="I296" s="185"/>
      <c r="J296" s="186">
        <f>ROUND(I296*H296,2)</f>
        <v>0</v>
      </c>
      <c r="K296" s="182" t="s">
        <v>149</v>
      </c>
      <c r="L296" s="41"/>
      <c r="M296" s="187" t="s">
        <v>19</v>
      </c>
      <c r="N296" s="188" t="s">
        <v>47</v>
      </c>
      <c r="O296" s="66"/>
      <c r="P296" s="189">
        <f>O296*H296</f>
        <v>0</v>
      </c>
      <c r="Q296" s="189">
        <v>2.16</v>
      </c>
      <c r="R296" s="189">
        <f>Q296*H296</f>
        <v>50.472720000000002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167</v>
      </c>
      <c r="AT296" s="191" t="s">
        <v>145</v>
      </c>
      <c r="AU296" s="191" t="s">
        <v>86</v>
      </c>
      <c r="AY296" s="19" t="s">
        <v>142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84</v>
      </c>
      <c r="BK296" s="192">
        <f>ROUND(I296*H296,2)</f>
        <v>0</v>
      </c>
      <c r="BL296" s="19" t="s">
        <v>167</v>
      </c>
      <c r="BM296" s="191" t="s">
        <v>433</v>
      </c>
    </row>
    <row r="297" spans="1:65" s="2" customFormat="1" ht="11.25">
      <c r="A297" s="36"/>
      <c r="B297" s="37"/>
      <c r="C297" s="38"/>
      <c r="D297" s="193" t="s">
        <v>152</v>
      </c>
      <c r="E297" s="38"/>
      <c r="F297" s="194" t="s">
        <v>434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152</v>
      </c>
      <c r="AU297" s="19" t="s">
        <v>86</v>
      </c>
    </row>
    <row r="298" spans="1:65" s="13" customFormat="1" ht="22.5">
      <c r="B298" s="206"/>
      <c r="C298" s="207"/>
      <c r="D298" s="198" t="s">
        <v>254</v>
      </c>
      <c r="E298" s="208" t="s">
        <v>19</v>
      </c>
      <c r="F298" s="209" t="s">
        <v>435</v>
      </c>
      <c r="G298" s="207"/>
      <c r="H298" s="210">
        <v>17.367000000000001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254</v>
      </c>
      <c r="AU298" s="216" t="s">
        <v>86</v>
      </c>
      <c r="AV298" s="13" t="s">
        <v>86</v>
      </c>
      <c r="AW298" s="13" t="s">
        <v>37</v>
      </c>
      <c r="AX298" s="13" t="s">
        <v>76</v>
      </c>
      <c r="AY298" s="216" t="s">
        <v>142</v>
      </c>
    </row>
    <row r="299" spans="1:65" s="13" customFormat="1" ht="11.25">
      <c r="B299" s="206"/>
      <c r="C299" s="207"/>
      <c r="D299" s="198" t="s">
        <v>254</v>
      </c>
      <c r="E299" s="208" t="s">
        <v>19</v>
      </c>
      <c r="F299" s="209" t="s">
        <v>436</v>
      </c>
      <c r="G299" s="207"/>
      <c r="H299" s="210">
        <v>6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254</v>
      </c>
      <c r="AU299" s="216" t="s">
        <v>86</v>
      </c>
      <c r="AV299" s="13" t="s">
        <v>86</v>
      </c>
      <c r="AW299" s="13" t="s">
        <v>37</v>
      </c>
      <c r="AX299" s="13" t="s">
        <v>76</v>
      </c>
      <c r="AY299" s="216" t="s">
        <v>142</v>
      </c>
    </row>
    <row r="300" spans="1:65" s="14" customFormat="1" ht="11.25">
      <c r="B300" s="217"/>
      <c r="C300" s="218"/>
      <c r="D300" s="198" t="s">
        <v>254</v>
      </c>
      <c r="E300" s="219" t="s">
        <v>19</v>
      </c>
      <c r="F300" s="220" t="s">
        <v>266</v>
      </c>
      <c r="G300" s="218"/>
      <c r="H300" s="221">
        <v>23.367000000000001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254</v>
      </c>
      <c r="AU300" s="227" t="s">
        <v>86</v>
      </c>
      <c r="AV300" s="14" t="s">
        <v>167</v>
      </c>
      <c r="AW300" s="14" t="s">
        <v>37</v>
      </c>
      <c r="AX300" s="14" t="s">
        <v>84</v>
      </c>
      <c r="AY300" s="227" t="s">
        <v>142</v>
      </c>
    </row>
    <row r="301" spans="1:65" s="2" customFormat="1" ht="37.9" customHeight="1">
      <c r="A301" s="36"/>
      <c r="B301" s="37"/>
      <c r="C301" s="180" t="s">
        <v>437</v>
      </c>
      <c r="D301" s="180" t="s">
        <v>145</v>
      </c>
      <c r="E301" s="181" t="s">
        <v>438</v>
      </c>
      <c r="F301" s="182" t="s">
        <v>439</v>
      </c>
      <c r="G301" s="183" t="s">
        <v>258</v>
      </c>
      <c r="H301" s="184">
        <v>5.7889999999999997</v>
      </c>
      <c r="I301" s="185"/>
      <c r="J301" s="186">
        <f>ROUND(I301*H301,2)</f>
        <v>0</v>
      </c>
      <c r="K301" s="182" t="s">
        <v>149</v>
      </c>
      <c r="L301" s="41"/>
      <c r="M301" s="187" t="s">
        <v>19</v>
      </c>
      <c r="N301" s="188" t="s">
        <v>47</v>
      </c>
      <c r="O301" s="66"/>
      <c r="P301" s="189">
        <f>O301*H301</f>
        <v>0</v>
      </c>
      <c r="Q301" s="189">
        <v>1.98</v>
      </c>
      <c r="R301" s="189">
        <f>Q301*H301</f>
        <v>11.462219999999999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167</v>
      </c>
      <c r="AT301" s="191" t="s">
        <v>145</v>
      </c>
      <c r="AU301" s="191" t="s">
        <v>86</v>
      </c>
      <c r="AY301" s="19" t="s">
        <v>142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84</v>
      </c>
      <c r="BK301" s="192">
        <f>ROUND(I301*H301,2)</f>
        <v>0</v>
      </c>
      <c r="BL301" s="19" t="s">
        <v>167</v>
      </c>
      <c r="BM301" s="191" t="s">
        <v>440</v>
      </c>
    </row>
    <row r="302" spans="1:65" s="2" customFormat="1" ht="11.25">
      <c r="A302" s="36"/>
      <c r="B302" s="37"/>
      <c r="C302" s="38"/>
      <c r="D302" s="193" t="s">
        <v>152</v>
      </c>
      <c r="E302" s="38"/>
      <c r="F302" s="194" t="s">
        <v>441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152</v>
      </c>
      <c r="AU302" s="19" t="s">
        <v>86</v>
      </c>
    </row>
    <row r="303" spans="1:65" s="13" customFormat="1" ht="22.5">
      <c r="B303" s="206"/>
      <c r="C303" s="207"/>
      <c r="D303" s="198" t="s">
        <v>254</v>
      </c>
      <c r="E303" s="208" t="s">
        <v>19</v>
      </c>
      <c r="F303" s="209" t="s">
        <v>442</v>
      </c>
      <c r="G303" s="207"/>
      <c r="H303" s="210">
        <v>5.7889999999999997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254</v>
      </c>
      <c r="AU303" s="216" t="s">
        <v>86</v>
      </c>
      <c r="AV303" s="13" t="s">
        <v>86</v>
      </c>
      <c r="AW303" s="13" t="s">
        <v>37</v>
      </c>
      <c r="AX303" s="13" t="s">
        <v>84</v>
      </c>
      <c r="AY303" s="216" t="s">
        <v>142</v>
      </c>
    </row>
    <row r="304" spans="1:65" s="2" customFormat="1" ht="33" customHeight="1">
      <c r="A304" s="36"/>
      <c r="B304" s="37"/>
      <c r="C304" s="180" t="s">
        <v>443</v>
      </c>
      <c r="D304" s="180" t="s">
        <v>145</v>
      </c>
      <c r="E304" s="181" t="s">
        <v>444</v>
      </c>
      <c r="F304" s="182" t="s">
        <v>445</v>
      </c>
      <c r="G304" s="183" t="s">
        <v>258</v>
      </c>
      <c r="H304" s="184">
        <v>28.753</v>
      </c>
      <c r="I304" s="185"/>
      <c r="J304" s="186">
        <f>ROUND(I304*H304,2)</f>
        <v>0</v>
      </c>
      <c r="K304" s="182" t="s">
        <v>149</v>
      </c>
      <c r="L304" s="41"/>
      <c r="M304" s="187" t="s">
        <v>19</v>
      </c>
      <c r="N304" s="188" t="s">
        <v>47</v>
      </c>
      <c r="O304" s="66"/>
      <c r="P304" s="189">
        <f>O304*H304</f>
        <v>0</v>
      </c>
      <c r="Q304" s="189">
        <v>2.5018699999999998</v>
      </c>
      <c r="R304" s="189">
        <f>Q304*H304</f>
        <v>71.93626811</v>
      </c>
      <c r="S304" s="189">
        <v>0</v>
      </c>
      <c r="T304" s="19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167</v>
      </c>
      <c r="AT304" s="191" t="s">
        <v>145</v>
      </c>
      <c r="AU304" s="191" t="s">
        <v>86</v>
      </c>
      <c r="AY304" s="19" t="s">
        <v>142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84</v>
      </c>
      <c r="BK304" s="192">
        <f>ROUND(I304*H304,2)</f>
        <v>0</v>
      </c>
      <c r="BL304" s="19" t="s">
        <v>167</v>
      </c>
      <c r="BM304" s="191" t="s">
        <v>446</v>
      </c>
    </row>
    <row r="305" spans="1:65" s="2" customFormat="1" ht="11.25">
      <c r="A305" s="36"/>
      <c r="B305" s="37"/>
      <c r="C305" s="38"/>
      <c r="D305" s="193" t="s">
        <v>152</v>
      </c>
      <c r="E305" s="38"/>
      <c r="F305" s="194" t="s">
        <v>447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152</v>
      </c>
      <c r="AU305" s="19" t="s">
        <v>86</v>
      </c>
    </row>
    <row r="306" spans="1:65" s="13" customFormat="1" ht="11.25">
      <c r="B306" s="206"/>
      <c r="C306" s="207"/>
      <c r="D306" s="198" t="s">
        <v>254</v>
      </c>
      <c r="E306" s="208" t="s">
        <v>19</v>
      </c>
      <c r="F306" s="209" t="s">
        <v>448</v>
      </c>
      <c r="G306" s="207"/>
      <c r="H306" s="210">
        <v>28.753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254</v>
      </c>
      <c r="AU306" s="216" t="s">
        <v>86</v>
      </c>
      <c r="AV306" s="13" t="s">
        <v>86</v>
      </c>
      <c r="AW306" s="13" t="s">
        <v>37</v>
      </c>
      <c r="AX306" s="13" t="s">
        <v>84</v>
      </c>
      <c r="AY306" s="216" t="s">
        <v>142</v>
      </c>
    </row>
    <row r="307" spans="1:65" s="2" customFormat="1" ht="16.5" customHeight="1">
      <c r="A307" s="36"/>
      <c r="B307" s="37"/>
      <c r="C307" s="180" t="s">
        <v>449</v>
      </c>
      <c r="D307" s="180" t="s">
        <v>145</v>
      </c>
      <c r="E307" s="181" t="s">
        <v>450</v>
      </c>
      <c r="F307" s="182" t="s">
        <v>451</v>
      </c>
      <c r="G307" s="183" t="s">
        <v>251</v>
      </c>
      <c r="H307" s="184">
        <v>10.475</v>
      </c>
      <c r="I307" s="185"/>
      <c r="J307" s="186">
        <f>ROUND(I307*H307,2)</f>
        <v>0</v>
      </c>
      <c r="K307" s="182" t="s">
        <v>149</v>
      </c>
      <c r="L307" s="41"/>
      <c r="M307" s="187" t="s">
        <v>19</v>
      </c>
      <c r="N307" s="188" t="s">
        <v>47</v>
      </c>
      <c r="O307" s="66"/>
      <c r="P307" s="189">
        <f>O307*H307</f>
        <v>0</v>
      </c>
      <c r="Q307" s="189">
        <v>2.47E-3</v>
      </c>
      <c r="R307" s="189">
        <f>Q307*H307</f>
        <v>2.587325E-2</v>
      </c>
      <c r="S307" s="189">
        <v>0</v>
      </c>
      <c r="T307" s="19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1" t="s">
        <v>167</v>
      </c>
      <c r="AT307" s="191" t="s">
        <v>145</v>
      </c>
      <c r="AU307" s="191" t="s">
        <v>86</v>
      </c>
      <c r="AY307" s="19" t="s">
        <v>142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84</v>
      </c>
      <c r="BK307" s="192">
        <f>ROUND(I307*H307,2)</f>
        <v>0</v>
      </c>
      <c r="BL307" s="19" t="s">
        <v>167</v>
      </c>
      <c r="BM307" s="191" t="s">
        <v>452</v>
      </c>
    </row>
    <row r="308" spans="1:65" s="2" customFormat="1" ht="11.25">
      <c r="A308" s="36"/>
      <c r="B308" s="37"/>
      <c r="C308" s="38"/>
      <c r="D308" s="193" t="s">
        <v>152</v>
      </c>
      <c r="E308" s="38"/>
      <c r="F308" s="194" t="s">
        <v>453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152</v>
      </c>
      <c r="AU308" s="19" t="s">
        <v>86</v>
      </c>
    </row>
    <row r="309" spans="1:65" s="13" customFormat="1" ht="22.5">
      <c r="B309" s="206"/>
      <c r="C309" s="207"/>
      <c r="D309" s="198" t="s">
        <v>254</v>
      </c>
      <c r="E309" s="208" t="s">
        <v>19</v>
      </c>
      <c r="F309" s="209" t="s">
        <v>454</v>
      </c>
      <c r="G309" s="207"/>
      <c r="H309" s="210">
        <v>10.475</v>
      </c>
      <c r="I309" s="211"/>
      <c r="J309" s="207"/>
      <c r="K309" s="207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254</v>
      </c>
      <c r="AU309" s="216" t="s">
        <v>86</v>
      </c>
      <c r="AV309" s="13" t="s">
        <v>86</v>
      </c>
      <c r="AW309" s="13" t="s">
        <v>37</v>
      </c>
      <c r="AX309" s="13" t="s">
        <v>84</v>
      </c>
      <c r="AY309" s="216" t="s">
        <v>142</v>
      </c>
    </row>
    <row r="310" spans="1:65" s="2" customFormat="1" ht="16.5" customHeight="1">
      <c r="A310" s="36"/>
      <c r="B310" s="37"/>
      <c r="C310" s="180" t="s">
        <v>455</v>
      </c>
      <c r="D310" s="180" t="s">
        <v>145</v>
      </c>
      <c r="E310" s="181" t="s">
        <v>456</v>
      </c>
      <c r="F310" s="182" t="s">
        <v>457</v>
      </c>
      <c r="G310" s="183" t="s">
        <v>251</v>
      </c>
      <c r="H310" s="184">
        <v>10.475</v>
      </c>
      <c r="I310" s="185"/>
      <c r="J310" s="186">
        <f>ROUND(I310*H310,2)</f>
        <v>0</v>
      </c>
      <c r="K310" s="182" t="s">
        <v>149</v>
      </c>
      <c r="L310" s="41"/>
      <c r="M310" s="187" t="s">
        <v>19</v>
      </c>
      <c r="N310" s="188" t="s">
        <v>47</v>
      </c>
      <c r="O310" s="66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167</v>
      </c>
      <c r="AT310" s="191" t="s">
        <v>145</v>
      </c>
      <c r="AU310" s="191" t="s">
        <v>86</v>
      </c>
      <c r="AY310" s="19" t="s">
        <v>142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84</v>
      </c>
      <c r="BK310" s="192">
        <f>ROUND(I310*H310,2)</f>
        <v>0</v>
      </c>
      <c r="BL310" s="19" t="s">
        <v>167</v>
      </c>
      <c r="BM310" s="191" t="s">
        <v>458</v>
      </c>
    </row>
    <row r="311" spans="1:65" s="2" customFormat="1" ht="11.25">
      <c r="A311" s="36"/>
      <c r="B311" s="37"/>
      <c r="C311" s="38"/>
      <c r="D311" s="193" t="s">
        <v>152</v>
      </c>
      <c r="E311" s="38"/>
      <c r="F311" s="194" t="s">
        <v>459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152</v>
      </c>
      <c r="AU311" s="19" t="s">
        <v>86</v>
      </c>
    </row>
    <row r="312" spans="1:65" s="13" customFormat="1" ht="22.5">
      <c r="B312" s="206"/>
      <c r="C312" s="207"/>
      <c r="D312" s="198" t="s">
        <v>254</v>
      </c>
      <c r="E312" s="208" t="s">
        <v>19</v>
      </c>
      <c r="F312" s="209" t="s">
        <v>454</v>
      </c>
      <c r="G312" s="207"/>
      <c r="H312" s="210">
        <v>10.475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254</v>
      </c>
      <c r="AU312" s="216" t="s">
        <v>86</v>
      </c>
      <c r="AV312" s="13" t="s">
        <v>86</v>
      </c>
      <c r="AW312" s="13" t="s">
        <v>37</v>
      </c>
      <c r="AX312" s="13" t="s">
        <v>84</v>
      </c>
      <c r="AY312" s="216" t="s">
        <v>142</v>
      </c>
    </row>
    <row r="313" spans="1:65" s="2" customFormat="1" ht="16.5" customHeight="1">
      <c r="A313" s="36"/>
      <c r="B313" s="37"/>
      <c r="C313" s="228" t="s">
        <v>460</v>
      </c>
      <c r="D313" s="228" t="s">
        <v>351</v>
      </c>
      <c r="E313" s="229" t="s">
        <v>461</v>
      </c>
      <c r="F313" s="230" t="s">
        <v>462</v>
      </c>
      <c r="G313" s="231" t="s">
        <v>414</v>
      </c>
      <c r="H313" s="232">
        <v>2</v>
      </c>
      <c r="I313" s="233"/>
      <c r="J313" s="234">
        <f>ROUND(I313*H313,2)</f>
        <v>0</v>
      </c>
      <c r="K313" s="230" t="s">
        <v>149</v>
      </c>
      <c r="L313" s="235"/>
      <c r="M313" s="236" t="s">
        <v>19</v>
      </c>
      <c r="N313" s="237" t="s">
        <v>47</v>
      </c>
      <c r="O313" s="66"/>
      <c r="P313" s="189">
        <f>O313*H313</f>
        <v>0</v>
      </c>
      <c r="Q313" s="189">
        <v>3.2000000000000002E-3</v>
      </c>
      <c r="R313" s="189">
        <f>Q313*H313</f>
        <v>6.4000000000000003E-3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189</v>
      </c>
      <c r="AT313" s="191" t="s">
        <v>351</v>
      </c>
      <c r="AU313" s="191" t="s">
        <v>86</v>
      </c>
      <c r="AY313" s="19" t="s">
        <v>142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84</v>
      </c>
      <c r="BK313" s="192">
        <f>ROUND(I313*H313,2)</f>
        <v>0</v>
      </c>
      <c r="BL313" s="19" t="s">
        <v>167</v>
      </c>
      <c r="BM313" s="191" t="s">
        <v>463</v>
      </c>
    </row>
    <row r="314" spans="1:65" s="15" customFormat="1" ht="11.25">
      <c r="B314" s="238"/>
      <c r="C314" s="239"/>
      <c r="D314" s="198" t="s">
        <v>254</v>
      </c>
      <c r="E314" s="240" t="s">
        <v>19</v>
      </c>
      <c r="F314" s="241" t="s">
        <v>464</v>
      </c>
      <c r="G314" s="239"/>
      <c r="H314" s="240" t="s">
        <v>19</v>
      </c>
      <c r="I314" s="242"/>
      <c r="J314" s="239"/>
      <c r="K314" s="239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254</v>
      </c>
      <c r="AU314" s="247" t="s">
        <v>86</v>
      </c>
      <c r="AV314" s="15" t="s">
        <v>84</v>
      </c>
      <c r="AW314" s="15" t="s">
        <v>37</v>
      </c>
      <c r="AX314" s="15" t="s">
        <v>76</v>
      </c>
      <c r="AY314" s="247" t="s">
        <v>142</v>
      </c>
    </row>
    <row r="315" spans="1:65" s="13" customFormat="1" ht="11.25">
      <c r="B315" s="206"/>
      <c r="C315" s="207"/>
      <c r="D315" s="198" t="s">
        <v>254</v>
      </c>
      <c r="E315" s="208" t="s">
        <v>19</v>
      </c>
      <c r="F315" s="209" t="s">
        <v>465</v>
      </c>
      <c r="G315" s="207"/>
      <c r="H315" s="210">
        <v>1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254</v>
      </c>
      <c r="AU315" s="216" t="s">
        <v>86</v>
      </c>
      <c r="AV315" s="13" t="s">
        <v>86</v>
      </c>
      <c r="AW315" s="13" t="s">
        <v>37</v>
      </c>
      <c r="AX315" s="13" t="s">
        <v>76</v>
      </c>
      <c r="AY315" s="216" t="s">
        <v>142</v>
      </c>
    </row>
    <row r="316" spans="1:65" s="13" customFormat="1" ht="11.25">
      <c r="B316" s="206"/>
      <c r="C316" s="207"/>
      <c r="D316" s="198" t="s">
        <v>254</v>
      </c>
      <c r="E316" s="208" t="s">
        <v>19</v>
      </c>
      <c r="F316" s="209" t="s">
        <v>466</v>
      </c>
      <c r="G316" s="207"/>
      <c r="H316" s="210">
        <v>1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254</v>
      </c>
      <c r="AU316" s="216" t="s">
        <v>86</v>
      </c>
      <c r="AV316" s="13" t="s">
        <v>86</v>
      </c>
      <c r="AW316" s="13" t="s">
        <v>37</v>
      </c>
      <c r="AX316" s="13" t="s">
        <v>76</v>
      </c>
      <c r="AY316" s="216" t="s">
        <v>142</v>
      </c>
    </row>
    <row r="317" spans="1:65" s="14" customFormat="1" ht="11.25">
      <c r="B317" s="217"/>
      <c r="C317" s="218"/>
      <c r="D317" s="198" t="s">
        <v>254</v>
      </c>
      <c r="E317" s="219" t="s">
        <v>19</v>
      </c>
      <c r="F317" s="220" t="s">
        <v>266</v>
      </c>
      <c r="G317" s="218"/>
      <c r="H317" s="221">
        <v>2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254</v>
      </c>
      <c r="AU317" s="227" t="s">
        <v>86</v>
      </c>
      <c r="AV317" s="14" t="s">
        <v>167</v>
      </c>
      <c r="AW317" s="14" t="s">
        <v>37</v>
      </c>
      <c r="AX317" s="14" t="s">
        <v>84</v>
      </c>
      <c r="AY317" s="227" t="s">
        <v>142</v>
      </c>
    </row>
    <row r="318" spans="1:65" s="2" customFormat="1" ht="24.2" customHeight="1">
      <c r="A318" s="36"/>
      <c r="B318" s="37"/>
      <c r="C318" s="180" t="s">
        <v>467</v>
      </c>
      <c r="D318" s="180" t="s">
        <v>145</v>
      </c>
      <c r="E318" s="181" t="s">
        <v>468</v>
      </c>
      <c r="F318" s="182" t="s">
        <v>469</v>
      </c>
      <c r="G318" s="183" t="s">
        <v>335</v>
      </c>
      <c r="H318" s="184">
        <v>3.9369999999999998</v>
      </c>
      <c r="I318" s="185"/>
      <c r="J318" s="186">
        <f>ROUND(I318*H318,2)</f>
        <v>0</v>
      </c>
      <c r="K318" s="182" t="s">
        <v>149</v>
      </c>
      <c r="L318" s="41"/>
      <c r="M318" s="187" t="s">
        <v>19</v>
      </c>
      <c r="N318" s="188" t="s">
        <v>47</v>
      </c>
      <c r="O318" s="66"/>
      <c r="P318" s="189">
        <f>O318*H318</f>
        <v>0</v>
      </c>
      <c r="Q318" s="189">
        <v>1.06277</v>
      </c>
      <c r="R318" s="189">
        <f>Q318*H318</f>
        <v>4.1841254899999996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167</v>
      </c>
      <c r="AT318" s="191" t="s">
        <v>145</v>
      </c>
      <c r="AU318" s="191" t="s">
        <v>86</v>
      </c>
      <c r="AY318" s="19" t="s">
        <v>142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84</v>
      </c>
      <c r="BK318" s="192">
        <f>ROUND(I318*H318,2)</f>
        <v>0</v>
      </c>
      <c r="BL318" s="19" t="s">
        <v>167</v>
      </c>
      <c r="BM318" s="191" t="s">
        <v>470</v>
      </c>
    </row>
    <row r="319" spans="1:65" s="2" customFormat="1" ht="11.25">
      <c r="A319" s="36"/>
      <c r="B319" s="37"/>
      <c r="C319" s="38"/>
      <c r="D319" s="193" t="s">
        <v>152</v>
      </c>
      <c r="E319" s="38"/>
      <c r="F319" s="194" t="s">
        <v>471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152</v>
      </c>
      <c r="AU319" s="19" t="s">
        <v>86</v>
      </c>
    </row>
    <row r="320" spans="1:65" s="13" customFormat="1" ht="22.5">
      <c r="B320" s="206"/>
      <c r="C320" s="207"/>
      <c r="D320" s="198" t="s">
        <v>254</v>
      </c>
      <c r="E320" s="208" t="s">
        <v>19</v>
      </c>
      <c r="F320" s="209" t="s">
        <v>472</v>
      </c>
      <c r="G320" s="207"/>
      <c r="H320" s="210">
        <v>3.9369999999999998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254</v>
      </c>
      <c r="AU320" s="216" t="s">
        <v>86</v>
      </c>
      <c r="AV320" s="13" t="s">
        <v>86</v>
      </c>
      <c r="AW320" s="13" t="s">
        <v>37</v>
      </c>
      <c r="AX320" s="13" t="s">
        <v>84</v>
      </c>
      <c r="AY320" s="216" t="s">
        <v>142</v>
      </c>
    </row>
    <row r="321" spans="1:65" s="2" customFormat="1" ht="24.2" customHeight="1">
      <c r="A321" s="36"/>
      <c r="B321" s="37"/>
      <c r="C321" s="180" t="s">
        <v>473</v>
      </c>
      <c r="D321" s="180" t="s">
        <v>145</v>
      </c>
      <c r="E321" s="181" t="s">
        <v>474</v>
      </c>
      <c r="F321" s="182" t="s">
        <v>475</v>
      </c>
      <c r="G321" s="183" t="s">
        <v>258</v>
      </c>
      <c r="H321" s="184">
        <v>30.942</v>
      </c>
      <c r="I321" s="185"/>
      <c r="J321" s="186">
        <f>ROUND(I321*H321,2)</f>
        <v>0</v>
      </c>
      <c r="K321" s="182" t="s">
        <v>149</v>
      </c>
      <c r="L321" s="41"/>
      <c r="M321" s="187" t="s">
        <v>19</v>
      </c>
      <c r="N321" s="188" t="s">
        <v>47</v>
      </c>
      <c r="O321" s="66"/>
      <c r="P321" s="189">
        <f>O321*H321</f>
        <v>0</v>
      </c>
      <c r="Q321" s="189">
        <v>2.5018699999999998</v>
      </c>
      <c r="R321" s="189">
        <f>Q321*H321</f>
        <v>77.412861539999994</v>
      </c>
      <c r="S321" s="189">
        <v>0</v>
      </c>
      <c r="T321" s="19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1" t="s">
        <v>167</v>
      </c>
      <c r="AT321" s="191" t="s">
        <v>145</v>
      </c>
      <c r="AU321" s="191" t="s">
        <v>86</v>
      </c>
      <c r="AY321" s="19" t="s">
        <v>142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84</v>
      </c>
      <c r="BK321" s="192">
        <f>ROUND(I321*H321,2)</f>
        <v>0</v>
      </c>
      <c r="BL321" s="19" t="s">
        <v>167</v>
      </c>
      <c r="BM321" s="191" t="s">
        <v>476</v>
      </c>
    </row>
    <row r="322" spans="1:65" s="2" customFormat="1" ht="11.25">
      <c r="A322" s="36"/>
      <c r="B322" s="37"/>
      <c r="C322" s="38"/>
      <c r="D322" s="193" t="s">
        <v>152</v>
      </c>
      <c r="E322" s="38"/>
      <c r="F322" s="194" t="s">
        <v>477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152</v>
      </c>
      <c r="AU322" s="19" t="s">
        <v>86</v>
      </c>
    </row>
    <row r="323" spans="1:65" s="13" customFormat="1" ht="11.25">
      <c r="B323" s="206"/>
      <c r="C323" s="207"/>
      <c r="D323" s="198" t="s">
        <v>254</v>
      </c>
      <c r="E323" s="208" t="s">
        <v>19</v>
      </c>
      <c r="F323" s="209" t="s">
        <v>293</v>
      </c>
      <c r="G323" s="207"/>
      <c r="H323" s="210">
        <v>5.1660000000000004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254</v>
      </c>
      <c r="AU323" s="216" t="s">
        <v>86</v>
      </c>
      <c r="AV323" s="13" t="s">
        <v>86</v>
      </c>
      <c r="AW323" s="13" t="s">
        <v>37</v>
      </c>
      <c r="AX323" s="13" t="s">
        <v>76</v>
      </c>
      <c r="AY323" s="216" t="s">
        <v>142</v>
      </c>
    </row>
    <row r="324" spans="1:65" s="13" customFormat="1" ht="33.75">
      <c r="B324" s="206"/>
      <c r="C324" s="207"/>
      <c r="D324" s="198" t="s">
        <v>254</v>
      </c>
      <c r="E324" s="208" t="s">
        <v>19</v>
      </c>
      <c r="F324" s="209" t="s">
        <v>287</v>
      </c>
      <c r="G324" s="207"/>
      <c r="H324" s="210">
        <v>25.163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254</v>
      </c>
      <c r="AU324" s="216" t="s">
        <v>86</v>
      </c>
      <c r="AV324" s="13" t="s">
        <v>86</v>
      </c>
      <c r="AW324" s="13" t="s">
        <v>37</v>
      </c>
      <c r="AX324" s="13" t="s">
        <v>76</v>
      </c>
      <c r="AY324" s="216" t="s">
        <v>142</v>
      </c>
    </row>
    <row r="325" spans="1:65" s="13" customFormat="1" ht="11.25">
      <c r="B325" s="206"/>
      <c r="C325" s="207"/>
      <c r="D325" s="198" t="s">
        <v>254</v>
      </c>
      <c r="E325" s="208" t="s">
        <v>19</v>
      </c>
      <c r="F325" s="209" t="s">
        <v>288</v>
      </c>
      <c r="G325" s="207"/>
      <c r="H325" s="210">
        <v>0.61299999999999999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254</v>
      </c>
      <c r="AU325" s="216" t="s">
        <v>86</v>
      </c>
      <c r="AV325" s="13" t="s">
        <v>86</v>
      </c>
      <c r="AW325" s="13" t="s">
        <v>37</v>
      </c>
      <c r="AX325" s="13" t="s">
        <v>76</v>
      </c>
      <c r="AY325" s="216" t="s">
        <v>142</v>
      </c>
    </row>
    <row r="326" spans="1:65" s="14" customFormat="1" ht="11.25">
      <c r="B326" s="217"/>
      <c r="C326" s="218"/>
      <c r="D326" s="198" t="s">
        <v>254</v>
      </c>
      <c r="E326" s="219" t="s">
        <v>19</v>
      </c>
      <c r="F326" s="220" t="s">
        <v>266</v>
      </c>
      <c r="G326" s="218"/>
      <c r="H326" s="221">
        <v>30.942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254</v>
      </c>
      <c r="AU326" s="227" t="s">
        <v>86</v>
      </c>
      <c r="AV326" s="14" t="s">
        <v>167</v>
      </c>
      <c r="AW326" s="14" t="s">
        <v>37</v>
      </c>
      <c r="AX326" s="14" t="s">
        <v>84</v>
      </c>
      <c r="AY326" s="227" t="s">
        <v>142</v>
      </c>
    </row>
    <row r="327" spans="1:65" s="2" customFormat="1" ht="16.5" customHeight="1">
      <c r="A327" s="36"/>
      <c r="B327" s="37"/>
      <c r="C327" s="180" t="s">
        <v>478</v>
      </c>
      <c r="D327" s="180" t="s">
        <v>145</v>
      </c>
      <c r="E327" s="181" t="s">
        <v>479</v>
      </c>
      <c r="F327" s="182" t="s">
        <v>480</v>
      </c>
      <c r="G327" s="183" t="s">
        <v>251</v>
      </c>
      <c r="H327" s="184">
        <v>34.203000000000003</v>
      </c>
      <c r="I327" s="185"/>
      <c r="J327" s="186">
        <f>ROUND(I327*H327,2)</f>
        <v>0</v>
      </c>
      <c r="K327" s="182" t="s">
        <v>149</v>
      </c>
      <c r="L327" s="41"/>
      <c r="M327" s="187" t="s">
        <v>19</v>
      </c>
      <c r="N327" s="188" t="s">
        <v>47</v>
      </c>
      <c r="O327" s="66"/>
      <c r="P327" s="189">
        <f>O327*H327</f>
        <v>0</v>
      </c>
      <c r="Q327" s="189">
        <v>2.6900000000000001E-3</v>
      </c>
      <c r="R327" s="189">
        <f>Q327*H327</f>
        <v>9.2006070000000009E-2</v>
      </c>
      <c r="S327" s="189">
        <v>0</v>
      </c>
      <c r="T327" s="190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1" t="s">
        <v>167</v>
      </c>
      <c r="AT327" s="191" t="s">
        <v>145</v>
      </c>
      <c r="AU327" s="191" t="s">
        <v>86</v>
      </c>
      <c r="AY327" s="19" t="s">
        <v>142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84</v>
      </c>
      <c r="BK327" s="192">
        <f>ROUND(I327*H327,2)</f>
        <v>0</v>
      </c>
      <c r="BL327" s="19" t="s">
        <v>167</v>
      </c>
      <c r="BM327" s="191" t="s">
        <v>481</v>
      </c>
    </row>
    <row r="328" spans="1:65" s="2" customFormat="1" ht="11.25">
      <c r="A328" s="36"/>
      <c r="B328" s="37"/>
      <c r="C328" s="38"/>
      <c r="D328" s="193" t="s">
        <v>152</v>
      </c>
      <c r="E328" s="38"/>
      <c r="F328" s="194" t="s">
        <v>482</v>
      </c>
      <c r="G328" s="38"/>
      <c r="H328" s="38"/>
      <c r="I328" s="195"/>
      <c r="J328" s="38"/>
      <c r="K328" s="38"/>
      <c r="L328" s="41"/>
      <c r="M328" s="196"/>
      <c r="N328" s="197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152</v>
      </c>
      <c r="AU328" s="19" t="s">
        <v>86</v>
      </c>
    </row>
    <row r="329" spans="1:65" s="13" customFormat="1" ht="11.25">
      <c r="B329" s="206"/>
      <c r="C329" s="207"/>
      <c r="D329" s="198" t="s">
        <v>254</v>
      </c>
      <c r="E329" s="208" t="s">
        <v>19</v>
      </c>
      <c r="F329" s="209" t="s">
        <v>483</v>
      </c>
      <c r="G329" s="207"/>
      <c r="H329" s="210">
        <v>1.8220000000000001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254</v>
      </c>
      <c r="AU329" s="216" t="s">
        <v>86</v>
      </c>
      <c r="AV329" s="13" t="s">
        <v>86</v>
      </c>
      <c r="AW329" s="13" t="s">
        <v>37</v>
      </c>
      <c r="AX329" s="13" t="s">
        <v>76</v>
      </c>
      <c r="AY329" s="216" t="s">
        <v>142</v>
      </c>
    </row>
    <row r="330" spans="1:65" s="13" customFormat="1" ht="33.75">
      <c r="B330" s="206"/>
      <c r="C330" s="207"/>
      <c r="D330" s="198" t="s">
        <v>254</v>
      </c>
      <c r="E330" s="208" t="s">
        <v>19</v>
      </c>
      <c r="F330" s="209" t="s">
        <v>484</v>
      </c>
      <c r="G330" s="207"/>
      <c r="H330" s="210">
        <v>28.692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254</v>
      </c>
      <c r="AU330" s="216" t="s">
        <v>86</v>
      </c>
      <c r="AV330" s="13" t="s">
        <v>86</v>
      </c>
      <c r="AW330" s="13" t="s">
        <v>37</v>
      </c>
      <c r="AX330" s="13" t="s">
        <v>76</v>
      </c>
      <c r="AY330" s="216" t="s">
        <v>142</v>
      </c>
    </row>
    <row r="331" spans="1:65" s="13" customFormat="1" ht="11.25">
      <c r="B331" s="206"/>
      <c r="C331" s="207"/>
      <c r="D331" s="198" t="s">
        <v>254</v>
      </c>
      <c r="E331" s="208" t="s">
        <v>19</v>
      </c>
      <c r="F331" s="209" t="s">
        <v>485</v>
      </c>
      <c r="G331" s="207"/>
      <c r="H331" s="210">
        <v>0.84899999999999998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254</v>
      </c>
      <c r="AU331" s="216" t="s">
        <v>86</v>
      </c>
      <c r="AV331" s="13" t="s">
        <v>86</v>
      </c>
      <c r="AW331" s="13" t="s">
        <v>37</v>
      </c>
      <c r="AX331" s="13" t="s">
        <v>76</v>
      </c>
      <c r="AY331" s="216" t="s">
        <v>142</v>
      </c>
    </row>
    <row r="332" spans="1:65" s="13" customFormat="1" ht="22.5">
      <c r="B332" s="206"/>
      <c r="C332" s="207"/>
      <c r="D332" s="198" t="s">
        <v>254</v>
      </c>
      <c r="E332" s="208" t="s">
        <v>19</v>
      </c>
      <c r="F332" s="209" t="s">
        <v>486</v>
      </c>
      <c r="G332" s="207"/>
      <c r="H332" s="210">
        <v>2.84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254</v>
      </c>
      <c r="AU332" s="216" t="s">
        <v>86</v>
      </c>
      <c r="AV332" s="13" t="s">
        <v>86</v>
      </c>
      <c r="AW332" s="13" t="s">
        <v>37</v>
      </c>
      <c r="AX332" s="13" t="s">
        <v>76</v>
      </c>
      <c r="AY332" s="216" t="s">
        <v>142</v>
      </c>
    </row>
    <row r="333" spans="1:65" s="14" customFormat="1" ht="11.25">
      <c r="B333" s="217"/>
      <c r="C333" s="218"/>
      <c r="D333" s="198" t="s">
        <v>254</v>
      </c>
      <c r="E333" s="219" t="s">
        <v>19</v>
      </c>
      <c r="F333" s="220" t="s">
        <v>266</v>
      </c>
      <c r="G333" s="218"/>
      <c r="H333" s="221">
        <v>34.203000000000003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254</v>
      </c>
      <c r="AU333" s="227" t="s">
        <v>86</v>
      </c>
      <c r="AV333" s="14" t="s">
        <v>167</v>
      </c>
      <c r="AW333" s="14" t="s">
        <v>37</v>
      </c>
      <c r="AX333" s="14" t="s">
        <v>84</v>
      </c>
      <c r="AY333" s="227" t="s">
        <v>142</v>
      </c>
    </row>
    <row r="334" spans="1:65" s="2" customFormat="1" ht="16.5" customHeight="1">
      <c r="A334" s="36"/>
      <c r="B334" s="37"/>
      <c r="C334" s="180" t="s">
        <v>487</v>
      </c>
      <c r="D334" s="180" t="s">
        <v>145</v>
      </c>
      <c r="E334" s="181" t="s">
        <v>488</v>
      </c>
      <c r="F334" s="182" t="s">
        <v>489</v>
      </c>
      <c r="G334" s="183" t="s">
        <v>251</v>
      </c>
      <c r="H334" s="184">
        <v>34.203000000000003</v>
      </c>
      <c r="I334" s="185"/>
      <c r="J334" s="186">
        <f>ROUND(I334*H334,2)</f>
        <v>0</v>
      </c>
      <c r="K334" s="182" t="s">
        <v>149</v>
      </c>
      <c r="L334" s="41"/>
      <c r="M334" s="187" t="s">
        <v>19</v>
      </c>
      <c r="N334" s="188" t="s">
        <v>47</v>
      </c>
      <c r="O334" s="66"/>
      <c r="P334" s="189">
        <f>O334*H334</f>
        <v>0</v>
      </c>
      <c r="Q334" s="189">
        <v>0</v>
      </c>
      <c r="R334" s="189">
        <f>Q334*H334</f>
        <v>0</v>
      </c>
      <c r="S334" s="189">
        <v>0</v>
      </c>
      <c r="T334" s="19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1" t="s">
        <v>167</v>
      </c>
      <c r="AT334" s="191" t="s">
        <v>145</v>
      </c>
      <c r="AU334" s="191" t="s">
        <v>86</v>
      </c>
      <c r="AY334" s="19" t="s">
        <v>142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84</v>
      </c>
      <c r="BK334" s="192">
        <f>ROUND(I334*H334,2)</f>
        <v>0</v>
      </c>
      <c r="BL334" s="19" t="s">
        <v>167</v>
      </c>
      <c r="BM334" s="191" t="s">
        <v>490</v>
      </c>
    </row>
    <row r="335" spans="1:65" s="2" customFormat="1" ht="11.25">
      <c r="A335" s="36"/>
      <c r="B335" s="37"/>
      <c r="C335" s="38"/>
      <c r="D335" s="193" t="s">
        <v>152</v>
      </c>
      <c r="E335" s="38"/>
      <c r="F335" s="194" t="s">
        <v>491</v>
      </c>
      <c r="G335" s="38"/>
      <c r="H335" s="38"/>
      <c r="I335" s="195"/>
      <c r="J335" s="38"/>
      <c r="K335" s="38"/>
      <c r="L335" s="41"/>
      <c r="M335" s="196"/>
      <c r="N335" s="197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152</v>
      </c>
      <c r="AU335" s="19" t="s">
        <v>86</v>
      </c>
    </row>
    <row r="336" spans="1:65" s="13" customFormat="1" ht="11.25">
      <c r="B336" s="206"/>
      <c r="C336" s="207"/>
      <c r="D336" s="198" t="s">
        <v>254</v>
      </c>
      <c r="E336" s="208" t="s">
        <v>19</v>
      </c>
      <c r="F336" s="209" t="s">
        <v>483</v>
      </c>
      <c r="G336" s="207"/>
      <c r="H336" s="210">
        <v>1.8220000000000001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254</v>
      </c>
      <c r="AU336" s="216" t="s">
        <v>86</v>
      </c>
      <c r="AV336" s="13" t="s">
        <v>86</v>
      </c>
      <c r="AW336" s="13" t="s">
        <v>37</v>
      </c>
      <c r="AX336" s="13" t="s">
        <v>76</v>
      </c>
      <c r="AY336" s="216" t="s">
        <v>142</v>
      </c>
    </row>
    <row r="337" spans="1:65" s="13" customFormat="1" ht="33.75">
      <c r="B337" s="206"/>
      <c r="C337" s="207"/>
      <c r="D337" s="198" t="s">
        <v>254</v>
      </c>
      <c r="E337" s="208" t="s">
        <v>19</v>
      </c>
      <c r="F337" s="209" t="s">
        <v>484</v>
      </c>
      <c r="G337" s="207"/>
      <c r="H337" s="210">
        <v>28.692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254</v>
      </c>
      <c r="AU337" s="216" t="s">
        <v>86</v>
      </c>
      <c r="AV337" s="13" t="s">
        <v>86</v>
      </c>
      <c r="AW337" s="13" t="s">
        <v>37</v>
      </c>
      <c r="AX337" s="13" t="s">
        <v>76</v>
      </c>
      <c r="AY337" s="216" t="s">
        <v>142</v>
      </c>
    </row>
    <row r="338" spans="1:65" s="13" customFormat="1" ht="11.25">
      <c r="B338" s="206"/>
      <c r="C338" s="207"/>
      <c r="D338" s="198" t="s">
        <v>254</v>
      </c>
      <c r="E338" s="208" t="s">
        <v>19</v>
      </c>
      <c r="F338" s="209" t="s">
        <v>485</v>
      </c>
      <c r="G338" s="207"/>
      <c r="H338" s="210">
        <v>0.84899999999999998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254</v>
      </c>
      <c r="AU338" s="216" t="s">
        <v>86</v>
      </c>
      <c r="AV338" s="13" t="s">
        <v>86</v>
      </c>
      <c r="AW338" s="13" t="s">
        <v>37</v>
      </c>
      <c r="AX338" s="13" t="s">
        <v>76</v>
      </c>
      <c r="AY338" s="216" t="s">
        <v>142</v>
      </c>
    </row>
    <row r="339" spans="1:65" s="13" customFormat="1" ht="22.5">
      <c r="B339" s="206"/>
      <c r="C339" s="207"/>
      <c r="D339" s="198" t="s">
        <v>254</v>
      </c>
      <c r="E339" s="208" t="s">
        <v>19</v>
      </c>
      <c r="F339" s="209" t="s">
        <v>486</v>
      </c>
      <c r="G339" s="207"/>
      <c r="H339" s="210">
        <v>2.84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254</v>
      </c>
      <c r="AU339" s="216" t="s">
        <v>86</v>
      </c>
      <c r="AV339" s="13" t="s">
        <v>86</v>
      </c>
      <c r="AW339" s="13" t="s">
        <v>37</v>
      </c>
      <c r="AX339" s="13" t="s">
        <v>76</v>
      </c>
      <c r="AY339" s="216" t="s">
        <v>142</v>
      </c>
    </row>
    <row r="340" spans="1:65" s="14" customFormat="1" ht="11.25">
      <c r="B340" s="217"/>
      <c r="C340" s="218"/>
      <c r="D340" s="198" t="s">
        <v>254</v>
      </c>
      <c r="E340" s="219" t="s">
        <v>19</v>
      </c>
      <c r="F340" s="220" t="s">
        <v>266</v>
      </c>
      <c r="G340" s="218"/>
      <c r="H340" s="221">
        <v>34.203000000000003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254</v>
      </c>
      <c r="AU340" s="227" t="s">
        <v>86</v>
      </c>
      <c r="AV340" s="14" t="s">
        <v>167</v>
      </c>
      <c r="AW340" s="14" t="s">
        <v>37</v>
      </c>
      <c r="AX340" s="14" t="s">
        <v>84</v>
      </c>
      <c r="AY340" s="227" t="s">
        <v>142</v>
      </c>
    </row>
    <row r="341" spans="1:65" s="2" customFormat="1" ht="44.25" customHeight="1">
      <c r="A341" s="36"/>
      <c r="B341" s="37"/>
      <c r="C341" s="180" t="s">
        <v>492</v>
      </c>
      <c r="D341" s="180" t="s">
        <v>145</v>
      </c>
      <c r="E341" s="181" t="s">
        <v>493</v>
      </c>
      <c r="F341" s="182" t="s">
        <v>494</v>
      </c>
      <c r="G341" s="183" t="s">
        <v>251</v>
      </c>
      <c r="H341" s="184">
        <v>90.27</v>
      </c>
      <c r="I341" s="185"/>
      <c r="J341" s="186">
        <f>ROUND(I341*H341,2)</f>
        <v>0</v>
      </c>
      <c r="K341" s="182" t="s">
        <v>149</v>
      </c>
      <c r="L341" s="41"/>
      <c r="M341" s="187" t="s">
        <v>19</v>
      </c>
      <c r="N341" s="188" t="s">
        <v>47</v>
      </c>
      <c r="O341" s="66"/>
      <c r="P341" s="189">
        <f>O341*H341</f>
        <v>0</v>
      </c>
      <c r="Q341" s="189">
        <v>0.73404000000000003</v>
      </c>
      <c r="R341" s="189">
        <f>Q341*H341</f>
        <v>66.2617908</v>
      </c>
      <c r="S341" s="189">
        <v>0</v>
      </c>
      <c r="T341" s="19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1" t="s">
        <v>167</v>
      </c>
      <c r="AT341" s="191" t="s">
        <v>145</v>
      </c>
      <c r="AU341" s="191" t="s">
        <v>86</v>
      </c>
      <c r="AY341" s="19" t="s">
        <v>142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9" t="s">
        <v>84</v>
      </c>
      <c r="BK341" s="192">
        <f>ROUND(I341*H341,2)</f>
        <v>0</v>
      </c>
      <c r="BL341" s="19" t="s">
        <v>167</v>
      </c>
      <c r="BM341" s="191" t="s">
        <v>495</v>
      </c>
    </row>
    <row r="342" spans="1:65" s="2" customFormat="1" ht="11.25">
      <c r="A342" s="36"/>
      <c r="B342" s="37"/>
      <c r="C342" s="38"/>
      <c r="D342" s="193" t="s">
        <v>152</v>
      </c>
      <c r="E342" s="38"/>
      <c r="F342" s="194" t="s">
        <v>496</v>
      </c>
      <c r="G342" s="38"/>
      <c r="H342" s="38"/>
      <c r="I342" s="195"/>
      <c r="J342" s="38"/>
      <c r="K342" s="38"/>
      <c r="L342" s="41"/>
      <c r="M342" s="196"/>
      <c r="N342" s="197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152</v>
      </c>
      <c r="AU342" s="19" t="s">
        <v>86</v>
      </c>
    </row>
    <row r="343" spans="1:65" s="13" customFormat="1" ht="33.75">
      <c r="B343" s="206"/>
      <c r="C343" s="207"/>
      <c r="D343" s="198" t="s">
        <v>254</v>
      </c>
      <c r="E343" s="208" t="s">
        <v>19</v>
      </c>
      <c r="F343" s="209" t="s">
        <v>497</v>
      </c>
      <c r="G343" s="207"/>
      <c r="H343" s="210">
        <v>90.27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254</v>
      </c>
      <c r="AU343" s="216" t="s">
        <v>86</v>
      </c>
      <c r="AV343" s="13" t="s">
        <v>86</v>
      </c>
      <c r="AW343" s="13" t="s">
        <v>37</v>
      </c>
      <c r="AX343" s="13" t="s">
        <v>84</v>
      </c>
      <c r="AY343" s="216" t="s">
        <v>142</v>
      </c>
    </row>
    <row r="344" spans="1:65" s="2" customFormat="1" ht="55.5" customHeight="1">
      <c r="A344" s="36"/>
      <c r="B344" s="37"/>
      <c r="C344" s="180" t="s">
        <v>498</v>
      </c>
      <c r="D344" s="180" t="s">
        <v>145</v>
      </c>
      <c r="E344" s="181" t="s">
        <v>499</v>
      </c>
      <c r="F344" s="182" t="s">
        <v>500</v>
      </c>
      <c r="G344" s="183" t="s">
        <v>335</v>
      </c>
      <c r="H344" s="184">
        <v>2.5459999999999998</v>
      </c>
      <c r="I344" s="185"/>
      <c r="J344" s="186">
        <f>ROUND(I344*H344,2)</f>
        <v>0</v>
      </c>
      <c r="K344" s="182" t="s">
        <v>149</v>
      </c>
      <c r="L344" s="41"/>
      <c r="M344" s="187" t="s">
        <v>19</v>
      </c>
      <c r="N344" s="188" t="s">
        <v>47</v>
      </c>
      <c r="O344" s="66"/>
      <c r="P344" s="189">
        <f>O344*H344</f>
        <v>0</v>
      </c>
      <c r="Q344" s="189">
        <v>1.0593999999999999</v>
      </c>
      <c r="R344" s="189">
        <f>Q344*H344</f>
        <v>2.6972323999999994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167</v>
      </c>
      <c r="AT344" s="191" t="s">
        <v>145</v>
      </c>
      <c r="AU344" s="191" t="s">
        <v>86</v>
      </c>
      <c r="AY344" s="19" t="s">
        <v>142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84</v>
      </c>
      <c r="BK344" s="192">
        <f>ROUND(I344*H344,2)</f>
        <v>0</v>
      </c>
      <c r="BL344" s="19" t="s">
        <v>167</v>
      </c>
      <c r="BM344" s="191" t="s">
        <v>501</v>
      </c>
    </row>
    <row r="345" spans="1:65" s="2" customFormat="1" ht="11.25">
      <c r="A345" s="36"/>
      <c r="B345" s="37"/>
      <c r="C345" s="38"/>
      <c r="D345" s="193" t="s">
        <v>152</v>
      </c>
      <c r="E345" s="38"/>
      <c r="F345" s="194" t="s">
        <v>502</v>
      </c>
      <c r="G345" s="38"/>
      <c r="H345" s="38"/>
      <c r="I345" s="195"/>
      <c r="J345" s="38"/>
      <c r="K345" s="38"/>
      <c r="L345" s="41"/>
      <c r="M345" s="196"/>
      <c r="N345" s="197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152</v>
      </c>
      <c r="AU345" s="19" t="s">
        <v>86</v>
      </c>
    </row>
    <row r="346" spans="1:65" s="13" customFormat="1" ht="33.75">
      <c r="B346" s="206"/>
      <c r="C346" s="207"/>
      <c r="D346" s="198" t="s">
        <v>254</v>
      </c>
      <c r="E346" s="208" t="s">
        <v>19</v>
      </c>
      <c r="F346" s="209" t="s">
        <v>503</v>
      </c>
      <c r="G346" s="207"/>
      <c r="H346" s="210">
        <v>0.44600000000000001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254</v>
      </c>
      <c r="AU346" s="216" t="s">
        <v>86</v>
      </c>
      <c r="AV346" s="13" t="s">
        <v>86</v>
      </c>
      <c r="AW346" s="13" t="s">
        <v>37</v>
      </c>
      <c r="AX346" s="13" t="s">
        <v>76</v>
      </c>
      <c r="AY346" s="216" t="s">
        <v>142</v>
      </c>
    </row>
    <row r="347" spans="1:65" s="13" customFormat="1" ht="45">
      <c r="B347" s="206"/>
      <c r="C347" s="207"/>
      <c r="D347" s="198" t="s">
        <v>254</v>
      </c>
      <c r="E347" s="208" t="s">
        <v>19</v>
      </c>
      <c r="F347" s="209" t="s">
        <v>504</v>
      </c>
      <c r="G347" s="207"/>
      <c r="H347" s="210">
        <v>2.1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254</v>
      </c>
      <c r="AU347" s="216" t="s">
        <v>86</v>
      </c>
      <c r="AV347" s="13" t="s">
        <v>86</v>
      </c>
      <c r="AW347" s="13" t="s">
        <v>37</v>
      </c>
      <c r="AX347" s="13" t="s">
        <v>76</v>
      </c>
      <c r="AY347" s="216" t="s">
        <v>142</v>
      </c>
    </row>
    <row r="348" spans="1:65" s="14" customFormat="1" ht="11.25">
      <c r="B348" s="217"/>
      <c r="C348" s="218"/>
      <c r="D348" s="198" t="s">
        <v>254</v>
      </c>
      <c r="E348" s="219" t="s">
        <v>19</v>
      </c>
      <c r="F348" s="220" t="s">
        <v>266</v>
      </c>
      <c r="G348" s="218"/>
      <c r="H348" s="221">
        <v>2.5459999999999998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254</v>
      </c>
      <c r="AU348" s="227" t="s">
        <v>86</v>
      </c>
      <c r="AV348" s="14" t="s">
        <v>167</v>
      </c>
      <c r="AW348" s="14" t="s">
        <v>37</v>
      </c>
      <c r="AX348" s="14" t="s">
        <v>84</v>
      </c>
      <c r="AY348" s="227" t="s">
        <v>142</v>
      </c>
    </row>
    <row r="349" spans="1:65" s="2" customFormat="1" ht="24.2" customHeight="1">
      <c r="A349" s="36"/>
      <c r="B349" s="37"/>
      <c r="C349" s="180" t="s">
        <v>505</v>
      </c>
      <c r="D349" s="180" t="s">
        <v>145</v>
      </c>
      <c r="E349" s="181" t="s">
        <v>506</v>
      </c>
      <c r="F349" s="182" t="s">
        <v>507</v>
      </c>
      <c r="G349" s="183" t="s">
        <v>251</v>
      </c>
      <c r="H349" s="184">
        <v>32</v>
      </c>
      <c r="I349" s="185"/>
      <c r="J349" s="186">
        <f>ROUND(I349*H349,2)</f>
        <v>0</v>
      </c>
      <c r="K349" s="182" t="s">
        <v>149</v>
      </c>
      <c r="L349" s="41"/>
      <c r="M349" s="187" t="s">
        <v>19</v>
      </c>
      <c r="N349" s="188" t="s">
        <v>47</v>
      </c>
      <c r="O349" s="66"/>
      <c r="P349" s="189">
        <f>O349*H349</f>
        <v>0</v>
      </c>
      <c r="Q349" s="189">
        <v>0.108</v>
      </c>
      <c r="R349" s="189">
        <f>Q349*H349</f>
        <v>3.456</v>
      </c>
      <c r="S349" s="189">
        <v>0</v>
      </c>
      <c r="T349" s="19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1" t="s">
        <v>167</v>
      </c>
      <c r="AT349" s="191" t="s">
        <v>145</v>
      </c>
      <c r="AU349" s="191" t="s">
        <v>86</v>
      </c>
      <c r="AY349" s="19" t="s">
        <v>142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84</v>
      </c>
      <c r="BK349" s="192">
        <f>ROUND(I349*H349,2)</f>
        <v>0</v>
      </c>
      <c r="BL349" s="19" t="s">
        <v>167</v>
      </c>
      <c r="BM349" s="191" t="s">
        <v>508</v>
      </c>
    </row>
    <row r="350" spans="1:65" s="2" customFormat="1" ht="11.25">
      <c r="A350" s="36"/>
      <c r="B350" s="37"/>
      <c r="C350" s="38"/>
      <c r="D350" s="193" t="s">
        <v>152</v>
      </c>
      <c r="E350" s="38"/>
      <c r="F350" s="194" t="s">
        <v>509</v>
      </c>
      <c r="G350" s="38"/>
      <c r="H350" s="38"/>
      <c r="I350" s="195"/>
      <c r="J350" s="38"/>
      <c r="K350" s="38"/>
      <c r="L350" s="41"/>
      <c r="M350" s="196"/>
      <c r="N350" s="197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152</v>
      </c>
      <c r="AU350" s="19" t="s">
        <v>86</v>
      </c>
    </row>
    <row r="351" spans="1:65" s="13" customFormat="1" ht="11.25">
      <c r="B351" s="206"/>
      <c r="C351" s="207"/>
      <c r="D351" s="198" t="s">
        <v>254</v>
      </c>
      <c r="E351" s="208" t="s">
        <v>19</v>
      </c>
      <c r="F351" s="209" t="s">
        <v>510</v>
      </c>
      <c r="G351" s="207"/>
      <c r="H351" s="210">
        <v>32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254</v>
      </c>
      <c r="AU351" s="216" t="s">
        <v>86</v>
      </c>
      <c r="AV351" s="13" t="s">
        <v>86</v>
      </c>
      <c r="AW351" s="13" t="s">
        <v>37</v>
      </c>
      <c r="AX351" s="13" t="s">
        <v>84</v>
      </c>
      <c r="AY351" s="216" t="s">
        <v>142</v>
      </c>
    </row>
    <row r="352" spans="1:65" s="2" customFormat="1" ht="16.5" customHeight="1">
      <c r="A352" s="36"/>
      <c r="B352" s="37"/>
      <c r="C352" s="228" t="s">
        <v>511</v>
      </c>
      <c r="D352" s="228" t="s">
        <v>351</v>
      </c>
      <c r="E352" s="229" t="s">
        <v>512</v>
      </c>
      <c r="F352" s="230" t="s">
        <v>513</v>
      </c>
      <c r="G352" s="231" t="s">
        <v>514</v>
      </c>
      <c r="H352" s="232">
        <v>16</v>
      </c>
      <c r="I352" s="233"/>
      <c r="J352" s="234">
        <f>ROUND(I352*H352,2)</f>
        <v>0</v>
      </c>
      <c r="K352" s="230" t="s">
        <v>149</v>
      </c>
      <c r="L352" s="235"/>
      <c r="M352" s="236" t="s">
        <v>19</v>
      </c>
      <c r="N352" s="237" t="s">
        <v>47</v>
      </c>
      <c r="O352" s="66"/>
      <c r="P352" s="189">
        <f>O352*H352</f>
        <v>0</v>
      </c>
      <c r="Q352" s="189">
        <v>0.75</v>
      </c>
      <c r="R352" s="189">
        <f>Q352*H352</f>
        <v>12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189</v>
      </c>
      <c r="AT352" s="191" t="s">
        <v>351</v>
      </c>
      <c r="AU352" s="191" t="s">
        <v>86</v>
      </c>
      <c r="AY352" s="19" t="s">
        <v>142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84</v>
      </c>
      <c r="BK352" s="192">
        <f>ROUND(I352*H352,2)</f>
        <v>0</v>
      </c>
      <c r="BL352" s="19" t="s">
        <v>167</v>
      </c>
      <c r="BM352" s="191" t="s">
        <v>515</v>
      </c>
    </row>
    <row r="353" spans="1:65" s="13" customFormat="1" ht="11.25">
      <c r="B353" s="206"/>
      <c r="C353" s="207"/>
      <c r="D353" s="198" t="s">
        <v>254</v>
      </c>
      <c r="E353" s="208" t="s">
        <v>19</v>
      </c>
      <c r="F353" s="209" t="s">
        <v>516</v>
      </c>
      <c r="G353" s="207"/>
      <c r="H353" s="210">
        <v>16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254</v>
      </c>
      <c r="AU353" s="216" t="s">
        <v>86</v>
      </c>
      <c r="AV353" s="13" t="s">
        <v>86</v>
      </c>
      <c r="AW353" s="13" t="s">
        <v>37</v>
      </c>
      <c r="AX353" s="13" t="s">
        <v>84</v>
      </c>
      <c r="AY353" s="216" t="s">
        <v>142</v>
      </c>
    </row>
    <row r="354" spans="1:65" s="12" customFormat="1" ht="22.9" customHeight="1">
      <c r="B354" s="164"/>
      <c r="C354" s="165"/>
      <c r="D354" s="166" t="s">
        <v>75</v>
      </c>
      <c r="E354" s="178" t="s">
        <v>161</v>
      </c>
      <c r="F354" s="178" t="s">
        <v>517</v>
      </c>
      <c r="G354" s="165"/>
      <c r="H354" s="165"/>
      <c r="I354" s="168"/>
      <c r="J354" s="179">
        <f>BK354</f>
        <v>0</v>
      </c>
      <c r="K354" s="165"/>
      <c r="L354" s="170"/>
      <c r="M354" s="171"/>
      <c r="N354" s="172"/>
      <c r="O354" s="172"/>
      <c r="P354" s="173">
        <f>SUM(P355:P396)</f>
        <v>0</v>
      </c>
      <c r="Q354" s="172"/>
      <c r="R354" s="173">
        <f>SUM(R355:R396)</f>
        <v>2.6214031800000002</v>
      </c>
      <c r="S354" s="172"/>
      <c r="T354" s="174">
        <f>SUM(T355:T396)</f>
        <v>0</v>
      </c>
      <c r="AR354" s="175" t="s">
        <v>84</v>
      </c>
      <c r="AT354" s="176" t="s">
        <v>75</v>
      </c>
      <c r="AU354" s="176" t="s">
        <v>84</v>
      </c>
      <c r="AY354" s="175" t="s">
        <v>142</v>
      </c>
      <c r="BK354" s="177">
        <f>SUM(BK355:BK396)</f>
        <v>0</v>
      </c>
    </row>
    <row r="355" spans="1:65" s="2" customFormat="1" ht="37.9" customHeight="1">
      <c r="A355" s="36"/>
      <c r="B355" s="37"/>
      <c r="C355" s="180" t="s">
        <v>518</v>
      </c>
      <c r="D355" s="180" t="s">
        <v>145</v>
      </c>
      <c r="E355" s="181" t="s">
        <v>519</v>
      </c>
      <c r="F355" s="182" t="s">
        <v>520</v>
      </c>
      <c r="G355" s="183" t="s">
        <v>514</v>
      </c>
      <c r="H355" s="184">
        <v>0.11799999999999999</v>
      </c>
      <c r="I355" s="185"/>
      <c r="J355" s="186">
        <f>ROUND(I355*H355,2)</f>
        <v>0</v>
      </c>
      <c r="K355" s="182" t="s">
        <v>149</v>
      </c>
      <c r="L355" s="41"/>
      <c r="M355" s="187" t="s">
        <v>19</v>
      </c>
      <c r="N355" s="188" t="s">
        <v>47</v>
      </c>
      <c r="O355" s="66"/>
      <c r="P355" s="189">
        <f>O355*H355</f>
        <v>0</v>
      </c>
      <c r="Q355" s="189">
        <v>0.32623000000000002</v>
      </c>
      <c r="R355" s="189">
        <f>Q355*H355</f>
        <v>3.8495139999999997E-2</v>
      </c>
      <c r="S355" s="189">
        <v>0</v>
      </c>
      <c r="T355" s="19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1" t="s">
        <v>167</v>
      </c>
      <c r="AT355" s="191" t="s">
        <v>145</v>
      </c>
      <c r="AU355" s="191" t="s">
        <v>86</v>
      </c>
      <c r="AY355" s="19" t="s">
        <v>142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84</v>
      </c>
      <c r="BK355" s="192">
        <f>ROUND(I355*H355,2)</f>
        <v>0</v>
      </c>
      <c r="BL355" s="19" t="s">
        <v>167</v>
      </c>
      <c r="BM355" s="191" t="s">
        <v>521</v>
      </c>
    </row>
    <row r="356" spans="1:65" s="2" customFormat="1" ht="11.25">
      <c r="A356" s="36"/>
      <c r="B356" s="37"/>
      <c r="C356" s="38"/>
      <c r="D356" s="193" t="s">
        <v>152</v>
      </c>
      <c r="E356" s="38"/>
      <c r="F356" s="194" t="s">
        <v>522</v>
      </c>
      <c r="G356" s="38"/>
      <c r="H356" s="38"/>
      <c r="I356" s="195"/>
      <c r="J356" s="38"/>
      <c r="K356" s="38"/>
      <c r="L356" s="41"/>
      <c r="M356" s="196"/>
      <c r="N356" s="197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152</v>
      </c>
      <c r="AU356" s="19" t="s">
        <v>86</v>
      </c>
    </row>
    <row r="357" spans="1:65" s="15" customFormat="1" ht="11.25">
      <c r="B357" s="238"/>
      <c r="C357" s="239"/>
      <c r="D357" s="198" t="s">
        <v>254</v>
      </c>
      <c r="E357" s="240" t="s">
        <v>19</v>
      </c>
      <c r="F357" s="241" t="s">
        <v>464</v>
      </c>
      <c r="G357" s="239"/>
      <c r="H357" s="240" t="s">
        <v>19</v>
      </c>
      <c r="I357" s="242"/>
      <c r="J357" s="239"/>
      <c r="K357" s="239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254</v>
      </c>
      <c r="AU357" s="247" t="s">
        <v>86</v>
      </c>
      <c r="AV357" s="15" t="s">
        <v>84</v>
      </c>
      <c r="AW357" s="15" t="s">
        <v>37</v>
      </c>
      <c r="AX357" s="15" t="s">
        <v>76</v>
      </c>
      <c r="AY357" s="247" t="s">
        <v>142</v>
      </c>
    </row>
    <row r="358" spans="1:65" s="13" customFormat="1" ht="11.25">
      <c r="B358" s="206"/>
      <c r="C358" s="207"/>
      <c r="D358" s="198" t="s">
        <v>254</v>
      </c>
      <c r="E358" s="208" t="s">
        <v>19</v>
      </c>
      <c r="F358" s="209" t="s">
        <v>523</v>
      </c>
      <c r="G358" s="207"/>
      <c r="H358" s="210">
        <v>5.8999999999999997E-2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254</v>
      </c>
      <c r="AU358" s="216" t="s">
        <v>86</v>
      </c>
      <c r="AV358" s="13" t="s">
        <v>86</v>
      </c>
      <c r="AW358" s="13" t="s">
        <v>37</v>
      </c>
      <c r="AX358" s="13" t="s">
        <v>76</v>
      </c>
      <c r="AY358" s="216" t="s">
        <v>142</v>
      </c>
    </row>
    <row r="359" spans="1:65" s="13" customFormat="1" ht="11.25">
      <c r="B359" s="206"/>
      <c r="C359" s="207"/>
      <c r="D359" s="198" t="s">
        <v>254</v>
      </c>
      <c r="E359" s="208" t="s">
        <v>19</v>
      </c>
      <c r="F359" s="209" t="s">
        <v>524</v>
      </c>
      <c r="G359" s="207"/>
      <c r="H359" s="210">
        <v>5.8999999999999997E-2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254</v>
      </c>
      <c r="AU359" s="216" t="s">
        <v>86</v>
      </c>
      <c r="AV359" s="13" t="s">
        <v>86</v>
      </c>
      <c r="AW359" s="13" t="s">
        <v>37</v>
      </c>
      <c r="AX359" s="13" t="s">
        <v>76</v>
      </c>
      <c r="AY359" s="216" t="s">
        <v>142</v>
      </c>
    </row>
    <row r="360" spans="1:65" s="14" customFormat="1" ht="11.25">
      <c r="B360" s="217"/>
      <c r="C360" s="218"/>
      <c r="D360" s="198" t="s">
        <v>254</v>
      </c>
      <c r="E360" s="219" t="s">
        <v>19</v>
      </c>
      <c r="F360" s="220" t="s">
        <v>266</v>
      </c>
      <c r="G360" s="218"/>
      <c r="H360" s="221">
        <v>0.11799999999999999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254</v>
      </c>
      <c r="AU360" s="227" t="s">
        <v>86</v>
      </c>
      <c r="AV360" s="14" t="s">
        <v>167</v>
      </c>
      <c r="AW360" s="14" t="s">
        <v>37</v>
      </c>
      <c r="AX360" s="14" t="s">
        <v>84</v>
      </c>
      <c r="AY360" s="227" t="s">
        <v>142</v>
      </c>
    </row>
    <row r="361" spans="1:65" s="2" customFormat="1" ht="16.5" customHeight="1">
      <c r="A361" s="36"/>
      <c r="B361" s="37"/>
      <c r="C361" s="228" t="s">
        <v>525</v>
      </c>
      <c r="D361" s="228" t="s">
        <v>351</v>
      </c>
      <c r="E361" s="229" t="s">
        <v>461</v>
      </c>
      <c r="F361" s="230" t="s">
        <v>462</v>
      </c>
      <c r="G361" s="231" t="s">
        <v>414</v>
      </c>
      <c r="H361" s="232">
        <v>2</v>
      </c>
      <c r="I361" s="233"/>
      <c r="J361" s="234">
        <f>ROUND(I361*H361,2)</f>
        <v>0</v>
      </c>
      <c r="K361" s="230" t="s">
        <v>149</v>
      </c>
      <c r="L361" s="235"/>
      <c r="M361" s="236" t="s">
        <v>19</v>
      </c>
      <c r="N361" s="237" t="s">
        <v>47</v>
      </c>
      <c r="O361" s="66"/>
      <c r="P361" s="189">
        <f>O361*H361</f>
        <v>0</v>
      </c>
      <c r="Q361" s="189">
        <v>3.2000000000000002E-3</v>
      </c>
      <c r="R361" s="189">
        <f>Q361*H361</f>
        <v>6.4000000000000003E-3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189</v>
      </c>
      <c r="AT361" s="191" t="s">
        <v>351</v>
      </c>
      <c r="AU361" s="191" t="s">
        <v>86</v>
      </c>
      <c r="AY361" s="19" t="s">
        <v>142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84</v>
      </c>
      <c r="BK361" s="192">
        <f>ROUND(I361*H361,2)</f>
        <v>0</v>
      </c>
      <c r="BL361" s="19" t="s">
        <v>167</v>
      </c>
      <c r="BM361" s="191" t="s">
        <v>526</v>
      </c>
    </row>
    <row r="362" spans="1:65" s="15" customFormat="1" ht="11.25">
      <c r="B362" s="238"/>
      <c r="C362" s="239"/>
      <c r="D362" s="198" t="s">
        <v>254</v>
      </c>
      <c r="E362" s="240" t="s">
        <v>19</v>
      </c>
      <c r="F362" s="241" t="s">
        <v>464</v>
      </c>
      <c r="G362" s="239"/>
      <c r="H362" s="240" t="s">
        <v>19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254</v>
      </c>
      <c r="AU362" s="247" t="s">
        <v>86</v>
      </c>
      <c r="AV362" s="15" t="s">
        <v>84</v>
      </c>
      <c r="AW362" s="15" t="s">
        <v>37</v>
      </c>
      <c r="AX362" s="15" t="s">
        <v>76</v>
      </c>
      <c r="AY362" s="247" t="s">
        <v>142</v>
      </c>
    </row>
    <row r="363" spans="1:65" s="13" customFormat="1" ht="11.25">
      <c r="B363" s="206"/>
      <c r="C363" s="207"/>
      <c r="D363" s="198" t="s">
        <v>254</v>
      </c>
      <c r="E363" s="208" t="s">
        <v>19</v>
      </c>
      <c r="F363" s="209" t="s">
        <v>465</v>
      </c>
      <c r="G363" s="207"/>
      <c r="H363" s="210">
        <v>1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254</v>
      </c>
      <c r="AU363" s="216" t="s">
        <v>86</v>
      </c>
      <c r="AV363" s="13" t="s">
        <v>86</v>
      </c>
      <c r="AW363" s="13" t="s">
        <v>37</v>
      </c>
      <c r="AX363" s="13" t="s">
        <v>76</v>
      </c>
      <c r="AY363" s="216" t="s">
        <v>142</v>
      </c>
    </row>
    <row r="364" spans="1:65" s="13" customFormat="1" ht="11.25">
      <c r="B364" s="206"/>
      <c r="C364" s="207"/>
      <c r="D364" s="198" t="s">
        <v>254</v>
      </c>
      <c r="E364" s="208" t="s">
        <v>19</v>
      </c>
      <c r="F364" s="209" t="s">
        <v>466</v>
      </c>
      <c r="G364" s="207"/>
      <c r="H364" s="210">
        <v>1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254</v>
      </c>
      <c r="AU364" s="216" t="s">
        <v>86</v>
      </c>
      <c r="AV364" s="13" t="s">
        <v>86</v>
      </c>
      <c r="AW364" s="13" t="s">
        <v>37</v>
      </c>
      <c r="AX364" s="13" t="s">
        <v>76</v>
      </c>
      <c r="AY364" s="216" t="s">
        <v>142</v>
      </c>
    </row>
    <row r="365" spans="1:65" s="14" customFormat="1" ht="11.25">
      <c r="B365" s="217"/>
      <c r="C365" s="218"/>
      <c r="D365" s="198" t="s">
        <v>254</v>
      </c>
      <c r="E365" s="219" t="s">
        <v>19</v>
      </c>
      <c r="F365" s="220" t="s">
        <v>266</v>
      </c>
      <c r="G365" s="218"/>
      <c r="H365" s="221">
        <v>2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254</v>
      </c>
      <c r="AU365" s="227" t="s">
        <v>86</v>
      </c>
      <c r="AV365" s="14" t="s">
        <v>167</v>
      </c>
      <c r="AW365" s="14" t="s">
        <v>37</v>
      </c>
      <c r="AX365" s="14" t="s">
        <v>84</v>
      </c>
      <c r="AY365" s="227" t="s">
        <v>142</v>
      </c>
    </row>
    <row r="366" spans="1:65" s="2" customFormat="1" ht="37.9" customHeight="1">
      <c r="A366" s="36"/>
      <c r="B366" s="37"/>
      <c r="C366" s="180" t="s">
        <v>527</v>
      </c>
      <c r="D366" s="180" t="s">
        <v>145</v>
      </c>
      <c r="E366" s="181" t="s">
        <v>528</v>
      </c>
      <c r="F366" s="182" t="s">
        <v>529</v>
      </c>
      <c r="G366" s="183" t="s">
        <v>258</v>
      </c>
      <c r="H366" s="184">
        <v>0.77400000000000002</v>
      </c>
      <c r="I366" s="185"/>
      <c r="J366" s="186">
        <f>ROUND(I366*H366,2)</f>
        <v>0</v>
      </c>
      <c r="K366" s="182" t="s">
        <v>149</v>
      </c>
      <c r="L366" s="41"/>
      <c r="M366" s="187" t="s">
        <v>19</v>
      </c>
      <c r="N366" s="188" t="s">
        <v>47</v>
      </c>
      <c r="O366" s="66"/>
      <c r="P366" s="189">
        <f>O366*H366</f>
        <v>0</v>
      </c>
      <c r="Q366" s="189">
        <v>1.8774999999999999</v>
      </c>
      <c r="R366" s="189">
        <f>Q366*H366</f>
        <v>1.4531849999999999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167</v>
      </c>
      <c r="AT366" s="191" t="s">
        <v>145</v>
      </c>
      <c r="AU366" s="191" t="s">
        <v>86</v>
      </c>
      <c r="AY366" s="19" t="s">
        <v>142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84</v>
      </c>
      <c r="BK366" s="192">
        <f>ROUND(I366*H366,2)</f>
        <v>0</v>
      </c>
      <c r="BL366" s="19" t="s">
        <v>167</v>
      </c>
      <c r="BM366" s="191" t="s">
        <v>530</v>
      </c>
    </row>
    <row r="367" spans="1:65" s="2" customFormat="1" ht="11.25">
      <c r="A367" s="36"/>
      <c r="B367" s="37"/>
      <c r="C367" s="38"/>
      <c r="D367" s="193" t="s">
        <v>152</v>
      </c>
      <c r="E367" s="38"/>
      <c r="F367" s="194" t="s">
        <v>531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152</v>
      </c>
      <c r="AU367" s="19" t="s">
        <v>86</v>
      </c>
    </row>
    <row r="368" spans="1:65" s="13" customFormat="1" ht="11.25">
      <c r="B368" s="206"/>
      <c r="C368" s="207"/>
      <c r="D368" s="198" t="s">
        <v>254</v>
      </c>
      <c r="E368" s="208" t="s">
        <v>19</v>
      </c>
      <c r="F368" s="209" t="s">
        <v>532</v>
      </c>
      <c r="G368" s="207"/>
      <c r="H368" s="210">
        <v>0.77400000000000002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254</v>
      </c>
      <c r="AU368" s="216" t="s">
        <v>86</v>
      </c>
      <c r="AV368" s="13" t="s">
        <v>86</v>
      </c>
      <c r="AW368" s="13" t="s">
        <v>37</v>
      </c>
      <c r="AX368" s="13" t="s">
        <v>84</v>
      </c>
      <c r="AY368" s="216" t="s">
        <v>142</v>
      </c>
    </row>
    <row r="369" spans="1:65" s="2" customFormat="1" ht="24.2" customHeight="1">
      <c r="A369" s="36"/>
      <c r="B369" s="37"/>
      <c r="C369" s="180" t="s">
        <v>533</v>
      </c>
      <c r="D369" s="180" t="s">
        <v>145</v>
      </c>
      <c r="E369" s="181" t="s">
        <v>534</v>
      </c>
      <c r="F369" s="182" t="s">
        <v>535</v>
      </c>
      <c r="G369" s="183" t="s">
        <v>258</v>
      </c>
      <c r="H369" s="184">
        <v>0.14000000000000001</v>
      </c>
      <c r="I369" s="185"/>
      <c r="J369" s="186">
        <f>ROUND(I369*H369,2)</f>
        <v>0</v>
      </c>
      <c r="K369" s="182" t="s">
        <v>149</v>
      </c>
      <c r="L369" s="41"/>
      <c r="M369" s="187" t="s">
        <v>19</v>
      </c>
      <c r="N369" s="188" t="s">
        <v>47</v>
      </c>
      <c r="O369" s="66"/>
      <c r="P369" s="189">
        <f>O369*H369</f>
        <v>0</v>
      </c>
      <c r="Q369" s="189">
        <v>1.94302</v>
      </c>
      <c r="R369" s="189">
        <f>Q369*H369</f>
        <v>0.27202280000000001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167</v>
      </c>
      <c r="AT369" s="191" t="s">
        <v>145</v>
      </c>
      <c r="AU369" s="191" t="s">
        <v>86</v>
      </c>
      <c r="AY369" s="19" t="s">
        <v>142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84</v>
      </c>
      <c r="BK369" s="192">
        <f>ROUND(I369*H369,2)</f>
        <v>0</v>
      </c>
      <c r="BL369" s="19" t="s">
        <v>167</v>
      </c>
      <c r="BM369" s="191" t="s">
        <v>536</v>
      </c>
    </row>
    <row r="370" spans="1:65" s="2" customFormat="1" ht="11.25">
      <c r="A370" s="36"/>
      <c r="B370" s="37"/>
      <c r="C370" s="38"/>
      <c r="D370" s="193" t="s">
        <v>152</v>
      </c>
      <c r="E370" s="38"/>
      <c r="F370" s="194" t="s">
        <v>537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152</v>
      </c>
      <c r="AU370" s="19" t="s">
        <v>86</v>
      </c>
    </row>
    <row r="371" spans="1:65" s="13" customFormat="1" ht="11.25">
      <c r="B371" s="206"/>
      <c r="C371" s="207"/>
      <c r="D371" s="198" t="s">
        <v>254</v>
      </c>
      <c r="E371" s="208" t="s">
        <v>19</v>
      </c>
      <c r="F371" s="209" t="s">
        <v>538</v>
      </c>
      <c r="G371" s="207"/>
      <c r="H371" s="210">
        <v>0.14000000000000001</v>
      </c>
      <c r="I371" s="211"/>
      <c r="J371" s="207"/>
      <c r="K371" s="207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254</v>
      </c>
      <c r="AU371" s="216" t="s">
        <v>86</v>
      </c>
      <c r="AV371" s="13" t="s">
        <v>86</v>
      </c>
      <c r="AW371" s="13" t="s">
        <v>37</v>
      </c>
      <c r="AX371" s="13" t="s">
        <v>84</v>
      </c>
      <c r="AY371" s="216" t="s">
        <v>142</v>
      </c>
    </row>
    <row r="372" spans="1:65" s="2" customFormat="1" ht="24.2" customHeight="1">
      <c r="A372" s="36"/>
      <c r="B372" s="37"/>
      <c r="C372" s="180" t="s">
        <v>539</v>
      </c>
      <c r="D372" s="180" t="s">
        <v>145</v>
      </c>
      <c r="E372" s="181" t="s">
        <v>540</v>
      </c>
      <c r="F372" s="182" t="s">
        <v>541</v>
      </c>
      <c r="G372" s="183" t="s">
        <v>335</v>
      </c>
      <c r="H372" s="184">
        <v>8.6999999999999994E-2</v>
      </c>
      <c r="I372" s="185"/>
      <c r="J372" s="186">
        <f>ROUND(I372*H372,2)</f>
        <v>0</v>
      </c>
      <c r="K372" s="182" t="s">
        <v>149</v>
      </c>
      <c r="L372" s="41"/>
      <c r="M372" s="187" t="s">
        <v>19</v>
      </c>
      <c r="N372" s="188" t="s">
        <v>47</v>
      </c>
      <c r="O372" s="66"/>
      <c r="P372" s="189">
        <f>O372*H372</f>
        <v>0</v>
      </c>
      <c r="Q372" s="189">
        <v>1.0900000000000001</v>
      </c>
      <c r="R372" s="189">
        <f>Q372*H372</f>
        <v>9.4829999999999998E-2</v>
      </c>
      <c r="S372" s="189">
        <v>0</v>
      </c>
      <c r="T372" s="190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167</v>
      </c>
      <c r="AT372" s="191" t="s">
        <v>145</v>
      </c>
      <c r="AU372" s="191" t="s">
        <v>86</v>
      </c>
      <c r="AY372" s="19" t="s">
        <v>142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84</v>
      </c>
      <c r="BK372" s="192">
        <f>ROUND(I372*H372,2)</f>
        <v>0</v>
      </c>
      <c r="BL372" s="19" t="s">
        <v>167</v>
      </c>
      <c r="BM372" s="191" t="s">
        <v>542</v>
      </c>
    </row>
    <row r="373" spans="1:65" s="2" customFormat="1" ht="11.25">
      <c r="A373" s="36"/>
      <c r="B373" s="37"/>
      <c r="C373" s="38"/>
      <c r="D373" s="193" t="s">
        <v>152</v>
      </c>
      <c r="E373" s="38"/>
      <c r="F373" s="194" t="s">
        <v>543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152</v>
      </c>
      <c r="AU373" s="19" t="s">
        <v>86</v>
      </c>
    </row>
    <row r="374" spans="1:65" s="13" customFormat="1" ht="11.25">
      <c r="B374" s="206"/>
      <c r="C374" s="207"/>
      <c r="D374" s="198" t="s">
        <v>254</v>
      </c>
      <c r="E374" s="208" t="s">
        <v>19</v>
      </c>
      <c r="F374" s="209" t="s">
        <v>544</v>
      </c>
      <c r="G374" s="207"/>
      <c r="H374" s="210">
        <v>8.6999999999999994E-2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254</v>
      </c>
      <c r="AU374" s="216" t="s">
        <v>86</v>
      </c>
      <c r="AV374" s="13" t="s">
        <v>86</v>
      </c>
      <c r="AW374" s="13" t="s">
        <v>37</v>
      </c>
      <c r="AX374" s="13" t="s">
        <v>84</v>
      </c>
      <c r="AY374" s="216" t="s">
        <v>142</v>
      </c>
    </row>
    <row r="375" spans="1:65" s="2" customFormat="1" ht="37.9" customHeight="1">
      <c r="A375" s="36"/>
      <c r="B375" s="37"/>
      <c r="C375" s="180" t="s">
        <v>545</v>
      </c>
      <c r="D375" s="180" t="s">
        <v>145</v>
      </c>
      <c r="E375" s="181" t="s">
        <v>546</v>
      </c>
      <c r="F375" s="182" t="s">
        <v>547</v>
      </c>
      <c r="G375" s="183" t="s">
        <v>251</v>
      </c>
      <c r="H375" s="184">
        <v>0.46800000000000003</v>
      </c>
      <c r="I375" s="185"/>
      <c r="J375" s="186">
        <f>ROUND(I375*H375,2)</f>
        <v>0</v>
      </c>
      <c r="K375" s="182" t="s">
        <v>149</v>
      </c>
      <c r="L375" s="41"/>
      <c r="M375" s="187" t="s">
        <v>19</v>
      </c>
      <c r="N375" s="188" t="s">
        <v>47</v>
      </c>
      <c r="O375" s="66"/>
      <c r="P375" s="189">
        <f>O375*H375</f>
        <v>0</v>
      </c>
      <c r="Q375" s="189">
        <v>0.17818000000000001</v>
      </c>
      <c r="R375" s="189">
        <f>Q375*H375</f>
        <v>8.3388240000000002E-2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167</v>
      </c>
      <c r="AT375" s="191" t="s">
        <v>145</v>
      </c>
      <c r="AU375" s="191" t="s">
        <v>86</v>
      </c>
      <c r="AY375" s="19" t="s">
        <v>142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84</v>
      </c>
      <c r="BK375" s="192">
        <f>ROUND(I375*H375,2)</f>
        <v>0</v>
      </c>
      <c r="BL375" s="19" t="s">
        <v>167</v>
      </c>
      <c r="BM375" s="191" t="s">
        <v>548</v>
      </c>
    </row>
    <row r="376" spans="1:65" s="2" customFormat="1" ht="11.25">
      <c r="A376" s="36"/>
      <c r="B376" s="37"/>
      <c r="C376" s="38"/>
      <c r="D376" s="193" t="s">
        <v>152</v>
      </c>
      <c r="E376" s="38"/>
      <c r="F376" s="194" t="s">
        <v>549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152</v>
      </c>
      <c r="AU376" s="19" t="s">
        <v>86</v>
      </c>
    </row>
    <row r="377" spans="1:65" s="13" customFormat="1" ht="11.25">
      <c r="B377" s="206"/>
      <c r="C377" s="207"/>
      <c r="D377" s="198" t="s">
        <v>254</v>
      </c>
      <c r="E377" s="208" t="s">
        <v>19</v>
      </c>
      <c r="F377" s="209" t="s">
        <v>550</v>
      </c>
      <c r="G377" s="207"/>
      <c r="H377" s="210">
        <v>0.46800000000000003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254</v>
      </c>
      <c r="AU377" s="216" t="s">
        <v>86</v>
      </c>
      <c r="AV377" s="13" t="s">
        <v>86</v>
      </c>
      <c r="AW377" s="13" t="s">
        <v>37</v>
      </c>
      <c r="AX377" s="13" t="s">
        <v>84</v>
      </c>
      <c r="AY377" s="216" t="s">
        <v>142</v>
      </c>
    </row>
    <row r="378" spans="1:65" s="2" customFormat="1" ht="49.15" customHeight="1">
      <c r="A378" s="36"/>
      <c r="B378" s="37"/>
      <c r="C378" s="180" t="s">
        <v>551</v>
      </c>
      <c r="D378" s="180" t="s">
        <v>145</v>
      </c>
      <c r="E378" s="181" t="s">
        <v>552</v>
      </c>
      <c r="F378" s="182" t="s">
        <v>553</v>
      </c>
      <c r="G378" s="183" t="s">
        <v>258</v>
      </c>
      <c r="H378" s="184">
        <v>0.72</v>
      </c>
      <c r="I378" s="185"/>
      <c r="J378" s="186">
        <f>ROUND(I378*H378,2)</f>
        <v>0</v>
      </c>
      <c r="K378" s="182" t="s">
        <v>149</v>
      </c>
      <c r="L378" s="41"/>
      <c r="M378" s="187" t="s">
        <v>19</v>
      </c>
      <c r="N378" s="188" t="s">
        <v>47</v>
      </c>
      <c r="O378" s="66"/>
      <c r="P378" s="189">
        <f>O378*H378</f>
        <v>0</v>
      </c>
      <c r="Q378" s="189">
        <v>0.74880000000000002</v>
      </c>
      <c r="R378" s="189">
        <f>Q378*H378</f>
        <v>0.53913599999999995</v>
      </c>
      <c r="S378" s="189">
        <v>0</v>
      </c>
      <c r="T378" s="19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1" t="s">
        <v>167</v>
      </c>
      <c r="AT378" s="191" t="s">
        <v>145</v>
      </c>
      <c r="AU378" s="191" t="s">
        <v>86</v>
      </c>
      <c r="AY378" s="19" t="s">
        <v>142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9" t="s">
        <v>84</v>
      </c>
      <c r="BK378" s="192">
        <f>ROUND(I378*H378,2)</f>
        <v>0</v>
      </c>
      <c r="BL378" s="19" t="s">
        <v>167</v>
      </c>
      <c r="BM378" s="191" t="s">
        <v>554</v>
      </c>
    </row>
    <row r="379" spans="1:65" s="2" customFormat="1" ht="11.25">
      <c r="A379" s="36"/>
      <c r="B379" s="37"/>
      <c r="C379" s="38"/>
      <c r="D379" s="193" t="s">
        <v>152</v>
      </c>
      <c r="E379" s="38"/>
      <c r="F379" s="194" t="s">
        <v>555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152</v>
      </c>
      <c r="AU379" s="19" t="s">
        <v>86</v>
      </c>
    </row>
    <row r="380" spans="1:65" s="15" customFormat="1" ht="11.25">
      <c r="B380" s="238"/>
      <c r="C380" s="239"/>
      <c r="D380" s="198" t="s">
        <v>254</v>
      </c>
      <c r="E380" s="240" t="s">
        <v>19</v>
      </c>
      <c r="F380" s="241" t="s">
        <v>556</v>
      </c>
      <c r="G380" s="239"/>
      <c r="H380" s="240" t="s">
        <v>19</v>
      </c>
      <c r="I380" s="242"/>
      <c r="J380" s="239"/>
      <c r="K380" s="239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254</v>
      </c>
      <c r="AU380" s="247" t="s">
        <v>86</v>
      </c>
      <c r="AV380" s="15" t="s">
        <v>84</v>
      </c>
      <c r="AW380" s="15" t="s">
        <v>37</v>
      </c>
      <c r="AX380" s="15" t="s">
        <v>76</v>
      </c>
      <c r="AY380" s="247" t="s">
        <v>142</v>
      </c>
    </row>
    <row r="381" spans="1:65" s="13" customFormat="1" ht="11.25">
      <c r="B381" s="206"/>
      <c r="C381" s="207"/>
      <c r="D381" s="198" t="s">
        <v>254</v>
      </c>
      <c r="E381" s="208" t="s">
        <v>19</v>
      </c>
      <c r="F381" s="209" t="s">
        <v>557</v>
      </c>
      <c r="G381" s="207"/>
      <c r="H381" s="210">
        <v>0.72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254</v>
      </c>
      <c r="AU381" s="216" t="s">
        <v>86</v>
      </c>
      <c r="AV381" s="13" t="s">
        <v>86</v>
      </c>
      <c r="AW381" s="13" t="s">
        <v>37</v>
      </c>
      <c r="AX381" s="13" t="s">
        <v>84</v>
      </c>
      <c r="AY381" s="216" t="s">
        <v>142</v>
      </c>
    </row>
    <row r="382" spans="1:65" s="2" customFormat="1" ht="24.2" customHeight="1">
      <c r="A382" s="36"/>
      <c r="B382" s="37"/>
      <c r="C382" s="180" t="s">
        <v>558</v>
      </c>
      <c r="D382" s="180" t="s">
        <v>145</v>
      </c>
      <c r="E382" s="181" t="s">
        <v>559</v>
      </c>
      <c r="F382" s="182" t="s">
        <v>560</v>
      </c>
      <c r="G382" s="183" t="s">
        <v>414</v>
      </c>
      <c r="H382" s="184">
        <v>2.4</v>
      </c>
      <c r="I382" s="185"/>
      <c r="J382" s="186">
        <f>ROUND(I382*H382,2)</f>
        <v>0</v>
      </c>
      <c r="K382" s="182" t="s">
        <v>19</v>
      </c>
      <c r="L382" s="41"/>
      <c r="M382" s="187" t="s">
        <v>19</v>
      </c>
      <c r="N382" s="188" t="s">
        <v>47</v>
      </c>
      <c r="O382" s="66"/>
      <c r="P382" s="189">
        <f>O382*H382</f>
        <v>0</v>
      </c>
      <c r="Q382" s="189">
        <v>4.6339999999999999E-2</v>
      </c>
      <c r="R382" s="189">
        <f>Q382*H382</f>
        <v>0.111216</v>
      </c>
      <c r="S382" s="189">
        <v>0</v>
      </c>
      <c r="T382" s="19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167</v>
      </c>
      <c r="AT382" s="191" t="s">
        <v>145</v>
      </c>
      <c r="AU382" s="191" t="s">
        <v>86</v>
      </c>
      <c r="AY382" s="19" t="s">
        <v>142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84</v>
      </c>
      <c r="BK382" s="192">
        <f>ROUND(I382*H382,2)</f>
        <v>0</v>
      </c>
      <c r="BL382" s="19" t="s">
        <v>167</v>
      </c>
      <c r="BM382" s="191" t="s">
        <v>561</v>
      </c>
    </row>
    <row r="383" spans="1:65" s="15" customFormat="1" ht="11.25">
      <c r="B383" s="238"/>
      <c r="C383" s="239"/>
      <c r="D383" s="198" t="s">
        <v>254</v>
      </c>
      <c r="E383" s="240" t="s">
        <v>19</v>
      </c>
      <c r="F383" s="241" t="s">
        <v>556</v>
      </c>
      <c r="G383" s="239"/>
      <c r="H383" s="240" t="s">
        <v>19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254</v>
      </c>
      <c r="AU383" s="247" t="s">
        <v>86</v>
      </c>
      <c r="AV383" s="15" t="s">
        <v>84</v>
      </c>
      <c r="AW383" s="15" t="s">
        <v>37</v>
      </c>
      <c r="AX383" s="15" t="s">
        <v>76</v>
      </c>
      <c r="AY383" s="247" t="s">
        <v>142</v>
      </c>
    </row>
    <row r="384" spans="1:65" s="13" customFormat="1" ht="11.25">
      <c r="B384" s="206"/>
      <c r="C384" s="207"/>
      <c r="D384" s="198" t="s">
        <v>254</v>
      </c>
      <c r="E384" s="208" t="s">
        <v>19</v>
      </c>
      <c r="F384" s="209" t="s">
        <v>562</v>
      </c>
      <c r="G384" s="207"/>
      <c r="H384" s="210">
        <v>2.4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254</v>
      </c>
      <c r="AU384" s="216" t="s">
        <v>86</v>
      </c>
      <c r="AV384" s="13" t="s">
        <v>86</v>
      </c>
      <c r="AW384" s="13" t="s">
        <v>37</v>
      </c>
      <c r="AX384" s="13" t="s">
        <v>84</v>
      </c>
      <c r="AY384" s="216" t="s">
        <v>142</v>
      </c>
    </row>
    <row r="385" spans="1:65" s="2" customFormat="1" ht="24.2" customHeight="1">
      <c r="A385" s="36"/>
      <c r="B385" s="37"/>
      <c r="C385" s="180" t="s">
        <v>563</v>
      </c>
      <c r="D385" s="180" t="s">
        <v>145</v>
      </c>
      <c r="E385" s="181" t="s">
        <v>564</v>
      </c>
      <c r="F385" s="182" t="s">
        <v>565</v>
      </c>
      <c r="G385" s="183" t="s">
        <v>514</v>
      </c>
      <c r="H385" s="184">
        <v>6</v>
      </c>
      <c r="I385" s="185"/>
      <c r="J385" s="186">
        <f>ROUND(I385*H385,2)</f>
        <v>0</v>
      </c>
      <c r="K385" s="182" t="s">
        <v>19</v>
      </c>
      <c r="L385" s="41"/>
      <c r="M385" s="187" t="s">
        <v>19</v>
      </c>
      <c r="N385" s="188" t="s">
        <v>47</v>
      </c>
      <c r="O385" s="66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1" t="s">
        <v>167</v>
      </c>
      <c r="AT385" s="191" t="s">
        <v>145</v>
      </c>
      <c r="AU385" s="191" t="s">
        <v>86</v>
      </c>
      <c r="AY385" s="19" t="s">
        <v>142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84</v>
      </c>
      <c r="BK385" s="192">
        <f>ROUND(I385*H385,2)</f>
        <v>0</v>
      </c>
      <c r="BL385" s="19" t="s">
        <v>167</v>
      </c>
      <c r="BM385" s="191" t="s">
        <v>566</v>
      </c>
    </row>
    <row r="386" spans="1:65" s="13" customFormat="1" ht="11.25">
      <c r="B386" s="206"/>
      <c r="C386" s="207"/>
      <c r="D386" s="198" t="s">
        <v>254</v>
      </c>
      <c r="E386" s="208" t="s">
        <v>19</v>
      </c>
      <c r="F386" s="209" t="s">
        <v>567</v>
      </c>
      <c r="G386" s="207"/>
      <c r="H386" s="210">
        <v>2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254</v>
      </c>
      <c r="AU386" s="216" t="s">
        <v>86</v>
      </c>
      <c r="AV386" s="13" t="s">
        <v>86</v>
      </c>
      <c r="AW386" s="13" t="s">
        <v>37</v>
      </c>
      <c r="AX386" s="13" t="s">
        <v>76</v>
      </c>
      <c r="AY386" s="216" t="s">
        <v>142</v>
      </c>
    </row>
    <row r="387" spans="1:65" s="13" customFormat="1" ht="11.25">
      <c r="B387" s="206"/>
      <c r="C387" s="207"/>
      <c r="D387" s="198" t="s">
        <v>254</v>
      </c>
      <c r="E387" s="208" t="s">
        <v>19</v>
      </c>
      <c r="F387" s="209" t="s">
        <v>568</v>
      </c>
      <c r="G387" s="207"/>
      <c r="H387" s="210">
        <v>4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254</v>
      </c>
      <c r="AU387" s="216" t="s">
        <v>86</v>
      </c>
      <c r="AV387" s="13" t="s">
        <v>86</v>
      </c>
      <c r="AW387" s="13" t="s">
        <v>37</v>
      </c>
      <c r="AX387" s="13" t="s">
        <v>76</v>
      </c>
      <c r="AY387" s="216" t="s">
        <v>142</v>
      </c>
    </row>
    <row r="388" spans="1:65" s="14" customFormat="1" ht="11.25">
      <c r="B388" s="217"/>
      <c r="C388" s="218"/>
      <c r="D388" s="198" t="s">
        <v>254</v>
      </c>
      <c r="E388" s="219" t="s">
        <v>19</v>
      </c>
      <c r="F388" s="220" t="s">
        <v>266</v>
      </c>
      <c r="G388" s="218"/>
      <c r="H388" s="221">
        <v>6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254</v>
      </c>
      <c r="AU388" s="227" t="s">
        <v>86</v>
      </c>
      <c r="AV388" s="14" t="s">
        <v>167</v>
      </c>
      <c r="AW388" s="14" t="s">
        <v>37</v>
      </c>
      <c r="AX388" s="14" t="s">
        <v>84</v>
      </c>
      <c r="AY388" s="227" t="s">
        <v>142</v>
      </c>
    </row>
    <row r="389" spans="1:65" s="2" customFormat="1" ht="44.25" customHeight="1">
      <c r="A389" s="36"/>
      <c r="B389" s="37"/>
      <c r="C389" s="180" t="s">
        <v>569</v>
      </c>
      <c r="D389" s="180" t="s">
        <v>145</v>
      </c>
      <c r="E389" s="181" t="s">
        <v>570</v>
      </c>
      <c r="F389" s="182" t="s">
        <v>571</v>
      </c>
      <c r="G389" s="183" t="s">
        <v>514</v>
      </c>
      <c r="H389" s="184">
        <v>1</v>
      </c>
      <c r="I389" s="185"/>
      <c r="J389" s="186">
        <f>ROUND(I389*H389,2)</f>
        <v>0</v>
      </c>
      <c r="K389" s="182" t="s">
        <v>149</v>
      </c>
      <c r="L389" s="41"/>
      <c r="M389" s="187" t="s">
        <v>19</v>
      </c>
      <c r="N389" s="188" t="s">
        <v>47</v>
      </c>
      <c r="O389" s="66"/>
      <c r="P389" s="189">
        <f>O389*H389</f>
        <v>0</v>
      </c>
      <c r="Q389" s="189">
        <v>2.273E-2</v>
      </c>
      <c r="R389" s="189">
        <f>Q389*H389</f>
        <v>2.273E-2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167</v>
      </c>
      <c r="AT389" s="191" t="s">
        <v>145</v>
      </c>
      <c r="AU389" s="191" t="s">
        <v>86</v>
      </c>
      <c r="AY389" s="19" t="s">
        <v>142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84</v>
      </c>
      <c r="BK389" s="192">
        <f>ROUND(I389*H389,2)</f>
        <v>0</v>
      </c>
      <c r="BL389" s="19" t="s">
        <v>167</v>
      </c>
      <c r="BM389" s="191" t="s">
        <v>572</v>
      </c>
    </row>
    <row r="390" spans="1:65" s="2" customFormat="1" ht="11.25">
      <c r="A390" s="36"/>
      <c r="B390" s="37"/>
      <c r="C390" s="38"/>
      <c r="D390" s="193" t="s">
        <v>152</v>
      </c>
      <c r="E390" s="38"/>
      <c r="F390" s="194" t="s">
        <v>573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152</v>
      </c>
      <c r="AU390" s="19" t="s">
        <v>86</v>
      </c>
    </row>
    <row r="391" spans="1:65" s="2" customFormat="1" ht="24.2" customHeight="1">
      <c r="A391" s="36"/>
      <c r="B391" s="37"/>
      <c r="C391" s="228" t="s">
        <v>574</v>
      </c>
      <c r="D391" s="228" t="s">
        <v>351</v>
      </c>
      <c r="E391" s="229" t="s">
        <v>575</v>
      </c>
      <c r="F391" s="230" t="s">
        <v>576</v>
      </c>
      <c r="G391" s="231" t="s">
        <v>514</v>
      </c>
      <c r="H391" s="232">
        <v>1</v>
      </c>
      <c r="I391" s="233"/>
      <c r="J391" s="234">
        <f>ROUND(I391*H391,2)</f>
        <v>0</v>
      </c>
      <c r="K391" s="230" t="s">
        <v>19</v>
      </c>
      <c r="L391" s="235"/>
      <c r="M391" s="236" t="s">
        <v>19</v>
      </c>
      <c r="N391" s="237" t="s">
        <v>47</v>
      </c>
      <c r="O391" s="66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189</v>
      </c>
      <c r="AT391" s="191" t="s">
        <v>351</v>
      </c>
      <c r="AU391" s="191" t="s">
        <v>86</v>
      </c>
      <c r="AY391" s="19" t="s">
        <v>142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84</v>
      </c>
      <c r="BK391" s="192">
        <f>ROUND(I391*H391,2)</f>
        <v>0</v>
      </c>
      <c r="BL391" s="19" t="s">
        <v>167</v>
      </c>
      <c r="BM391" s="191" t="s">
        <v>577</v>
      </c>
    </row>
    <row r="392" spans="1:65" s="2" customFormat="1" ht="37.9" customHeight="1">
      <c r="A392" s="36"/>
      <c r="B392" s="37"/>
      <c r="C392" s="180" t="s">
        <v>578</v>
      </c>
      <c r="D392" s="180" t="s">
        <v>145</v>
      </c>
      <c r="E392" s="181" t="s">
        <v>579</v>
      </c>
      <c r="F392" s="182" t="s">
        <v>580</v>
      </c>
      <c r="G392" s="183" t="s">
        <v>514</v>
      </c>
      <c r="H392" s="184">
        <v>1</v>
      </c>
      <c r="I392" s="185"/>
      <c r="J392" s="186">
        <f>ROUND(I392*H392,2)</f>
        <v>0</v>
      </c>
      <c r="K392" s="182" t="s">
        <v>149</v>
      </c>
      <c r="L392" s="41"/>
      <c r="M392" s="187" t="s">
        <v>19</v>
      </c>
      <c r="N392" s="188" t="s">
        <v>47</v>
      </c>
      <c r="O392" s="66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167</v>
      </c>
      <c r="AT392" s="191" t="s">
        <v>145</v>
      </c>
      <c r="AU392" s="191" t="s">
        <v>86</v>
      </c>
      <c r="AY392" s="19" t="s">
        <v>142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84</v>
      </c>
      <c r="BK392" s="192">
        <f>ROUND(I392*H392,2)</f>
        <v>0</v>
      </c>
      <c r="BL392" s="19" t="s">
        <v>167</v>
      </c>
      <c r="BM392" s="191" t="s">
        <v>581</v>
      </c>
    </row>
    <row r="393" spans="1:65" s="2" customFormat="1" ht="11.25">
      <c r="A393" s="36"/>
      <c r="B393" s="37"/>
      <c r="C393" s="38"/>
      <c r="D393" s="193" t="s">
        <v>152</v>
      </c>
      <c r="E393" s="38"/>
      <c r="F393" s="194" t="s">
        <v>582</v>
      </c>
      <c r="G393" s="38"/>
      <c r="H393" s="38"/>
      <c r="I393" s="195"/>
      <c r="J393" s="38"/>
      <c r="K393" s="38"/>
      <c r="L393" s="41"/>
      <c r="M393" s="196"/>
      <c r="N393" s="197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152</v>
      </c>
      <c r="AU393" s="19" t="s">
        <v>86</v>
      </c>
    </row>
    <row r="394" spans="1:65" s="2" customFormat="1" ht="33" customHeight="1">
      <c r="A394" s="36"/>
      <c r="B394" s="37"/>
      <c r="C394" s="228" t="s">
        <v>583</v>
      </c>
      <c r="D394" s="228" t="s">
        <v>351</v>
      </c>
      <c r="E394" s="229" t="s">
        <v>584</v>
      </c>
      <c r="F394" s="230" t="s">
        <v>585</v>
      </c>
      <c r="G394" s="231" t="s">
        <v>514</v>
      </c>
      <c r="H394" s="232">
        <v>1</v>
      </c>
      <c r="I394" s="233"/>
      <c r="J394" s="234">
        <f>ROUND(I394*H394,2)</f>
        <v>0</v>
      </c>
      <c r="K394" s="230" t="s">
        <v>19</v>
      </c>
      <c r="L394" s="235"/>
      <c r="M394" s="236" t="s">
        <v>19</v>
      </c>
      <c r="N394" s="237" t="s">
        <v>47</v>
      </c>
      <c r="O394" s="66"/>
      <c r="P394" s="189">
        <f>O394*H394</f>
        <v>0</v>
      </c>
      <c r="Q394" s="189">
        <v>0</v>
      </c>
      <c r="R394" s="189">
        <f>Q394*H394</f>
        <v>0</v>
      </c>
      <c r="S394" s="189">
        <v>0</v>
      </c>
      <c r="T394" s="19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1" t="s">
        <v>189</v>
      </c>
      <c r="AT394" s="191" t="s">
        <v>351</v>
      </c>
      <c r="AU394" s="191" t="s">
        <v>86</v>
      </c>
      <c r="AY394" s="19" t="s">
        <v>142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84</v>
      </c>
      <c r="BK394" s="192">
        <f>ROUND(I394*H394,2)</f>
        <v>0</v>
      </c>
      <c r="BL394" s="19" t="s">
        <v>167</v>
      </c>
      <c r="BM394" s="191" t="s">
        <v>586</v>
      </c>
    </row>
    <row r="395" spans="1:65" s="2" customFormat="1" ht="24.2" customHeight="1">
      <c r="A395" s="36"/>
      <c r="B395" s="37"/>
      <c r="C395" s="228" t="s">
        <v>587</v>
      </c>
      <c r="D395" s="228" t="s">
        <v>351</v>
      </c>
      <c r="E395" s="229" t="s">
        <v>588</v>
      </c>
      <c r="F395" s="230" t="s">
        <v>589</v>
      </c>
      <c r="G395" s="231" t="s">
        <v>514</v>
      </c>
      <c r="H395" s="232">
        <v>1</v>
      </c>
      <c r="I395" s="233"/>
      <c r="J395" s="234">
        <f>ROUND(I395*H395,2)</f>
        <v>0</v>
      </c>
      <c r="K395" s="230" t="s">
        <v>19</v>
      </c>
      <c r="L395" s="235"/>
      <c r="M395" s="236" t="s">
        <v>19</v>
      </c>
      <c r="N395" s="237" t="s">
        <v>47</v>
      </c>
      <c r="O395" s="66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1" t="s">
        <v>189</v>
      </c>
      <c r="AT395" s="191" t="s">
        <v>351</v>
      </c>
      <c r="AU395" s="191" t="s">
        <v>86</v>
      </c>
      <c r="AY395" s="19" t="s">
        <v>142</v>
      </c>
      <c r="BE395" s="192">
        <f>IF(N395="základní",J395,0)</f>
        <v>0</v>
      </c>
      <c r="BF395" s="192">
        <f>IF(N395="snížená",J395,0)</f>
        <v>0</v>
      </c>
      <c r="BG395" s="192">
        <f>IF(N395="zákl. přenesená",J395,0)</f>
        <v>0</v>
      </c>
      <c r="BH395" s="192">
        <f>IF(N395="sníž. přenesená",J395,0)</f>
        <v>0</v>
      </c>
      <c r="BI395" s="192">
        <f>IF(N395="nulová",J395,0)</f>
        <v>0</v>
      </c>
      <c r="BJ395" s="19" t="s">
        <v>84</v>
      </c>
      <c r="BK395" s="192">
        <f>ROUND(I395*H395,2)</f>
        <v>0</v>
      </c>
      <c r="BL395" s="19" t="s">
        <v>167</v>
      </c>
      <c r="BM395" s="191" t="s">
        <v>590</v>
      </c>
    </row>
    <row r="396" spans="1:65" s="2" customFormat="1" ht="33" customHeight="1">
      <c r="A396" s="36"/>
      <c r="B396" s="37"/>
      <c r="C396" s="228" t="s">
        <v>591</v>
      </c>
      <c r="D396" s="228" t="s">
        <v>351</v>
      </c>
      <c r="E396" s="229" t="s">
        <v>592</v>
      </c>
      <c r="F396" s="230" t="s">
        <v>593</v>
      </c>
      <c r="G396" s="231" t="s">
        <v>514</v>
      </c>
      <c r="H396" s="232">
        <v>1</v>
      </c>
      <c r="I396" s="233"/>
      <c r="J396" s="234">
        <f>ROUND(I396*H396,2)</f>
        <v>0</v>
      </c>
      <c r="K396" s="230" t="s">
        <v>19</v>
      </c>
      <c r="L396" s="235"/>
      <c r="M396" s="236" t="s">
        <v>19</v>
      </c>
      <c r="N396" s="237" t="s">
        <v>47</v>
      </c>
      <c r="O396" s="66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1" t="s">
        <v>189</v>
      </c>
      <c r="AT396" s="191" t="s">
        <v>351</v>
      </c>
      <c r="AU396" s="191" t="s">
        <v>86</v>
      </c>
      <c r="AY396" s="19" t="s">
        <v>142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84</v>
      </c>
      <c r="BK396" s="192">
        <f>ROUND(I396*H396,2)</f>
        <v>0</v>
      </c>
      <c r="BL396" s="19" t="s">
        <v>167</v>
      </c>
      <c r="BM396" s="191" t="s">
        <v>594</v>
      </c>
    </row>
    <row r="397" spans="1:65" s="12" customFormat="1" ht="22.9" customHeight="1">
      <c r="B397" s="164"/>
      <c r="C397" s="165"/>
      <c r="D397" s="166" t="s">
        <v>75</v>
      </c>
      <c r="E397" s="178" t="s">
        <v>167</v>
      </c>
      <c r="F397" s="178" t="s">
        <v>595</v>
      </c>
      <c r="G397" s="165"/>
      <c r="H397" s="165"/>
      <c r="I397" s="168"/>
      <c r="J397" s="179">
        <f>BK397</f>
        <v>0</v>
      </c>
      <c r="K397" s="165"/>
      <c r="L397" s="170"/>
      <c r="M397" s="171"/>
      <c r="N397" s="172"/>
      <c r="O397" s="172"/>
      <c r="P397" s="173">
        <f>SUM(P398:P411)</f>
        <v>0</v>
      </c>
      <c r="Q397" s="172"/>
      <c r="R397" s="173">
        <f>SUM(R398:R411)</f>
        <v>4.7140639999999998E-2</v>
      </c>
      <c r="S397" s="172"/>
      <c r="T397" s="174">
        <f>SUM(T398:T411)</f>
        <v>0</v>
      </c>
      <c r="AR397" s="175" t="s">
        <v>84</v>
      </c>
      <c r="AT397" s="176" t="s">
        <v>75</v>
      </c>
      <c r="AU397" s="176" t="s">
        <v>84</v>
      </c>
      <c r="AY397" s="175" t="s">
        <v>142</v>
      </c>
      <c r="BK397" s="177">
        <f>SUM(BK398:BK411)</f>
        <v>0</v>
      </c>
    </row>
    <row r="398" spans="1:65" s="2" customFormat="1" ht="24.2" customHeight="1">
      <c r="A398" s="36"/>
      <c r="B398" s="37"/>
      <c r="C398" s="180" t="s">
        <v>596</v>
      </c>
      <c r="D398" s="180" t="s">
        <v>145</v>
      </c>
      <c r="E398" s="181" t="s">
        <v>597</v>
      </c>
      <c r="F398" s="182" t="s">
        <v>598</v>
      </c>
      <c r="G398" s="183" t="s">
        <v>258</v>
      </c>
      <c r="H398" s="184">
        <v>1.7999999999999999E-2</v>
      </c>
      <c r="I398" s="185"/>
      <c r="J398" s="186">
        <f>ROUND(I398*H398,2)</f>
        <v>0</v>
      </c>
      <c r="K398" s="182" t="s">
        <v>149</v>
      </c>
      <c r="L398" s="41"/>
      <c r="M398" s="187" t="s">
        <v>19</v>
      </c>
      <c r="N398" s="188" t="s">
        <v>47</v>
      </c>
      <c r="O398" s="66"/>
      <c r="P398" s="189">
        <f>O398*H398</f>
        <v>0</v>
      </c>
      <c r="Q398" s="189">
        <v>2.5019800000000001</v>
      </c>
      <c r="R398" s="189">
        <f>Q398*H398</f>
        <v>4.5035639999999995E-2</v>
      </c>
      <c r="S398" s="189">
        <v>0</v>
      </c>
      <c r="T398" s="190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167</v>
      </c>
      <c r="AT398" s="191" t="s">
        <v>145</v>
      </c>
      <c r="AU398" s="191" t="s">
        <v>86</v>
      </c>
      <c r="AY398" s="19" t="s">
        <v>142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84</v>
      </c>
      <c r="BK398" s="192">
        <f>ROUND(I398*H398,2)</f>
        <v>0</v>
      </c>
      <c r="BL398" s="19" t="s">
        <v>167</v>
      </c>
      <c r="BM398" s="191" t="s">
        <v>599</v>
      </c>
    </row>
    <row r="399" spans="1:65" s="2" customFormat="1" ht="11.25">
      <c r="A399" s="36"/>
      <c r="B399" s="37"/>
      <c r="C399" s="38"/>
      <c r="D399" s="193" t="s">
        <v>152</v>
      </c>
      <c r="E399" s="38"/>
      <c r="F399" s="194" t="s">
        <v>600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152</v>
      </c>
      <c r="AU399" s="19" t="s">
        <v>86</v>
      </c>
    </row>
    <row r="400" spans="1:65" s="13" customFormat="1" ht="11.25">
      <c r="B400" s="206"/>
      <c r="C400" s="207"/>
      <c r="D400" s="198" t="s">
        <v>254</v>
      </c>
      <c r="E400" s="208" t="s">
        <v>19</v>
      </c>
      <c r="F400" s="209" t="s">
        <v>601</v>
      </c>
      <c r="G400" s="207"/>
      <c r="H400" s="210">
        <v>1.7999999999999999E-2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254</v>
      </c>
      <c r="AU400" s="216" t="s">
        <v>86</v>
      </c>
      <c r="AV400" s="13" t="s">
        <v>86</v>
      </c>
      <c r="AW400" s="13" t="s">
        <v>37</v>
      </c>
      <c r="AX400" s="13" t="s">
        <v>84</v>
      </c>
      <c r="AY400" s="216" t="s">
        <v>142</v>
      </c>
    </row>
    <row r="401" spans="1:65" s="2" customFormat="1" ht="16.5" customHeight="1">
      <c r="A401" s="36"/>
      <c r="B401" s="37"/>
      <c r="C401" s="180" t="s">
        <v>602</v>
      </c>
      <c r="D401" s="180" t="s">
        <v>145</v>
      </c>
      <c r="E401" s="181" t="s">
        <v>603</v>
      </c>
      <c r="F401" s="182" t="s">
        <v>604</v>
      </c>
      <c r="G401" s="183" t="s">
        <v>258</v>
      </c>
      <c r="H401" s="184">
        <v>1.7999999999999999E-2</v>
      </c>
      <c r="I401" s="185"/>
      <c r="J401" s="186">
        <f>ROUND(I401*H401,2)</f>
        <v>0</v>
      </c>
      <c r="K401" s="182" t="s">
        <v>19</v>
      </c>
      <c r="L401" s="41"/>
      <c r="M401" s="187" t="s">
        <v>19</v>
      </c>
      <c r="N401" s="188" t="s">
        <v>47</v>
      </c>
      <c r="O401" s="66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167</v>
      </c>
      <c r="AT401" s="191" t="s">
        <v>145</v>
      </c>
      <c r="AU401" s="191" t="s">
        <v>86</v>
      </c>
      <c r="AY401" s="19" t="s">
        <v>142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84</v>
      </c>
      <c r="BK401" s="192">
        <f>ROUND(I401*H401,2)</f>
        <v>0</v>
      </c>
      <c r="BL401" s="19" t="s">
        <v>167</v>
      </c>
      <c r="BM401" s="191" t="s">
        <v>605</v>
      </c>
    </row>
    <row r="402" spans="1:65" s="13" customFormat="1" ht="11.25">
      <c r="B402" s="206"/>
      <c r="C402" s="207"/>
      <c r="D402" s="198" t="s">
        <v>254</v>
      </c>
      <c r="E402" s="208" t="s">
        <v>19</v>
      </c>
      <c r="F402" s="209" t="s">
        <v>601</v>
      </c>
      <c r="G402" s="207"/>
      <c r="H402" s="210">
        <v>1.7999999999999999E-2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254</v>
      </c>
      <c r="AU402" s="216" t="s">
        <v>86</v>
      </c>
      <c r="AV402" s="13" t="s">
        <v>86</v>
      </c>
      <c r="AW402" s="13" t="s">
        <v>37</v>
      </c>
      <c r="AX402" s="13" t="s">
        <v>84</v>
      </c>
      <c r="AY402" s="216" t="s">
        <v>142</v>
      </c>
    </row>
    <row r="403" spans="1:65" s="2" customFormat="1" ht="24.2" customHeight="1">
      <c r="A403" s="36"/>
      <c r="B403" s="37"/>
      <c r="C403" s="180" t="s">
        <v>606</v>
      </c>
      <c r="D403" s="180" t="s">
        <v>145</v>
      </c>
      <c r="E403" s="181" t="s">
        <v>607</v>
      </c>
      <c r="F403" s="182" t="s">
        <v>608</v>
      </c>
      <c r="G403" s="183" t="s">
        <v>251</v>
      </c>
      <c r="H403" s="184">
        <v>0.25</v>
      </c>
      <c r="I403" s="185"/>
      <c r="J403" s="186">
        <f>ROUND(I403*H403,2)</f>
        <v>0</v>
      </c>
      <c r="K403" s="182" t="s">
        <v>149</v>
      </c>
      <c r="L403" s="41"/>
      <c r="M403" s="187" t="s">
        <v>19</v>
      </c>
      <c r="N403" s="188" t="s">
        <v>47</v>
      </c>
      <c r="O403" s="66"/>
      <c r="P403" s="189">
        <f>O403*H403</f>
        <v>0</v>
      </c>
      <c r="Q403" s="189">
        <v>8.4200000000000004E-3</v>
      </c>
      <c r="R403" s="189">
        <f>Q403*H403</f>
        <v>2.1050000000000001E-3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167</v>
      </c>
      <c r="AT403" s="191" t="s">
        <v>145</v>
      </c>
      <c r="AU403" s="191" t="s">
        <v>86</v>
      </c>
      <c r="AY403" s="19" t="s">
        <v>142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84</v>
      </c>
      <c r="BK403" s="192">
        <f>ROUND(I403*H403,2)</f>
        <v>0</v>
      </c>
      <c r="BL403" s="19" t="s">
        <v>167</v>
      </c>
      <c r="BM403" s="191" t="s">
        <v>609</v>
      </c>
    </row>
    <row r="404" spans="1:65" s="2" customFormat="1" ht="11.25">
      <c r="A404" s="36"/>
      <c r="B404" s="37"/>
      <c r="C404" s="38"/>
      <c r="D404" s="193" t="s">
        <v>152</v>
      </c>
      <c r="E404" s="38"/>
      <c r="F404" s="194" t="s">
        <v>610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152</v>
      </c>
      <c r="AU404" s="19" t="s">
        <v>86</v>
      </c>
    </row>
    <row r="405" spans="1:65" s="13" customFormat="1" ht="11.25">
      <c r="B405" s="206"/>
      <c r="C405" s="207"/>
      <c r="D405" s="198" t="s">
        <v>254</v>
      </c>
      <c r="E405" s="208" t="s">
        <v>19</v>
      </c>
      <c r="F405" s="209" t="s">
        <v>611</v>
      </c>
      <c r="G405" s="207"/>
      <c r="H405" s="210">
        <v>0.25</v>
      </c>
      <c r="I405" s="211"/>
      <c r="J405" s="207"/>
      <c r="K405" s="207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254</v>
      </c>
      <c r="AU405" s="216" t="s">
        <v>86</v>
      </c>
      <c r="AV405" s="13" t="s">
        <v>86</v>
      </c>
      <c r="AW405" s="13" t="s">
        <v>37</v>
      </c>
      <c r="AX405" s="13" t="s">
        <v>84</v>
      </c>
      <c r="AY405" s="216" t="s">
        <v>142</v>
      </c>
    </row>
    <row r="406" spans="1:65" s="2" customFormat="1" ht="24.2" customHeight="1">
      <c r="A406" s="36"/>
      <c r="B406" s="37"/>
      <c r="C406" s="180" t="s">
        <v>612</v>
      </c>
      <c r="D406" s="180" t="s">
        <v>145</v>
      </c>
      <c r="E406" s="181" t="s">
        <v>613</v>
      </c>
      <c r="F406" s="182" t="s">
        <v>614</v>
      </c>
      <c r="G406" s="183" t="s">
        <v>251</v>
      </c>
      <c r="H406" s="184">
        <v>0.25</v>
      </c>
      <c r="I406" s="185"/>
      <c r="J406" s="186">
        <f>ROUND(I406*H406,2)</f>
        <v>0</v>
      </c>
      <c r="K406" s="182" t="s">
        <v>149</v>
      </c>
      <c r="L406" s="41"/>
      <c r="M406" s="187" t="s">
        <v>19</v>
      </c>
      <c r="N406" s="188" t="s">
        <v>47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167</v>
      </c>
      <c r="AT406" s="191" t="s">
        <v>145</v>
      </c>
      <c r="AU406" s="191" t="s">
        <v>86</v>
      </c>
      <c r="AY406" s="19" t="s">
        <v>142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84</v>
      </c>
      <c r="BK406" s="192">
        <f>ROUND(I406*H406,2)</f>
        <v>0</v>
      </c>
      <c r="BL406" s="19" t="s">
        <v>167</v>
      </c>
      <c r="BM406" s="191" t="s">
        <v>615</v>
      </c>
    </row>
    <row r="407" spans="1:65" s="2" customFormat="1" ht="11.25">
      <c r="A407" s="36"/>
      <c r="B407" s="37"/>
      <c r="C407" s="38"/>
      <c r="D407" s="193" t="s">
        <v>152</v>
      </c>
      <c r="E407" s="38"/>
      <c r="F407" s="194" t="s">
        <v>616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152</v>
      </c>
      <c r="AU407" s="19" t="s">
        <v>86</v>
      </c>
    </row>
    <row r="408" spans="1:65" s="13" customFormat="1" ht="11.25">
      <c r="B408" s="206"/>
      <c r="C408" s="207"/>
      <c r="D408" s="198" t="s">
        <v>254</v>
      </c>
      <c r="E408" s="208" t="s">
        <v>19</v>
      </c>
      <c r="F408" s="209" t="s">
        <v>611</v>
      </c>
      <c r="G408" s="207"/>
      <c r="H408" s="210">
        <v>0.25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254</v>
      </c>
      <c r="AU408" s="216" t="s">
        <v>86</v>
      </c>
      <c r="AV408" s="13" t="s">
        <v>86</v>
      </c>
      <c r="AW408" s="13" t="s">
        <v>37</v>
      </c>
      <c r="AX408" s="13" t="s">
        <v>84</v>
      </c>
      <c r="AY408" s="216" t="s">
        <v>142</v>
      </c>
    </row>
    <row r="409" spans="1:65" s="2" customFormat="1" ht="44.25" customHeight="1">
      <c r="A409" s="36"/>
      <c r="B409" s="37"/>
      <c r="C409" s="180" t="s">
        <v>617</v>
      </c>
      <c r="D409" s="180" t="s">
        <v>145</v>
      </c>
      <c r="E409" s="181" t="s">
        <v>618</v>
      </c>
      <c r="F409" s="182" t="s">
        <v>619</v>
      </c>
      <c r="G409" s="183" t="s">
        <v>258</v>
      </c>
      <c r="H409" s="184">
        <v>6.149</v>
      </c>
      <c r="I409" s="185"/>
      <c r="J409" s="186">
        <f>ROUND(I409*H409,2)</f>
        <v>0</v>
      </c>
      <c r="K409" s="182" t="s">
        <v>149</v>
      </c>
      <c r="L409" s="41"/>
      <c r="M409" s="187" t="s">
        <v>19</v>
      </c>
      <c r="N409" s="188" t="s">
        <v>47</v>
      </c>
      <c r="O409" s="66"/>
      <c r="P409" s="189">
        <f>O409*H409</f>
        <v>0</v>
      </c>
      <c r="Q409" s="189">
        <v>0</v>
      </c>
      <c r="R409" s="189">
        <f>Q409*H409</f>
        <v>0</v>
      </c>
      <c r="S409" s="189">
        <v>0</v>
      </c>
      <c r="T409" s="190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1" t="s">
        <v>167</v>
      </c>
      <c r="AT409" s="191" t="s">
        <v>145</v>
      </c>
      <c r="AU409" s="191" t="s">
        <v>86</v>
      </c>
      <c r="AY409" s="19" t="s">
        <v>142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9" t="s">
        <v>84</v>
      </c>
      <c r="BK409" s="192">
        <f>ROUND(I409*H409,2)</f>
        <v>0</v>
      </c>
      <c r="BL409" s="19" t="s">
        <v>167</v>
      </c>
      <c r="BM409" s="191" t="s">
        <v>620</v>
      </c>
    </row>
    <row r="410" spans="1:65" s="2" customFormat="1" ht="11.25">
      <c r="A410" s="36"/>
      <c r="B410" s="37"/>
      <c r="C410" s="38"/>
      <c r="D410" s="193" t="s">
        <v>152</v>
      </c>
      <c r="E410" s="38"/>
      <c r="F410" s="194" t="s">
        <v>621</v>
      </c>
      <c r="G410" s="38"/>
      <c r="H410" s="38"/>
      <c r="I410" s="195"/>
      <c r="J410" s="38"/>
      <c r="K410" s="38"/>
      <c r="L410" s="41"/>
      <c r="M410" s="196"/>
      <c r="N410" s="197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152</v>
      </c>
      <c r="AU410" s="19" t="s">
        <v>86</v>
      </c>
    </row>
    <row r="411" spans="1:65" s="13" customFormat="1" ht="22.5">
      <c r="B411" s="206"/>
      <c r="C411" s="207"/>
      <c r="D411" s="198" t="s">
        <v>254</v>
      </c>
      <c r="E411" s="208" t="s">
        <v>19</v>
      </c>
      <c r="F411" s="209" t="s">
        <v>622</v>
      </c>
      <c r="G411" s="207"/>
      <c r="H411" s="210">
        <v>6.149</v>
      </c>
      <c r="I411" s="211"/>
      <c r="J411" s="207"/>
      <c r="K411" s="207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254</v>
      </c>
      <c r="AU411" s="216" t="s">
        <v>86</v>
      </c>
      <c r="AV411" s="13" t="s">
        <v>86</v>
      </c>
      <c r="AW411" s="13" t="s">
        <v>37</v>
      </c>
      <c r="AX411" s="13" t="s">
        <v>84</v>
      </c>
      <c r="AY411" s="216" t="s">
        <v>142</v>
      </c>
    </row>
    <row r="412" spans="1:65" s="12" customFormat="1" ht="22.9" customHeight="1">
      <c r="B412" s="164"/>
      <c r="C412" s="165"/>
      <c r="D412" s="166" t="s">
        <v>75</v>
      </c>
      <c r="E412" s="178" t="s">
        <v>141</v>
      </c>
      <c r="F412" s="178" t="s">
        <v>623</v>
      </c>
      <c r="G412" s="165"/>
      <c r="H412" s="165"/>
      <c r="I412" s="168"/>
      <c r="J412" s="179">
        <f>BK412</f>
        <v>0</v>
      </c>
      <c r="K412" s="165"/>
      <c r="L412" s="170"/>
      <c r="M412" s="171"/>
      <c r="N412" s="172"/>
      <c r="O412" s="172"/>
      <c r="P412" s="173">
        <f>SUM(P413:P434)</f>
        <v>0</v>
      </c>
      <c r="Q412" s="172"/>
      <c r="R412" s="173">
        <f>SUM(R413:R434)</f>
        <v>15.675235199999999</v>
      </c>
      <c r="S412" s="172"/>
      <c r="T412" s="174">
        <f>SUM(T413:T434)</f>
        <v>0</v>
      </c>
      <c r="AR412" s="175" t="s">
        <v>84</v>
      </c>
      <c r="AT412" s="176" t="s">
        <v>75</v>
      </c>
      <c r="AU412" s="176" t="s">
        <v>84</v>
      </c>
      <c r="AY412" s="175" t="s">
        <v>142</v>
      </c>
      <c r="BK412" s="177">
        <f>SUM(BK413:BK434)</f>
        <v>0</v>
      </c>
    </row>
    <row r="413" spans="1:65" s="2" customFormat="1" ht="37.9" customHeight="1">
      <c r="A413" s="36"/>
      <c r="B413" s="37"/>
      <c r="C413" s="180" t="s">
        <v>624</v>
      </c>
      <c r="D413" s="180" t="s">
        <v>145</v>
      </c>
      <c r="E413" s="181" t="s">
        <v>625</v>
      </c>
      <c r="F413" s="182" t="s">
        <v>626</v>
      </c>
      <c r="G413" s="183" t="s">
        <v>251</v>
      </c>
      <c r="H413" s="184">
        <v>36.518999999999998</v>
      </c>
      <c r="I413" s="185"/>
      <c r="J413" s="186">
        <f>ROUND(I413*H413,2)</f>
        <v>0</v>
      </c>
      <c r="K413" s="182" t="s">
        <v>149</v>
      </c>
      <c r="L413" s="41"/>
      <c r="M413" s="187" t="s">
        <v>19</v>
      </c>
      <c r="N413" s="188" t="s">
        <v>47</v>
      </c>
      <c r="O413" s="66"/>
      <c r="P413" s="189">
        <f>O413*H413</f>
        <v>0</v>
      </c>
      <c r="Q413" s="189">
        <v>0</v>
      </c>
      <c r="R413" s="189">
        <f>Q413*H413</f>
        <v>0</v>
      </c>
      <c r="S413" s="189">
        <v>0</v>
      </c>
      <c r="T413" s="190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1" t="s">
        <v>167</v>
      </c>
      <c r="AT413" s="191" t="s">
        <v>145</v>
      </c>
      <c r="AU413" s="191" t="s">
        <v>86</v>
      </c>
      <c r="AY413" s="19" t="s">
        <v>142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9" t="s">
        <v>84</v>
      </c>
      <c r="BK413" s="192">
        <f>ROUND(I413*H413,2)</f>
        <v>0</v>
      </c>
      <c r="BL413" s="19" t="s">
        <v>167</v>
      </c>
      <c r="BM413" s="191" t="s">
        <v>627</v>
      </c>
    </row>
    <row r="414" spans="1:65" s="2" customFormat="1" ht="11.25">
      <c r="A414" s="36"/>
      <c r="B414" s="37"/>
      <c r="C414" s="38"/>
      <c r="D414" s="193" t="s">
        <v>152</v>
      </c>
      <c r="E414" s="38"/>
      <c r="F414" s="194" t="s">
        <v>628</v>
      </c>
      <c r="G414" s="38"/>
      <c r="H414" s="38"/>
      <c r="I414" s="195"/>
      <c r="J414" s="38"/>
      <c r="K414" s="38"/>
      <c r="L414" s="41"/>
      <c r="M414" s="196"/>
      <c r="N414" s="197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152</v>
      </c>
      <c r="AU414" s="19" t="s">
        <v>86</v>
      </c>
    </row>
    <row r="415" spans="1:65" s="13" customFormat="1" ht="11.25">
      <c r="B415" s="206"/>
      <c r="C415" s="207"/>
      <c r="D415" s="198" t="s">
        <v>254</v>
      </c>
      <c r="E415" s="208" t="s">
        <v>19</v>
      </c>
      <c r="F415" s="209" t="s">
        <v>629</v>
      </c>
      <c r="G415" s="207"/>
      <c r="H415" s="210">
        <v>36.518999999999998</v>
      </c>
      <c r="I415" s="211"/>
      <c r="J415" s="207"/>
      <c r="K415" s="207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254</v>
      </c>
      <c r="AU415" s="216" t="s">
        <v>86</v>
      </c>
      <c r="AV415" s="13" t="s">
        <v>86</v>
      </c>
      <c r="AW415" s="13" t="s">
        <v>37</v>
      </c>
      <c r="AX415" s="13" t="s">
        <v>84</v>
      </c>
      <c r="AY415" s="216" t="s">
        <v>142</v>
      </c>
    </row>
    <row r="416" spans="1:65" s="2" customFormat="1" ht="33" customHeight="1">
      <c r="A416" s="36"/>
      <c r="B416" s="37"/>
      <c r="C416" s="180" t="s">
        <v>630</v>
      </c>
      <c r="D416" s="180" t="s">
        <v>145</v>
      </c>
      <c r="E416" s="181" t="s">
        <v>631</v>
      </c>
      <c r="F416" s="182" t="s">
        <v>632</v>
      </c>
      <c r="G416" s="183" t="s">
        <v>251</v>
      </c>
      <c r="H416" s="184">
        <v>36.518999999999998</v>
      </c>
      <c r="I416" s="185"/>
      <c r="J416" s="186">
        <f>ROUND(I416*H416,2)</f>
        <v>0</v>
      </c>
      <c r="K416" s="182" t="s">
        <v>149</v>
      </c>
      <c r="L416" s="41"/>
      <c r="M416" s="187" t="s">
        <v>19</v>
      </c>
      <c r="N416" s="188" t="s">
        <v>47</v>
      </c>
      <c r="O416" s="66"/>
      <c r="P416" s="189">
        <f>O416*H416</f>
        <v>0</v>
      </c>
      <c r="Q416" s="189">
        <v>0</v>
      </c>
      <c r="R416" s="189">
        <f>Q416*H416</f>
        <v>0</v>
      </c>
      <c r="S416" s="189">
        <v>0</v>
      </c>
      <c r="T416" s="190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91" t="s">
        <v>167</v>
      </c>
      <c r="AT416" s="191" t="s">
        <v>145</v>
      </c>
      <c r="AU416" s="191" t="s">
        <v>86</v>
      </c>
      <c r="AY416" s="19" t="s">
        <v>142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9" t="s">
        <v>84</v>
      </c>
      <c r="BK416" s="192">
        <f>ROUND(I416*H416,2)</f>
        <v>0</v>
      </c>
      <c r="BL416" s="19" t="s">
        <v>167</v>
      </c>
      <c r="BM416" s="191" t="s">
        <v>633</v>
      </c>
    </row>
    <row r="417" spans="1:65" s="2" customFormat="1" ht="11.25">
      <c r="A417" s="36"/>
      <c r="B417" s="37"/>
      <c r="C417" s="38"/>
      <c r="D417" s="193" t="s">
        <v>152</v>
      </c>
      <c r="E417" s="38"/>
      <c r="F417" s="194" t="s">
        <v>634</v>
      </c>
      <c r="G417" s="38"/>
      <c r="H417" s="38"/>
      <c r="I417" s="195"/>
      <c r="J417" s="38"/>
      <c r="K417" s="38"/>
      <c r="L417" s="41"/>
      <c r="M417" s="196"/>
      <c r="N417" s="197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152</v>
      </c>
      <c r="AU417" s="19" t="s">
        <v>86</v>
      </c>
    </row>
    <row r="418" spans="1:65" s="13" customFormat="1" ht="11.25">
      <c r="B418" s="206"/>
      <c r="C418" s="207"/>
      <c r="D418" s="198" t="s">
        <v>254</v>
      </c>
      <c r="E418" s="208" t="s">
        <v>19</v>
      </c>
      <c r="F418" s="209" t="s">
        <v>635</v>
      </c>
      <c r="G418" s="207"/>
      <c r="H418" s="210">
        <v>36.518999999999998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254</v>
      </c>
      <c r="AU418" s="216" t="s">
        <v>86</v>
      </c>
      <c r="AV418" s="13" t="s">
        <v>86</v>
      </c>
      <c r="AW418" s="13" t="s">
        <v>37</v>
      </c>
      <c r="AX418" s="13" t="s">
        <v>84</v>
      </c>
      <c r="AY418" s="216" t="s">
        <v>142</v>
      </c>
    </row>
    <row r="419" spans="1:65" s="2" customFormat="1" ht="33" customHeight="1">
      <c r="A419" s="36"/>
      <c r="B419" s="37"/>
      <c r="C419" s="180" t="s">
        <v>636</v>
      </c>
      <c r="D419" s="180" t="s">
        <v>145</v>
      </c>
      <c r="E419" s="181" t="s">
        <v>637</v>
      </c>
      <c r="F419" s="182" t="s">
        <v>638</v>
      </c>
      <c r="G419" s="183" t="s">
        <v>251</v>
      </c>
      <c r="H419" s="184">
        <v>25.86</v>
      </c>
      <c r="I419" s="185"/>
      <c r="J419" s="186">
        <f>ROUND(I419*H419,2)</f>
        <v>0</v>
      </c>
      <c r="K419" s="182" t="s">
        <v>149</v>
      </c>
      <c r="L419" s="41"/>
      <c r="M419" s="187" t="s">
        <v>19</v>
      </c>
      <c r="N419" s="188" t="s">
        <v>47</v>
      </c>
      <c r="O419" s="66"/>
      <c r="P419" s="189">
        <f>O419*H419</f>
        <v>0</v>
      </c>
      <c r="Q419" s="189">
        <v>0</v>
      </c>
      <c r="R419" s="189">
        <f>Q419*H419</f>
        <v>0</v>
      </c>
      <c r="S419" s="189">
        <v>0</v>
      </c>
      <c r="T419" s="190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167</v>
      </c>
      <c r="AT419" s="191" t="s">
        <v>145</v>
      </c>
      <c r="AU419" s="191" t="s">
        <v>86</v>
      </c>
      <c r="AY419" s="19" t="s">
        <v>142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84</v>
      </c>
      <c r="BK419" s="192">
        <f>ROUND(I419*H419,2)</f>
        <v>0</v>
      </c>
      <c r="BL419" s="19" t="s">
        <v>167</v>
      </c>
      <c r="BM419" s="191" t="s">
        <v>639</v>
      </c>
    </row>
    <row r="420" spans="1:65" s="2" customFormat="1" ht="11.25">
      <c r="A420" s="36"/>
      <c r="B420" s="37"/>
      <c r="C420" s="38"/>
      <c r="D420" s="193" t="s">
        <v>152</v>
      </c>
      <c r="E420" s="38"/>
      <c r="F420" s="194" t="s">
        <v>640</v>
      </c>
      <c r="G420" s="38"/>
      <c r="H420" s="38"/>
      <c r="I420" s="195"/>
      <c r="J420" s="38"/>
      <c r="K420" s="38"/>
      <c r="L420" s="41"/>
      <c r="M420" s="196"/>
      <c r="N420" s="197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152</v>
      </c>
      <c r="AU420" s="19" t="s">
        <v>86</v>
      </c>
    </row>
    <row r="421" spans="1:65" s="13" customFormat="1" ht="11.25">
      <c r="B421" s="206"/>
      <c r="C421" s="207"/>
      <c r="D421" s="198" t="s">
        <v>254</v>
      </c>
      <c r="E421" s="208" t="s">
        <v>19</v>
      </c>
      <c r="F421" s="209" t="s">
        <v>641</v>
      </c>
      <c r="G421" s="207"/>
      <c r="H421" s="210">
        <v>25.86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254</v>
      </c>
      <c r="AU421" s="216" t="s">
        <v>86</v>
      </c>
      <c r="AV421" s="13" t="s">
        <v>86</v>
      </c>
      <c r="AW421" s="13" t="s">
        <v>37</v>
      </c>
      <c r="AX421" s="13" t="s">
        <v>84</v>
      </c>
      <c r="AY421" s="216" t="s">
        <v>142</v>
      </c>
    </row>
    <row r="422" spans="1:65" s="2" customFormat="1" ht="33" customHeight="1">
      <c r="A422" s="36"/>
      <c r="B422" s="37"/>
      <c r="C422" s="180" t="s">
        <v>642</v>
      </c>
      <c r="D422" s="180" t="s">
        <v>145</v>
      </c>
      <c r="E422" s="181" t="s">
        <v>643</v>
      </c>
      <c r="F422" s="182" t="s">
        <v>644</v>
      </c>
      <c r="G422" s="183" t="s">
        <v>251</v>
      </c>
      <c r="H422" s="184">
        <v>36.518999999999998</v>
      </c>
      <c r="I422" s="185"/>
      <c r="J422" s="186">
        <f>ROUND(I422*H422,2)</f>
        <v>0</v>
      </c>
      <c r="K422" s="182" t="s">
        <v>149</v>
      </c>
      <c r="L422" s="41"/>
      <c r="M422" s="187" t="s">
        <v>19</v>
      </c>
      <c r="N422" s="188" t="s">
        <v>47</v>
      </c>
      <c r="O422" s="66"/>
      <c r="P422" s="189">
        <f>O422*H422</f>
        <v>0</v>
      </c>
      <c r="Q422" s="189">
        <v>0</v>
      </c>
      <c r="R422" s="189">
        <f>Q422*H422</f>
        <v>0</v>
      </c>
      <c r="S422" s="189">
        <v>0</v>
      </c>
      <c r="T422" s="19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1" t="s">
        <v>167</v>
      </c>
      <c r="AT422" s="191" t="s">
        <v>145</v>
      </c>
      <c r="AU422" s="191" t="s">
        <v>86</v>
      </c>
      <c r="AY422" s="19" t="s">
        <v>142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9" t="s">
        <v>84</v>
      </c>
      <c r="BK422" s="192">
        <f>ROUND(I422*H422,2)</f>
        <v>0</v>
      </c>
      <c r="BL422" s="19" t="s">
        <v>167</v>
      </c>
      <c r="BM422" s="191" t="s">
        <v>645</v>
      </c>
    </row>
    <row r="423" spans="1:65" s="2" customFormat="1" ht="11.25">
      <c r="A423" s="36"/>
      <c r="B423" s="37"/>
      <c r="C423" s="38"/>
      <c r="D423" s="193" t="s">
        <v>152</v>
      </c>
      <c r="E423" s="38"/>
      <c r="F423" s="194" t="s">
        <v>646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152</v>
      </c>
      <c r="AU423" s="19" t="s">
        <v>86</v>
      </c>
    </row>
    <row r="424" spans="1:65" s="13" customFormat="1" ht="11.25">
      <c r="B424" s="206"/>
      <c r="C424" s="207"/>
      <c r="D424" s="198" t="s">
        <v>254</v>
      </c>
      <c r="E424" s="208" t="s">
        <v>19</v>
      </c>
      <c r="F424" s="209" t="s">
        <v>647</v>
      </c>
      <c r="G424" s="207"/>
      <c r="H424" s="210">
        <v>36.518999999999998</v>
      </c>
      <c r="I424" s="211"/>
      <c r="J424" s="207"/>
      <c r="K424" s="207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254</v>
      </c>
      <c r="AU424" s="216" t="s">
        <v>86</v>
      </c>
      <c r="AV424" s="13" t="s">
        <v>86</v>
      </c>
      <c r="AW424" s="13" t="s">
        <v>37</v>
      </c>
      <c r="AX424" s="13" t="s">
        <v>84</v>
      </c>
      <c r="AY424" s="216" t="s">
        <v>142</v>
      </c>
    </row>
    <row r="425" spans="1:65" s="2" customFormat="1" ht="78" customHeight="1">
      <c r="A425" s="36"/>
      <c r="B425" s="37"/>
      <c r="C425" s="180" t="s">
        <v>648</v>
      </c>
      <c r="D425" s="180" t="s">
        <v>145</v>
      </c>
      <c r="E425" s="181" t="s">
        <v>649</v>
      </c>
      <c r="F425" s="182" t="s">
        <v>650</v>
      </c>
      <c r="G425" s="183" t="s">
        <v>251</v>
      </c>
      <c r="H425" s="184">
        <v>25.86</v>
      </c>
      <c r="I425" s="185"/>
      <c r="J425" s="186">
        <f>ROUND(I425*H425,2)</f>
        <v>0</v>
      </c>
      <c r="K425" s="182" t="s">
        <v>149</v>
      </c>
      <c r="L425" s="41"/>
      <c r="M425" s="187" t="s">
        <v>19</v>
      </c>
      <c r="N425" s="188" t="s">
        <v>47</v>
      </c>
      <c r="O425" s="66"/>
      <c r="P425" s="189">
        <f>O425*H425</f>
        <v>0</v>
      </c>
      <c r="Q425" s="189">
        <v>8.9219999999999994E-2</v>
      </c>
      <c r="R425" s="189">
        <f>Q425*H425</f>
        <v>2.3072291999999996</v>
      </c>
      <c r="S425" s="189">
        <v>0</v>
      </c>
      <c r="T425" s="190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91" t="s">
        <v>167</v>
      </c>
      <c r="AT425" s="191" t="s">
        <v>145</v>
      </c>
      <c r="AU425" s="191" t="s">
        <v>86</v>
      </c>
      <c r="AY425" s="19" t="s">
        <v>142</v>
      </c>
      <c r="BE425" s="192">
        <f>IF(N425="základní",J425,0)</f>
        <v>0</v>
      </c>
      <c r="BF425" s="192">
        <f>IF(N425="snížená",J425,0)</f>
        <v>0</v>
      </c>
      <c r="BG425" s="192">
        <f>IF(N425="zákl. přenesená",J425,0)</f>
        <v>0</v>
      </c>
      <c r="BH425" s="192">
        <f>IF(N425="sníž. přenesená",J425,0)</f>
        <v>0</v>
      </c>
      <c r="BI425" s="192">
        <f>IF(N425="nulová",J425,0)</f>
        <v>0</v>
      </c>
      <c r="BJ425" s="19" t="s">
        <v>84</v>
      </c>
      <c r="BK425" s="192">
        <f>ROUND(I425*H425,2)</f>
        <v>0</v>
      </c>
      <c r="BL425" s="19" t="s">
        <v>167</v>
      </c>
      <c r="BM425" s="191" t="s">
        <v>651</v>
      </c>
    </row>
    <row r="426" spans="1:65" s="2" customFormat="1" ht="11.25">
      <c r="A426" s="36"/>
      <c r="B426" s="37"/>
      <c r="C426" s="38"/>
      <c r="D426" s="193" t="s">
        <v>152</v>
      </c>
      <c r="E426" s="38"/>
      <c r="F426" s="194" t="s">
        <v>652</v>
      </c>
      <c r="G426" s="38"/>
      <c r="H426" s="38"/>
      <c r="I426" s="195"/>
      <c r="J426" s="38"/>
      <c r="K426" s="38"/>
      <c r="L426" s="41"/>
      <c r="M426" s="196"/>
      <c r="N426" s="197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152</v>
      </c>
      <c r="AU426" s="19" t="s">
        <v>86</v>
      </c>
    </row>
    <row r="427" spans="1:65" s="13" customFormat="1" ht="11.25">
      <c r="B427" s="206"/>
      <c r="C427" s="207"/>
      <c r="D427" s="198" t="s">
        <v>254</v>
      </c>
      <c r="E427" s="208" t="s">
        <v>19</v>
      </c>
      <c r="F427" s="209" t="s">
        <v>653</v>
      </c>
      <c r="G427" s="207"/>
      <c r="H427" s="210">
        <v>25.86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254</v>
      </c>
      <c r="AU427" s="216" t="s">
        <v>86</v>
      </c>
      <c r="AV427" s="13" t="s">
        <v>86</v>
      </c>
      <c r="AW427" s="13" t="s">
        <v>37</v>
      </c>
      <c r="AX427" s="13" t="s">
        <v>84</v>
      </c>
      <c r="AY427" s="216" t="s">
        <v>142</v>
      </c>
    </row>
    <row r="428" spans="1:65" s="2" customFormat="1" ht="16.5" customHeight="1">
      <c r="A428" s="36"/>
      <c r="B428" s="37"/>
      <c r="C428" s="228" t="s">
        <v>654</v>
      </c>
      <c r="D428" s="228" t="s">
        <v>351</v>
      </c>
      <c r="E428" s="229" t="s">
        <v>655</v>
      </c>
      <c r="F428" s="230" t="s">
        <v>656</v>
      </c>
      <c r="G428" s="231" t="s">
        <v>251</v>
      </c>
      <c r="H428" s="232">
        <v>25.86</v>
      </c>
      <c r="I428" s="233"/>
      <c r="J428" s="234">
        <f>ROUND(I428*H428,2)</f>
        <v>0</v>
      </c>
      <c r="K428" s="230" t="s">
        <v>149</v>
      </c>
      <c r="L428" s="235"/>
      <c r="M428" s="236" t="s">
        <v>19</v>
      </c>
      <c r="N428" s="237" t="s">
        <v>47</v>
      </c>
      <c r="O428" s="66"/>
      <c r="P428" s="189">
        <f>O428*H428</f>
        <v>0</v>
      </c>
      <c r="Q428" s="189">
        <v>0.13</v>
      </c>
      <c r="R428" s="189">
        <f>Q428*H428</f>
        <v>3.3618000000000001</v>
      </c>
      <c r="S428" s="189">
        <v>0</v>
      </c>
      <c r="T428" s="190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189</v>
      </c>
      <c r="AT428" s="191" t="s">
        <v>351</v>
      </c>
      <c r="AU428" s="191" t="s">
        <v>86</v>
      </c>
      <c r="AY428" s="19" t="s">
        <v>142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84</v>
      </c>
      <c r="BK428" s="192">
        <f>ROUND(I428*H428,2)</f>
        <v>0</v>
      </c>
      <c r="BL428" s="19" t="s">
        <v>167</v>
      </c>
      <c r="BM428" s="191" t="s">
        <v>657</v>
      </c>
    </row>
    <row r="429" spans="1:65" s="13" customFormat="1" ht="11.25">
      <c r="B429" s="206"/>
      <c r="C429" s="207"/>
      <c r="D429" s="198" t="s">
        <v>254</v>
      </c>
      <c r="E429" s="208" t="s">
        <v>19</v>
      </c>
      <c r="F429" s="209" t="s">
        <v>653</v>
      </c>
      <c r="G429" s="207"/>
      <c r="H429" s="210">
        <v>25.86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254</v>
      </c>
      <c r="AU429" s="216" t="s">
        <v>86</v>
      </c>
      <c r="AV429" s="13" t="s">
        <v>86</v>
      </c>
      <c r="AW429" s="13" t="s">
        <v>37</v>
      </c>
      <c r="AX429" s="13" t="s">
        <v>84</v>
      </c>
      <c r="AY429" s="216" t="s">
        <v>142</v>
      </c>
    </row>
    <row r="430" spans="1:65" s="2" customFormat="1" ht="62.65" customHeight="1">
      <c r="A430" s="36"/>
      <c r="B430" s="37"/>
      <c r="C430" s="180" t="s">
        <v>658</v>
      </c>
      <c r="D430" s="180" t="s">
        <v>145</v>
      </c>
      <c r="E430" s="181" t="s">
        <v>659</v>
      </c>
      <c r="F430" s="182" t="s">
        <v>660</v>
      </c>
      <c r="G430" s="183" t="s">
        <v>251</v>
      </c>
      <c r="H430" s="184">
        <v>36.518999999999998</v>
      </c>
      <c r="I430" s="185"/>
      <c r="J430" s="186">
        <f>ROUND(I430*H430,2)</f>
        <v>0</v>
      </c>
      <c r="K430" s="182" t="s">
        <v>149</v>
      </c>
      <c r="L430" s="41"/>
      <c r="M430" s="187" t="s">
        <v>19</v>
      </c>
      <c r="N430" s="188" t="s">
        <v>47</v>
      </c>
      <c r="O430" s="66"/>
      <c r="P430" s="189">
        <f>O430*H430</f>
        <v>0</v>
      </c>
      <c r="Q430" s="189">
        <v>9.8000000000000004E-2</v>
      </c>
      <c r="R430" s="189">
        <f>Q430*H430</f>
        <v>3.578862</v>
      </c>
      <c r="S430" s="189">
        <v>0</v>
      </c>
      <c r="T430" s="190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167</v>
      </c>
      <c r="AT430" s="191" t="s">
        <v>145</v>
      </c>
      <c r="AU430" s="191" t="s">
        <v>86</v>
      </c>
      <c r="AY430" s="19" t="s">
        <v>142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84</v>
      </c>
      <c r="BK430" s="192">
        <f>ROUND(I430*H430,2)</f>
        <v>0</v>
      </c>
      <c r="BL430" s="19" t="s">
        <v>167</v>
      </c>
      <c r="BM430" s="191" t="s">
        <v>661</v>
      </c>
    </row>
    <row r="431" spans="1:65" s="2" customFormat="1" ht="11.25">
      <c r="A431" s="36"/>
      <c r="B431" s="37"/>
      <c r="C431" s="38"/>
      <c r="D431" s="193" t="s">
        <v>152</v>
      </c>
      <c r="E431" s="38"/>
      <c r="F431" s="194" t="s">
        <v>662</v>
      </c>
      <c r="G431" s="38"/>
      <c r="H431" s="38"/>
      <c r="I431" s="195"/>
      <c r="J431" s="38"/>
      <c r="K431" s="38"/>
      <c r="L431" s="41"/>
      <c r="M431" s="196"/>
      <c r="N431" s="197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152</v>
      </c>
      <c r="AU431" s="19" t="s">
        <v>86</v>
      </c>
    </row>
    <row r="432" spans="1:65" s="13" customFormat="1" ht="11.25">
      <c r="B432" s="206"/>
      <c r="C432" s="207"/>
      <c r="D432" s="198" t="s">
        <v>254</v>
      </c>
      <c r="E432" s="208" t="s">
        <v>19</v>
      </c>
      <c r="F432" s="209" t="s">
        <v>663</v>
      </c>
      <c r="G432" s="207"/>
      <c r="H432" s="210">
        <v>36.518999999999998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254</v>
      </c>
      <c r="AU432" s="216" t="s">
        <v>86</v>
      </c>
      <c r="AV432" s="13" t="s">
        <v>86</v>
      </c>
      <c r="AW432" s="13" t="s">
        <v>37</v>
      </c>
      <c r="AX432" s="13" t="s">
        <v>84</v>
      </c>
      <c r="AY432" s="216" t="s">
        <v>142</v>
      </c>
    </row>
    <row r="433" spans="1:65" s="2" customFormat="1" ht="16.5" customHeight="1">
      <c r="A433" s="36"/>
      <c r="B433" s="37"/>
      <c r="C433" s="228" t="s">
        <v>664</v>
      </c>
      <c r="D433" s="228" t="s">
        <v>351</v>
      </c>
      <c r="E433" s="229" t="s">
        <v>665</v>
      </c>
      <c r="F433" s="230" t="s">
        <v>666</v>
      </c>
      <c r="G433" s="231" t="s">
        <v>251</v>
      </c>
      <c r="H433" s="232">
        <v>36.518999999999998</v>
      </c>
      <c r="I433" s="233"/>
      <c r="J433" s="234">
        <f>ROUND(I433*H433,2)</f>
        <v>0</v>
      </c>
      <c r="K433" s="230" t="s">
        <v>149</v>
      </c>
      <c r="L433" s="235"/>
      <c r="M433" s="236" t="s">
        <v>19</v>
      </c>
      <c r="N433" s="237" t="s">
        <v>47</v>
      </c>
      <c r="O433" s="66"/>
      <c r="P433" s="189">
        <f>O433*H433</f>
        <v>0</v>
      </c>
      <c r="Q433" s="189">
        <v>0.17599999999999999</v>
      </c>
      <c r="R433" s="189">
        <f>Q433*H433</f>
        <v>6.4273439999999997</v>
      </c>
      <c r="S433" s="189">
        <v>0</v>
      </c>
      <c r="T433" s="19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189</v>
      </c>
      <c r="AT433" s="191" t="s">
        <v>351</v>
      </c>
      <c r="AU433" s="191" t="s">
        <v>86</v>
      </c>
      <c r="AY433" s="19" t="s">
        <v>142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84</v>
      </c>
      <c r="BK433" s="192">
        <f>ROUND(I433*H433,2)</f>
        <v>0</v>
      </c>
      <c r="BL433" s="19" t="s">
        <v>167</v>
      </c>
      <c r="BM433" s="191" t="s">
        <v>667</v>
      </c>
    </row>
    <row r="434" spans="1:65" s="13" customFormat="1" ht="11.25">
      <c r="B434" s="206"/>
      <c r="C434" s="207"/>
      <c r="D434" s="198" t="s">
        <v>254</v>
      </c>
      <c r="E434" s="208" t="s">
        <v>19</v>
      </c>
      <c r="F434" s="209" t="s">
        <v>663</v>
      </c>
      <c r="G434" s="207"/>
      <c r="H434" s="210">
        <v>36.518999999999998</v>
      </c>
      <c r="I434" s="211"/>
      <c r="J434" s="207"/>
      <c r="K434" s="207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254</v>
      </c>
      <c r="AU434" s="216" t="s">
        <v>86</v>
      </c>
      <c r="AV434" s="13" t="s">
        <v>86</v>
      </c>
      <c r="AW434" s="13" t="s">
        <v>37</v>
      </c>
      <c r="AX434" s="13" t="s">
        <v>84</v>
      </c>
      <c r="AY434" s="216" t="s">
        <v>142</v>
      </c>
    </row>
    <row r="435" spans="1:65" s="12" customFormat="1" ht="22.9" customHeight="1">
      <c r="B435" s="164"/>
      <c r="C435" s="165"/>
      <c r="D435" s="166" t="s">
        <v>75</v>
      </c>
      <c r="E435" s="178" t="s">
        <v>178</v>
      </c>
      <c r="F435" s="178" t="s">
        <v>668</v>
      </c>
      <c r="G435" s="165"/>
      <c r="H435" s="165"/>
      <c r="I435" s="168"/>
      <c r="J435" s="179">
        <f>BK435</f>
        <v>0</v>
      </c>
      <c r="K435" s="165"/>
      <c r="L435" s="170"/>
      <c r="M435" s="171"/>
      <c r="N435" s="172"/>
      <c r="O435" s="172"/>
      <c r="P435" s="173">
        <f>SUM(P436:P562)</f>
        <v>0</v>
      </c>
      <c r="Q435" s="172"/>
      <c r="R435" s="173">
        <f>SUM(R436:R562)</f>
        <v>30.361891309999997</v>
      </c>
      <c r="S435" s="172"/>
      <c r="T435" s="174">
        <f>SUM(T436:T562)</f>
        <v>0</v>
      </c>
      <c r="AR435" s="175" t="s">
        <v>84</v>
      </c>
      <c r="AT435" s="176" t="s">
        <v>75</v>
      </c>
      <c r="AU435" s="176" t="s">
        <v>84</v>
      </c>
      <c r="AY435" s="175" t="s">
        <v>142</v>
      </c>
      <c r="BK435" s="177">
        <f>SUM(BK436:BK562)</f>
        <v>0</v>
      </c>
    </row>
    <row r="436" spans="1:65" s="2" customFormat="1" ht="24.2" customHeight="1">
      <c r="A436" s="36"/>
      <c r="B436" s="37"/>
      <c r="C436" s="180" t="s">
        <v>669</v>
      </c>
      <c r="D436" s="180" t="s">
        <v>145</v>
      </c>
      <c r="E436" s="181" t="s">
        <v>670</v>
      </c>
      <c r="F436" s="182" t="s">
        <v>671</v>
      </c>
      <c r="G436" s="183" t="s">
        <v>251</v>
      </c>
      <c r="H436" s="184">
        <v>4.88</v>
      </c>
      <c r="I436" s="185"/>
      <c r="J436" s="186">
        <f>ROUND(I436*H436,2)</f>
        <v>0</v>
      </c>
      <c r="K436" s="182" t="s">
        <v>149</v>
      </c>
      <c r="L436" s="41"/>
      <c r="M436" s="187" t="s">
        <v>19</v>
      </c>
      <c r="N436" s="188" t="s">
        <v>47</v>
      </c>
      <c r="O436" s="66"/>
      <c r="P436" s="189">
        <f>O436*H436</f>
        <v>0</v>
      </c>
      <c r="Q436" s="189">
        <v>3.3579999999999999E-2</v>
      </c>
      <c r="R436" s="189">
        <f>Q436*H436</f>
        <v>0.1638704</v>
      </c>
      <c r="S436" s="189">
        <v>0</v>
      </c>
      <c r="T436" s="190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1" t="s">
        <v>167</v>
      </c>
      <c r="AT436" s="191" t="s">
        <v>145</v>
      </c>
      <c r="AU436" s="191" t="s">
        <v>86</v>
      </c>
      <c r="AY436" s="19" t="s">
        <v>142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84</v>
      </c>
      <c r="BK436" s="192">
        <f>ROUND(I436*H436,2)</f>
        <v>0</v>
      </c>
      <c r="BL436" s="19" t="s">
        <v>167</v>
      </c>
      <c r="BM436" s="191" t="s">
        <v>672</v>
      </c>
    </row>
    <row r="437" spans="1:65" s="2" customFormat="1" ht="11.25">
      <c r="A437" s="36"/>
      <c r="B437" s="37"/>
      <c r="C437" s="38"/>
      <c r="D437" s="193" t="s">
        <v>152</v>
      </c>
      <c r="E437" s="38"/>
      <c r="F437" s="194" t="s">
        <v>673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152</v>
      </c>
      <c r="AU437" s="19" t="s">
        <v>86</v>
      </c>
    </row>
    <row r="438" spans="1:65" s="13" customFormat="1" ht="11.25">
      <c r="B438" s="206"/>
      <c r="C438" s="207"/>
      <c r="D438" s="198" t="s">
        <v>254</v>
      </c>
      <c r="E438" s="208" t="s">
        <v>19</v>
      </c>
      <c r="F438" s="209" t="s">
        <v>674</v>
      </c>
      <c r="G438" s="207"/>
      <c r="H438" s="210">
        <v>1.88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254</v>
      </c>
      <c r="AU438" s="216" t="s">
        <v>86</v>
      </c>
      <c r="AV438" s="13" t="s">
        <v>86</v>
      </c>
      <c r="AW438" s="13" t="s">
        <v>37</v>
      </c>
      <c r="AX438" s="13" t="s">
        <v>76</v>
      </c>
      <c r="AY438" s="216" t="s">
        <v>142</v>
      </c>
    </row>
    <row r="439" spans="1:65" s="13" customFormat="1" ht="11.25">
      <c r="B439" s="206"/>
      <c r="C439" s="207"/>
      <c r="D439" s="198" t="s">
        <v>254</v>
      </c>
      <c r="E439" s="208" t="s">
        <v>19</v>
      </c>
      <c r="F439" s="209" t="s">
        <v>675</v>
      </c>
      <c r="G439" s="207"/>
      <c r="H439" s="210">
        <v>3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254</v>
      </c>
      <c r="AU439" s="216" t="s">
        <v>86</v>
      </c>
      <c r="AV439" s="13" t="s">
        <v>86</v>
      </c>
      <c r="AW439" s="13" t="s">
        <v>37</v>
      </c>
      <c r="AX439" s="13" t="s">
        <v>76</v>
      </c>
      <c r="AY439" s="216" t="s">
        <v>142</v>
      </c>
    </row>
    <row r="440" spans="1:65" s="14" customFormat="1" ht="11.25">
      <c r="B440" s="217"/>
      <c r="C440" s="218"/>
      <c r="D440" s="198" t="s">
        <v>254</v>
      </c>
      <c r="E440" s="219" t="s">
        <v>19</v>
      </c>
      <c r="F440" s="220" t="s">
        <v>266</v>
      </c>
      <c r="G440" s="218"/>
      <c r="H440" s="221">
        <v>4.88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254</v>
      </c>
      <c r="AU440" s="227" t="s">
        <v>86</v>
      </c>
      <c r="AV440" s="14" t="s">
        <v>167</v>
      </c>
      <c r="AW440" s="14" t="s">
        <v>37</v>
      </c>
      <c r="AX440" s="14" t="s">
        <v>84</v>
      </c>
      <c r="AY440" s="227" t="s">
        <v>142</v>
      </c>
    </row>
    <row r="441" spans="1:65" s="2" customFormat="1" ht="49.15" customHeight="1">
      <c r="A441" s="36"/>
      <c r="B441" s="37"/>
      <c r="C441" s="180" t="s">
        <v>676</v>
      </c>
      <c r="D441" s="180" t="s">
        <v>145</v>
      </c>
      <c r="E441" s="181" t="s">
        <v>677</v>
      </c>
      <c r="F441" s="182" t="s">
        <v>678</v>
      </c>
      <c r="G441" s="183" t="s">
        <v>251</v>
      </c>
      <c r="H441" s="184">
        <v>5.7</v>
      </c>
      <c r="I441" s="185"/>
      <c r="J441" s="186">
        <f>ROUND(I441*H441,2)</f>
        <v>0</v>
      </c>
      <c r="K441" s="182" t="s">
        <v>149</v>
      </c>
      <c r="L441" s="41"/>
      <c r="M441" s="187" t="s">
        <v>19</v>
      </c>
      <c r="N441" s="188" t="s">
        <v>47</v>
      </c>
      <c r="O441" s="66"/>
      <c r="P441" s="189">
        <f>O441*H441</f>
        <v>0</v>
      </c>
      <c r="Q441" s="189">
        <v>2.8400000000000002E-2</v>
      </c>
      <c r="R441" s="189">
        <f>Q441*H441</f>
        <v>0.16188000000000002</v>
      </c>
      <c r="S441" s="189">
        <v>0</v>
      </c>
      <c r="T441" s="190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91" t="s">
        <v>167</v>
      </c>
      <c r="AT441" s="191" t="s">
        <v>145</v>
      </c>
      <c r="AU441" s="191" t="s">
        <v>86</v>
      </c>
      <c r="AY441" s="19" t="s">
        <v>142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84</v>
      </c>
      <c r="BK441" s="192">
        <f>ROUND(I441*H441,2)</f>
        <v>0</v>
      </c>
      <c r="BL441" s="19" t="s">
        <v>167</v>
      </c>
      <c r="BM441" s="191" t="s">
        <v>679</v>
      </c>
    </row>
    <row r="442" spans="1:65" s="2" customFormat="1" ht="11.25">
      <c r="A442" s="36"/>
      <c r="B442" s="37"/>
      <c r="C442" s="38"/>
      <c r="D442" s="193" t="s">
        <v>152</v>
      </c>
      <c r="E442" s="38"/>
      <c r="F442" s="194" t="s">
        <v>680</v>
      </c>
      <c r="G442" s="38"/>
      <c r="H442" s="38"/>
      <c r="I442" s="195"/>
      <c r="J442" s="38"/>
      <c r="K442" s="38"/>
      <c r="L442" s="41"/>
      <c r="M442" s="196"/>
      <c r="N442" s="197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152</v>
      </c>
      <c r="AU442" s="19" t="s">
        <v>86</v>
      </c>
    </row>
    <row r="443" spans="1:65" s="13" customFormat="1" ht="11.25">
      <c r="B443" s="206"/>
      <c r="C443" s="207"/>
      <c r="D443" s="198" t="s">
        <v>254</v>
      </c>
      <c r="E443" s="208" t="s">
        <v>19</v>
      </c>
      <c r="F443" s="209" t="s">
        <v>681</v>
      </c>
      <c r="G443" s="207"/>
      <c r="H443" s="210">
        <v>2.82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254</v>
      </c>
      <c r="AU443" s="216" t="s">
        <v>86</v>
      </c>
      <c r="AV443" s="13" t="s">
        <v>86</v>
      </c>
      <c r="AW443" s="13" t="s">
        <v>37</v>
      </c>
      <c r="AX443" s="13" t="s">
        <v>76</v>
      </c>
      <c r="AY443" s="216" t="s">
        <v>142</v>
      </c>
    </row>
    <row r="444" spans="1:65" s="13" customFormat="1" ht="11.25">
      <c r="B444" s="206"/>
      <c r="C444" s="207"/>
      <c r="D444" s="198" t="s">
        <v>254</v>
      </c>
      <c r="E444" s="208" t="s">
        <v>19</v>
      </c>
      <c r="F444" s="209" t="s">
        <v>682</v>
      </c>
      <c r="G444" s="207"/>
      <c r="H444" s="210">
        <v>1.44</v>
      </c>
      <c r="I444" s="211"/>
      <c r="J444" s="207"/>
      <c r="K444" s="207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254</v>
      </c>
      <c r="AU444" s="216" t="s">
        <v>86</v>
      </c>
      <c r="AV444" s="13" t="s">
        <v>86</v>
      </c>
      <c r="AW444" s="13" t="s">
        <v>37</v>
      </c>
      <c r="AX444" s="13" t="s">
        <v>76</v>
      </c>
      <c r="AY444" s="216" t="s">
        <v>142</v>
      </c>
    </row>
    <row r="445" spans="1:65" s="13" customFormat="1" ht="11.25">
      <c r="B445" s="206"/>
      <c r="C445" s="207"/>
      <c r="D445" s="198" t="s">
        <v>254</v>
      </c>
      <c r="E445" s="208" t="s">
        <v>19</v>
      </c>
      <c r="F445" s="209" t="s">
        <v>683</v>
      </c>
      <c r="G445" s="207"/>
      <c r="H445" s="210">
        <v>1.44</v>
      </c>
      <c r="I445" s="211"/>
      <c r="J445" s="207"/>
      <c r="K445" s="207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254</v>
      </c>
      <c r="AU445" s="216" t="s">
        <v>86</v>
      </c>
      <c r="AV445" s="13" t="s">
        <v>86</v>
      </c>
      <c r="AW445" s="13" t="s">
        <v>37</v>
      </c>
      <c r="AX445" s="13" t="s">
        <v>76</v>
      </c>
      <c r="AY445" s="216" t="s">
        <v>142</v>
      </c>
    </row>
    <row r="446" spans="1:65" s="14" customFormat="1" ht="11.25">
      <c r="B446" s="217"/>
      <c r="C446" s="218"/>
      <c r="D446" s="198" t="s">
        <v>254</v>
      </c>
      <c r="E446" s="219" t="s">
        <v>19</v>
      </c>
      <c r="F446" s="220" t="s">
        <v>266</v>
      </c>
      <c r="G446" s="218"/>
      <c r="H446" s="221">
        <v>5.7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254</v>
      </c>
      <c r="AU446" s="227" t="s">
        <v>86</v>
      </c>
      <c r="AV446" s="14" t="s">
        <v>167</v>
      </c>
      <c r="AW446" s="14" t="s">
        <v>37</v>
      </c>
      <c r="AX446" s="14" t="s">
        <v>84</v>
      </c>
      <c r="AY446" s="227" t="s">
        <v>142</v>
      </c>
    </row>
    <row r="447" spans="1:65" s="2" customFormat="1" ht="24.2" customHeight="1">
      <c r="A447" s="36"/>
      <c r="B447" s="37"/>
      <c r="C447" s="180" t="s">
        <v>684</v>
      </c>
      <c r="D447" s="180" t="s">
        <v>145</v>
      </c>
      <c r="E447" s="181" t="s">
        <v>685</v>
      </c>
      <c r="F447" s="182" t="s">
        <v>686</v>
      </c>
      <c r="G447" s="183" t="s">
        <v>251</v>
      </c>
      <c r="H447" s="184">
        <v>6.0359999999999996</v>
      </c>
      <c r="I447" s="185"/>
      <c r="J447" s="186">
        <f>ROUND(I447*H447,2)</f>
        <v>0</v>
      </c>
      <c r="K447" s="182" t="s">
        <v>149</v>
      </c>
      <c r="L447" s="41"/>
      <c r="M447" s="187" t="s">
        <v>19</v>
      </c>
      <c r="N447" s="188" t="s">
        <v>47</v>
      </c>
      <c r="O447" s="66"/>
      <c r="P447" s="189">
        <f>O447*H447</f>
        <v>0</v>
      </c>
      <c r="Q447" s="189">
        <v>2.2000000000000001E-4</v>
      </c>
      <c r="R447" s="189">
        <f>Q447*H447</f>
        <v>1.32792E-3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167</v>
      </c>
      <c r="AT447" s="191" t="s">
        <v>145</v>
      </c>
      <c r="AU447" s="191" t="s">
        <v>86</v>
      </c>
      <c r="AY447" s="19" t="s">
        <v>142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84</v>
      </c>
      <c r="BK447" s="192">
        <f>ROUND(I447*H447,2)</f>
        <v>0</v>
      </c>
      <c r="BL447" s="19" t="s">
        <v>167</v>
      </c>
      <c r="BM447" s="191" t="s">
        <v>687</v>
      </c>
    </row>
    <row r="448" spans="1:65" s="2" customFormat="1" ht="11.25">
      <c r="A448" s="36"/>
      <c r="B448" s="37"/>
      <c r="C448" s="38"/>
      <c r="D448" s="193" t="s">
        <v>152</v>
      </c>
      <c r="E448" s="38"/>
      <c r="F448" s="194" t="s">
        <v>688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152</v>
      </c>
      <c r="AU448" s="19" t="s">
        <v>86</v>
      </c>
    </row>
    <row r="449" spans="1:65" s="13" customFormat="1" ht="11.25">
      <c r="B449" s="206"/>
      <c r="C449" s="207"/>
      <c r="D449" s="198" t="s">
        <v>254</v>
      </c>
      <c r="E449" s="208" t="s">
        <v>19</v>
      </c>
      <c r="F449" s="209" t="s">
        <v>689</v>
      </c>
      <c r="G449" s="207"/>
      <c r="H449" s="210">
        <v>6.0359999999999996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254</v>
      </c>
      <c r="AU449" s="216" t="s">
        <v>86</v>
      </c>
      <c r="AV449" s="13" t="s">
        <v>86</v>
      </c>
      <c r="AW449" s="13" t="s">
        <v>37</v>
      </c>
      <c r="AX449" s="13" t="s">
        <v>84</v>
      </c>
      <c r="AY449" s="216" t="s">
        <v>142</v>
      </c>
    </row>
    <row r="450" spans="1:65" s="2" customFormat="1" ht="66.75" customHeight="1">
      <c r="A450" s="36"/>
      <c r="B450" s="37"/>
      <c r="C450" s="180" t="s">
        <v>690</v>
      </c>
      <c r="D450" s="180" t="s">
        <v>145</v>
      </c>
      <c r="E450" s="181" t="s">
        <v>691</v>
      </c>
      <c r="F450" s="182" t="s">
        <v>692</v>
      </c>
      <c r="G450" s="183" t="s">
        <v>251</v>
      </c>
      <c r="H450" s="184">
        <v>6.0359999999999996</v>
      </c>
      <c r="I450" s="185"/>
      <c r="J450" s="186">
        <f>ROUND(I450*H450,2)</f>
        <v>0</v>
      </c>
      <c r="K450" s="182" t="s">
        <v>149</v>
      </c>
      <c r="L450" s="41"/>
      <c r="M450" s="187" t="s">
        <v>19</v>
      </c>
      <c r="N450" s="188" t="s">
        <v>47</v>
      </c>
      <c r="O450" s="66"/>
      <c r="P450" s="189">
        <f>O450*H450</f>
        <v>0</v>
      </c>
      <c r="Q450" s="189">
        <v>8.6E-3</v>
      </c>
      <c r="R450" s="189">
        <f>Q450*H450</f>
        <v>5.1909599999999993E-2</v>
      </c>
      <c r="S450" s="189">
        <v>0</v>
      </c>
      <c r="T450" s="190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1" t="s">
        <v>167</v>
      </c>
      <c r="AT450" s="191" t="s">
        <v>145</v>
      </c>
      <c r="AU450" s="191" t="s">
        <v>86</v>
      </c>
      <c r="AY450" s="19" t="s">
        <v>142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9" t="s">
        <v>84</v>
      </c>
      <c r="BK450" s="192">
        <f>ROUND(I450*H450,2)</f>
        <v>0</v>
      </c>
      <c r="BL450" s="19" t="s">
        <v>167</v>
      </c>
      <c r="BM450" s="191" t="s">
        <v>693</v>
      </c>
    </row>
    <row r="451" spans="1:65" s="2" customFormat="1" ht="11.25">
      <c r="A451" s="36"/>
      <c r="B451" s="37"/>
      <c r="C451" s="38"/>
      <c r="D451" s="193" t="s">
        <v>152</v>
      </c>
      <c r="E451" s="38"/>
      <c r="F451" s="194" t="s">
        <v>694</v>
      </c>
      <c r="G451" s="38"/>
      <c r="H451" s="38"/>
      <c r="I451" s="195"/>
      <c r="J451" s="38"/>
      <c r="K451" s="38"/>
      <c r="L451" s="41"/>
      <c r="M451" s="196"/>
      <c r="N451" s="197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152</v>
      </c>
      <c r="AU451" s="19" t="s">
        <v>86</v>
      </c>
    </row>
    <row r="452" spans="1:65" s="13" customFormat="1" ht="11.25">
      <c r="B452" s="206"/>
      <c r="C452" s="207"/>
      <c r="D452" s="198" t="s">
        <v>254</v>
      </c>
      <c r="E452" s="208" t="s">
        <v>19</v>
      </c>
      <c r="F452" s="209" t="s">
        <v>689</v>
      </c>
      <c r="G452" s="207"/>
      <c r="H452" s="210">
        <v>6.0359999999999996</v>
      </c>
      <c r="I452" s="211"/>
      <c r="J452" s="207"/>
      <c r="K452" s="207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254</v>
      </c>
      <c r="AU452" s="216" t="s">
        <v>86</v>
      </c>
      <c r="AV452" s="13" t="s">
        <v>86</v>
      </c>
      <c r="AW452" s="13" t="s">
        <v>37</v>
      </c>
      <c r="AX452" s="13" t="s">
        <v>84</v>
      </c>
      <c r="AY452" s="216" t="s">
        <v>142</v>
      </c>
    </row>
    <row r="453" spans="1:65" s="2" customFormat="1" ht="24.2" customHeight="1">
      <c r="A453" s="36"/>
      <c r="B453" s="37"/>
      <c r="C453" s="228" t="s">
        <v>695</v>
      </c>
      <c r="D453" s="228" t="s">
        <v>351</v>
      </c>
      <c r="E453" s="229" t="s">
        <v>696</v>
      </c>
      <c r="F453" s="230" t="s">
        <v>697</v>
      </c>
      <c r="G453" s="231" t="s">
        <v>251</v>
      </c>
      <c r="H453" s="232">
        <v>6.0359999999999996</v>
      </c>
      <c r="I453" s="233"/>
      <c r="J453" s="234">
        <f>ROUND(I453*H453,2)</f>
        <v>0</v>
      </c>
      <c r="K453" s="230" t="s">
        <v>149</v>
      </c>
      <c r="L453" s="235"/>
      <c r="M453" s="236" t="s">
        <v>19</v>
      </c>
      <c r="N453" s="237" t="s">
        <v>47</v>
      </c>
      <c r="O453" s="66"/>
      <c r="P453" s="189">
        <f>O453*H453</f>
        <v>0</v>
      </c>
      <c r="Q453" s="189">
        <v>3.5000000000000001E-3</v>
      </c>
      <c r="R453" s="189">
        <f>Q453*H453</f>
        <v>2.1125999999999999E-2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189</v>
      </c>
      <c r="AT453" s="191" t="s">
        <v>351</v>
      </c>
      <c r="AU453" s="191" t="s">
        <v>86</v>
      </c>
      <c r="AY453" s="19" t="s">
        <v>142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84</v>
      </c>
      <c r="BK453" s="192">
        <f>ROUND(I453*H453,2)</f>
        <v>0</v>
      </c>
      <c r="BL453" s="19" t="s">
        <v>167</v>
      </c>
      <c r="BM453" s="191" t="s">
        <v>698</v>
      </c>
    </row>
    <row r="454" spans="1:65" s="13" customFormat="1" ht="11.25">
      <c r="B454" s="206"/>
      <c r="C454" s="207"/>
      <c r="D454" s="198" t="s">
        <v>254</v>
      </c>
      <c r="E454" s="208" t="s">
        <v>19</v>
      </c>
      <c r="F454" s="209" t="s">
        <v>689</v>
      </c>
      <c r="G454" s="207"/>
      <c r="H454" s="210">
        <v>6.0359999999999996</v>
      </c>
      <c r="I454" s="211"/>
      <c r="J454" s="207"/>
      <c r="K454" s="207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254</v>
      </c>
      <c r="AU454" s="216" t="s">
        <v>86</v>
      </c>
      <c r="AV454" s="13" t="s">
        <v>86</v>
      </c>
      <c r="AW454" s="13" t="s">
        <v>37</v>
      </c>
      <c r="AX454" s="13" t="s">
        <v>84</v>
      </c>
      <c r="AY454" s="216" t="s">
        <v>142</v>
      </c>
    </row>
    <row r="455" spans="1:65" s="2" customFormat="1" ht="37.9" customHeight="1">
      <c r="A455" s="36"/>
      <c r="B455" s="37"/>
      <c r="C455" s="180" t="s">
        <v>699</v>
      </c>
      <c r="D455" s="180" t="s">
        <v>145</v>
      </c>
      <c r="E455" s="181" t="s">
        <v>700</v>
      </c>
      <c r="F455" s="182" t="s">
        <v>701</v>
      </c>
      <c r="G455" s="183" t="s">
        <v>251</v>
      </c>
      <c r="H455" s="184">
        <v>6.0359999999999996</v>
      </c>
      <c r="I455" s="185"/>
      <c r="J455" s="186">
        <f>ROUND(I455*H455,2)</f>
        <v>0</v>
      </c>
      <c r="K455" s="182" t="s">
        <v>149</v>
      </c>
      <c r="L455" s="41"/>
      <c r="M455" s="187" t="s">
        <v>19</v>
      </c>
      <c r="N455" s="188" t="s">
        <v>47</v>
      </c>
      <c r="O455" s="66"/>
      <c r="P455" s="189">
        <f>O455*H455</f>
        <v>0</v>
      </c>
      <c r="Q455" s="189">
        <v>3.3E-3</v>
      </c>
      <c r="R455" s="189">
        <f>Q455*H455</f>
        <v>1.9918799999999997E-2</v>
      </c>
      <c r="S455" s="189">
        <v>0</v>
      </c>
      <c r="T455" s="190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167</v>
      </c>
      <c r="AT455" s="191" t="s">
        <v>145</v>
      </c>
      <c r="AU455" s="191" t="s">
        <v>86</v>
      </c>
      <c r="AY455" s="19" t="s">
        <v>142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84</v>
      </c>
      <c r="BK455" s="192">
        <f>ROUND(I455*H455,2)</f>
        <v>0</v>
      </c>
      <c r="BL455" s="19" t="s">
        <v>167</v>
      </c>
      <c r="BM455" s="191" t="s">
        <v>702</v>
      </c>
    </row>
    <row r="456" spans="1:65" s="2" customFormat="1" ht="11.25">
      <c r="A456" s="36"/>
      <c r="B456" s="37"/>
      <c r="C456" s="38"/>
      <c r="D456" s="193" t="s">
        <v>152</v>
      </c>
      <c r="E456" s="38"/>
      <c r="F456" s="194" t="s">
        <v>703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152</v>
      </c>
      <c r="AU456" s="19" t="s">
        <v>86</v>
      </c>
    </row>
    <row r="457" spans="1:65" s="13" customFormat="1" ht="11.25">
      <c r="B457" s="206"/>
      <c r="C457" s="207"/>
      <c r="D457" s="198" t="s">
        <v>254</v>
      </c>
      <c r="E457" s="208" t="s">
        <v>19</v>
      </c>
      <c r="F457" s="209" t="s">
        <v>689</v>
      </c>
      <c r="G457" s="207"/>
      <c r="H457" s="210">
        <v>6.0359999999999996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254</v>
      </c>
      <c r="AU457" s="216" t="s">
        <v>86</v>
      </c>
      <c r="AV457" s="13" t="s">
        <v>86</v>
      </c>
      <c r="AW457" s="13" t="s">
        <v>37</v>
      </c>
      <c r="AX457" s="13" t="s">
        <v>84</v>
      </c>
      <c r="AY457" s="216" t="s">
        <v>142</v>
      </c>
    </row>
    <row r="458" spans="1:65" s="2" customFormat="1" ht="24.2" customHeight="1">
      <c r="A458" s="36"/>
      <c r="B458" s="37"/>
      <c r="C458" s="180" t="s">
        <v>704</v>
      </c>
      <c r="D458" s="180" t="s">
        <v>145</v>
      </c>
      <c r="E458" s="181" t="s">
        <v>705</v>
      </c>
      <c r="F458" s="182" t="s">
        <v>706</v>
      </c>
      <c r="G458" s="183" t="s">
        <v>251</v>
      </c>
      <c r="H458" s="184">
        <v>17.853999999999999</v>
      </c>
      <c r="I458" s="185"/>
      <c r="J458" s="186">
        <f>ROUND(I458*H458,2)</f>
        <v>0</v>
      </c>
      <c r="K458" s="182" t="s">
        <v>149</v>
      </c>
      <c r="L458" s="41"/>
      <c r="M458" s="187" t="s">
        <v>19</v>
      </c>
      <c r="N458" s="188" t="s">
        <v>47</v>
      </c>
      <c r="O458" s="66"/>
      <c r="P458" s="189">
        <f>O458*H458</f>
        <v>0</v>
      </c>
      <c r="Q458" s="189">
        <v>2.2000000000000001E-4</v>
      </c>
      <c r="R458" s="189">
        <f>Q458*H458</f>
        <v>3.9278799999999999E-3</v>
      </c>
      <c r="S458" s="189">
        <v>0</v>
      </c>
      <c r="T458" s="190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91" t="s">
        <v>167</v>
      </c>
      <c r="AT458" s="191" t="s">
        <v>145</v>
      </c>
      <c r="AU458" s="191" t="s">
        <v>86</v>
      </c>
      <c r="AY458" s="19" t="s">
        <v>142</v>
      </c>
      <c r="BE458" s="192">
        <f>IF(N458="základní",J458,0)</f>
        <v>0</v>
      </c>
      <c r="BF458" s="192">
        <f>IF(N458="snížená",J458,0)</f>
        <v>0</v>
      </c>
      <c r="BG458" s="192">
        <f>IF(N458="zákl. přenesená",J458,0)</f>
        <v>0</v>
      </c>
      <c r="BH458" s="192">
        <f>IF(N458="sníž. přenesená",J458,0)</f>
        <v>0</v>
      </c>
      <c r="BI458" s="192">
        <f>IF(N458="nulová",J458,0)</f>
        <v>0</v>
      </c>
      <c r="BJ458" s="19" t="s">
        <v>84</v>
      </c>
      <c r="BK458" s="192">
        <f>ROUND(I458*H458,2)</f>
        <v>0</v>
      </c>
      <c r="BL458" s="19" t="s">
        <v>167</v>
      </c>
      <c r="BM458" s="191" t="s">
        <v>707</v>
      </c>
    </row>
    <row r="459" spans="1:65" s="2" customFormat="1" ht="11.25">
      <c r="A459" s="36"/>
      <c r="B459" s="37"/>
      <c r="C459" s="38"/>
      <c r="D459" s="193" t="s">
        <v>152</v>
      </c>
      <c r="E459" s="38"/>
      <c r="F459" s="194" t="s">
        <v>708</v>
      </c>
      <c r="G459" s="38"/>
      <c r="H459" s="38"/>
      <c r="I459" s="195"/>
      <c r="J459" s="38"/>
      <c r="K459" s="38"/>
      <c r="L459" s="41"/>
      <c r="M459" s="196"/>
      <c r="N459" s="197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152</v>
      </c>
      <c r="AU459" s="19" t="s">
        <v>86</v>
      </c>
    </row>
    <row r="460" spans="1:65" s="13" customFormat="1" ht="33.75">
      <c r="B460" s="206"/>
      <c r="C460" s="207"/>
      <c r="D460" s="198" t="s">
        <v>254</v>
      </c>
      <c r="E460" s="208" t="s">
        <v>19</v>
      </c>
      <c r="F460" s="209" t="s">
        <v>709</v>
      </c>
      <c r="G460" s="207"/>
      <c r="H460" s="210">
        <v>17.853999999999999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254</v>
      </c>
      <c r="AU460" s="216" t="s">
        <v>86</v>
      </c>
      <c r="AV460" s="13" t="s">
        <v>86</v>
      </c>
      <c r="AW460" s="13" t="s">
        <v>37</v>
      </c>
      <c r="AX460" s="13" t="s">
        <v>84</v>
      </c>
      <c r="AY460" s="216" t="s">
        <v>142</v>
      </c>
    </row>
    <row r="461" spans="1:65" s="2" customFormat="1" ht="66.75" customHeight="1">
      <c r="A461" s="36"/>
      <c r="B461" s="37"/>
      <c r="C461" s="180" t="s">
        <v>710</v>
      </c>
      <c r="D461" s="180" t="s">
        <v>145</v>
      </c>
      <c r="E461" s="181" t="s">
        <v>711</v>
      </c>
      <c r="F461" s="182" t="s">
        <v>712</v>
      </c>
      <c r="G461" s="183" t="s">
        <v>251</v>
      </c>
      <c r="H461" s="184">
        <v>93.929000000000002</v>
      </c>
      <c r="I461" s="185"/>
      <c r="J461" s="186">
        <f>ROUND(I461*H461,2)</f>
        <v>0</v>
      </c>
      <c r="K461" s="182" t="s">
        <v>149</v>
      </c>
      <c r="L461" s="41"/>
      <c r="M461" s="187" t="s">
        <v>19</v>
      </c>
      <c r="N461" s="188" t="s">
        <v>47</v>
      </c>
      <c r="O461" s="66"/>
      <c r="P461" s="189">
        <f>O461*H461</f>
        <v>0</v>
      </c>
      <c r="Q461" s="189">
        <v>8.5199999999999998E-3</v>
      </c>
      <c r="R461" s="189">
        <f>Q461*H461</f>
        <v>0.80027508000000003</v>
      </c>
      <c r="S461" s="189">
        <v>0</v>
      </c>
      <c r="T461" s="190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167</v>
      </c>
      <c r="AT461" s="191" t="s">
        <v>145</v>
      </c>
      <c r="AU461" s="191" t="s">
        <v>86</v>
      </c>
      <c r="AY461" s="19" t="s">
        <v>142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84</v>
      </c>
      <c r="BK461" s="192">
        <f>ROUND(I461*H461,2)</f>
        <v>0</v>
      </c>
      <c r="BL461" s="19" t="s">
        <v>167</v>
      </c>
      <c r="BM461" s="191" t="s">
        <v>713</v>
      </c>
    </row>
    <row r="462" spans="1:65" s="2" customFormat="1" ht="11.25">
      <c r="A462" s="36"/>
      <c r="B462" s="37"/>
      <c r="C462" s="38"/>
      <c r="D462" s="193" t="s">
        <v>152</v>
      </c>
      <c r="E462" s="38"/>
      <c r="F462" s="194" t="s">
        <v>714</v>
      </c>
      <c r="G462" s="38"/>
      <c r="H462" s="38"/>
      <c r="I462" s="195"/>
      <c r="J462" s="38"/>
      <c r="K462" s="38"/>
      <c r="L462" s="41"/>
      <c r="M462" s="196"/>
      <c r="N462" s="197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152</v>
      </c>
      <c r="AU462" s="19" t="s">
        <v>86</v>
      </c>
    </row>
    <row r="463" spans="1:65" s="13" customFormat="1" ht="33.75">
      <c r="B463" s="206"/>
      <c r="C463" s="207"/>
      <c r="D463" s="198" t="s">
        <v>254</v>
      </c>
      <c r="E463" s="208" t="s">
        <v>19</v>
      </c>
      <c r="F463" s="209" t="s">
        <v>709</v>
      </c>
      <c r="G463" s="207"/>
      <c r="H463" s="210">
        <v>17.853999999999999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254</v>
      </c>
      <c r="AU463" s="216" t="s">
        <v>86</v>
      </c>
      <c r="AV463" s="13" t="s">
        <v>86</v>
      </c>
      <c r="AW463" s="13" t="s">
        <v>37</v>
      </c>
      <c r="AX463" s="13" t="s">
        <v>76</v>
      </c>
      <c r="AY463" s="216" t="s">
        <v>142</v>
      </c>
    </row>
    <row r="464" spans="1:65" s="13" customFormat="1" ht="22.5">
      <c r="B464" s="206"/>
      <c r="C464" s="207"/>
      <c r="D464" s="198" t="s">
        <v>254</v>
      </c>
      <c r="E464" s="208" t="s">
        <v>19</v>
      </c>
      <c r="F464" s="209" t="s">
        <v>715</v>
      </c>
      <c r="G464" s="207"/>
      <c r="H464" s="210">
        <v>76.075000000000003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254</v>
      </c>
      <c r="AU464" s="216" t="s">
        <v>86</v>
      </c>
      <c r="AV464" s="13" t="s">
        <v>86</v>
      </c>
      <c r="AW464" s="13" t="s">
        <v>37</v>
      </c>
      <c r="AX464" s="13" t="s">
        <v>76</v>
      </c>
      <c r="AY464" s="216" t="s">
        <v>142</v>
      </c>
    </row>
    <row r="465" spans="1:65" s="14" customFormat="1" ht="11.25">
      <c r="B465" s="217"/>
      <c r="C465" s="218"/>
      <c r="D465" s="198" t="s">
        <v>254</v>
      </c>
      <c r="E465" s="219" t="s">
        <v>19</v>
      </c>
      <c r="F465" s="220" t="s">
        <v>266</v>
      </c>
      <c r="G465" s="218"/>
      <c r="H465" s="221">
        <v>93.929000000000002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254</v>
      </c>
      <c r="AU465" s="227" t="s">
        <v>86</v>
      </c>
      <c r="AV465" s="14" t="s">
        <v>167</v>
      </c>
      <c r="AW465" s="14" t="s">
        <v>37</v>
      </c>
      <c r="AX465" s="14" t="s">
        <v>84</v>
      </c>
      <c r="AY465" s="227" t="s">
        <v>142</v>
      </c>
    </row>
    <row r="466" spans="1:65" s="2" customFormat="1" ht="24.2" customHeight="1">
      <c r="A466" s="36"/>
      <c r="B466" s="37"/>
      <c r="C466" s="228" t="s">
        <v>716</v>
      </c>
      <c r="D466" s="228" t="s">
        <v>351</v>
      </c>
      <c r="E466" s="229" t="s">
        <v>717</v>
      </c>
      <c r="F466" s="230" t="s">
        <v>718</v>
      </c>
      <c r="G466" s="231" t="s">
        <v>251</v>
      </c>
      <c r="H466" s="232">
        <v>93.929000000000002</v>
      </c>
      <c r="I466" s="233"/>
      <c r="J466" s="234">
        <f>ROUND(I466*H466,2)</f>
        <v>0</v>
      </c>
      <c r="K466" s="230" t="s">
        <v>149</v>
      </c>
      <c r="L466" s="235"/>
      <c r="M466" s="236" t="s">
        <v>19</v>
      </c>
      <c r="N466" s="237" t="s">
        <v>47</v>
      </c>
      <c r="O466" s="66"/>
      <c r="P466" s="189">
        <f>O466*H466</f>
        <v>0</v>
      </c>
      <c r="Q466" s="189">
        <v>4.1999999999999997E-3</v>
      </c>
      <c r="R466" s="189">
        <f>Q466*H466</f>
        <v>0.39450179999999996</v>
      </c>
      <c r="S466" s="189">
        <v>0</v>
      </c>
      <c r="T466" s="190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1" t="s">
        <v>189</v>
      </c>
      <c r="AT466" s="191" t="s">
        <v>351</v>
      </c>
      <c r="AU466" s="191" t="s">
        <v>86</v>
      </c>
      <c r="AY466" s="19" t="s">
        <v>142</v>
      </c>
      <c r="BE466" s="192">
        <f>IF(N466="základní",J466,0)</f>
        <v>0</v>
      </c>
      <c r="BF466" s="192">
        <f>IF(N466="snížená",J466,0)</f>
        <v>0</v>
      </c>
      <c r="BG466" s="192">
        <f>IF(N466="zákl. přenesená",J466,0)</f>
        <v>0</v>
      </c>
      <c r="BH466" s="192">
        <f>IF(N466="sníž. přenesená",J466,0)</f>
        <v>0</v>
      </c>
      <c r="BI466" s="192">
        <f>IF(N466="nulová",J466,0)</f>
        <v>0</v>
      </c>
      <c r="BJ466" s="19" t="s">
        <v>84</v>
      </c>
      <c r="BK466" s="192">
        <f>ROUND(I466*H466,2)</f>
        <v>0</v>
      </c>
      <c r="BL466" s="19" t="s">
        <v>167</v>
      </c>
      <c r="BM466" s="191" t="s">
        <v>719</v>
      </c>
    </row>
    <row r="467" spans="1:65" s="13" customFormat="1" ht="33.75">
      <c r="B467" s="206"/>
      <c r="C467" s="207"/>
      <c r="D467" s="198" t="s">
        <v>254</v>
      </c>
      <c r="E467" s="208" t="s">
        <v>19</v>
      </c>
      <c r="F467" s="209" t="s">
        <v>709</v>
      </c>
      <c r="G467" s="207"/>
      <c r="H467" s="210">
        <v>17.853999999999999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254</v>
      </c>
      <c r="AU467" s="216" t="s">
        <v>86</v>
      </c>
      <c r="AV467" s="13" t="s">
        <v>86</v>
      </c>
      <c r="AW467" s="13" t="s">
        <v>37</v>
      </c>
      <c r="AX467" s="13" t="s">
        <v>76</v>
      </c>
      <c r="AY467" s="216" t="s">
        <v>142</v>
      </c>
    </row>
    <row r="468" spans="1:65" s="13" customFormat="1" ht="22.5">
      <c r="B468" s="206"/>
      <c r="C468" s="207"/>
      <c r="D468" s="198" t="s">
        <v>254</v>
      </c>
      <c r="E468" s="208" t="s">
        <v>19</v>
      </c>
      <c r="F468" s="209" t="s">
        <v>715</v>
      </c>
      <c r="G468" s="207"/>
      <c r="H468" s="210">
        <v>76.075000000000003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254</v>
      </c>
      <c r="AU468" s="216" t="s">
        <v>86</v>
      </c>
      <c r="AV468" s="13" t="s">
        <v>86</v>
      </c>
      <c r="AW468" s="13" t="s">
        <v>37</v>
      </c>
      <c r="AX468" s="13" t="s">
        <v>76</v>
      </c>
      <c r="AY468" s="216" t="s">
        <v>142</v>
      </c>
    </row>
    <row r="469" spans="1:65" s="14" customFormat="1" ht="11.25">
      <c r="B469" s="217"/>
      <c r="C469" s="218"/>
      <c r="D469" s="198" t="s">
        <v>254</v>
      </c>
      <c r="E469" s="219" t="s">
        <v>19</v>
      </c>
      <c r="F469" s="220" t="s">
        <v>266</v>
      </c>
      <c r="G469" s="218"/>
      <c r="H469" s="221">
        <v>93.929000000000002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254</v>
      </c>
      <c r="AU469" s="227" t="s">
        <v>86</v>
      </c>
      <c r="AV469" s="14" t="s">
        <v>167</v>
      </c>
      <c r="AW469" s="14" t="s">
        <v>37</v>
      </c>
      <c r="AX469" s="14" t="s">
        <v>84</v>
      </c>
      <c r="AY469" s="227" t="s">
        <v>142</v>
      </c>
    </row>
    <row r="470" spans="1:65" s="2" customFormat="1" ht="55.5" customHeight="1">
      <c r="A470" s="36"/>
      <c r="B470" s="37"/>
      <c r="C470" s="180" t="s">
        <v>720</v>
      </c>
      <c r="D470" s="180" t="s">
        <v>145</v>
      </c>
      <c r="E470" s="181" t="s">
        <v>721</v>
      </c>
      <c r="F470" s="182" t="s">
        <v>722</v>
      </c>
      <c r="G470" s="183" t="s">
        <v>251</v>
      </c>
      <c r="H470" s="184">
        <v>93.929000000000002</v>
      </c>
      <c r="I470" s="185"/>
      <c r="J470" s="186">
        <f>ROUND(I470*H470,2)</f>
        <v>0</v>
      </c>
      <c r="K470" s="182" t="s">
        <v>149</v>
      </c>
      <c r="L470" s="41"/>
      <c r="M470" s="187" t="s">
        <v>19</v>
      </c>
      <c r="N470" s="188" t="s">
        <v>47</v>
      </c>
      <c r="O470" s="66"/>
      <c r="P470" s="189">
        <f>O470*H470</f>
        <v>0</v>
      </c>
      <c r="Q470" s="189">
        <v>8.0000000000000007E-5</v>
      </c>
      <c r="R470" s="189">
        <f>Q470*H470</f>
        <v>7.5143200000000005E-3</v>
      </c>
      <c r="S470" s="189">
        <v>0</v>
      </c>
      <c r="T470" s="190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91" t="s">
        <v>167</v>
      </c>
      <c r="AT470" s="191" t="s">
        <v>145</v>
      </c>
      <c r="AU470" s="191" t="s">
        <v>86</v>
      </c>
      <c r="AY470" s="19" t="s">
        <v>142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9" t="s">
        <v>84</v>
      </c>
      <c r="BK470" s="192">
        <f>ROUND(I470*H470,2)</f>
        <v>0</v>
      </c>
      <c r="BL470" s="19" t="s">
        <v>167</v>
      </c>
      <c r="BM470" s="191" t="s">
        <v>723</v>
      </c>
    </row>
    <row r="471" spans="1:65" s="2" customFormat="1" ht="11.25">
      <c r="A471" s="36"/>
      <c r="B471" s="37"/>
      <c r="C471" s="38"/>
      <c r="D471" s="193" t="s">
        <v>152</v>
      </c>
      <c r="E471" s="38"/>
      <c r="F471" s="194" t="s">
        <v>724</v>
      </c>
      <c r="G471" s="38"/>
      <c r="H471" s="38"/>
      <c r="I471" s="195"/>
      <c r="J471" s="38"/>
      <c r="K471" s="38"/>
      <c r="L471" s="41"/>
      <c r="M471" s="196"/>
      <c r="N471" s="197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152</v>
      </c>
      <c r="AU471" s="19" t="s">
        <v>86</v>
      </c>
    </row>
    <row r="472" spans="1:65" s="13" customFormat="1" ht="33.75">
      <c r="B472" s="206"/>
      <c r="C472" s="207"/>
      <c r="D472" s="198" t="s">
        <v>254</v>
      </c>
      <c r="E472" s="208" t="s">
        <v>19</v>
      </c>
      <c r="F472" s="209" t="s">
        <v>709</v>
      </c>
      <c r="G472" s="207"/>
      <c r="H472" s="210">
        <v>17.853999999999999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254</v>
      </c>
      <c r="AU472" s="216" t="s">
        <v>86</v>
      </c>
      <c r="AV472" s="13" t="s">
        <v>86</v>
      </c>
      <c r="AW472" s="13" t="s">
        <v>37</v>
      </c>
      <c r="AX472" s="13" t="s">
        <v>76</v>
      </c>
      <c r="AY472" s="216" t="s">
        <v>142</v>
      </c>
    </row>
    <row r="473" spans="1:65" s="13" customFormat="1" ht="22.5">
      <c r="B473" s="206"/>
      <c r="C473" s="207"/>
      <c r="D473" s="198" t="s">
        <v>254</v>
      </c>
      <c r="E473" s="208" t="s">
        <v>19</v>
      </c>
      <c r="F473" s="209" t="s">
        <v>715</v>
      </c>
      <c r="G473" s="207"/>
      <c r="H473" s="210">
        <v>76.075000000000003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254</v>
      </c>
      <c r="AU473" s="216" t="s">
        <v>86</v>
      </c>
      <c r="AV473" s="13" t="s">
        <v>86</v>
      </c>
      <c r="AW473" s="13" t="s">
        <v>37</v>
      </c>
      <c r="AX473" s="13" t="s">
        <v>76</v>
      </c>
      <c r="AY473" s="216" t="s">
        <v>142</v>
      </c>
    </row>
    <row r="474" spans="1:65" s="14" customFormat="1" ht="11.25">
      <c r="B474" s="217"/>
      <c r="C474" s="218"/>
      <c r="D474" s="198" t="s">
        <v>254</v>
      </c>
      <c r="E474" s="219" t="s">
        <v>19</v>
      </c>
      <c r="F474" s="220" t="s">
        <v>266</v>
      </c>
      <c r="G474" s="218"/>
      <c r="H474" s="221">
        <v>93.929000000000002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254</v>
      </c>
      <c r="AU474" s="227" t="s">
        <v>86</v>
      </c>
      <c r="AV474" s="14" t="s">
        <v>167</v>
      </c>
      <c r="AW474" s="14" t="s">
        <v>37</v>
      </c>
      <c r="AX474" s="14" t="s">
        <v>84</v>
      </c>
      <c r="AY474" s="227" t="s">
        <v>142</v>
      </c>
    </row>
    <row r="475" spans="1:65" s="2" customFormat="1" ht="24.2" customHeight="1">
      <c r="A475" s="36"/>
      <c r="B475" s="37"/>
      <c r="C475" s="180" t="s">
        <v>725</v>
      </c>
      <c r="D475" s="180" t="s">
        <v>145</v>
      </c>
      <c r="E475" s="181" t="s">
        <v>726</v>
      </c>
      <c r="F475" s="182" t="s">
        <v>727</v>
      </c>
      <c r="G475" s="183" t="s">
        <v>414</v>
      </c>
      <c r="H475" s="184">
        <v>3.3</v>
      </c>
      <c r="I475" s="185"/>
      <c r="J475" s="186">
        <f>ROUND(I475*H475,2)</f>
        <v>0</v>
      </c>
      <c r="K475" s="182" t="s">
        <v>149</v>
      </c>
      <c r="L475" s="41"/>
      <c r="M475" s="187" t="s">
        <v>19</v>
      </c>
      <c r="N475" s="188" t="s">
        <v>47</v>
      </c>
      <c r="O475" s="66"/>
      <c r="P475" s="189">
        <f>O475*H475</f>
        <v>0</v>
      </c>
      <c r="Q475" s="189">
        <v>0</v>
      </c>
      <c r="R475" s="189">
        <f>Q475*H475</f>
        <v>0</v>
      </c>
      <c r="S475" s="189">
        <v>0</v>
      </c>
      <c r="T475" s="190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91" t="s">
        <v>167</v>
      </c>
      <c r="AT475" s="191" t="s">
        <v>145</v>
      </c>
      <c r="AU475" s="191" t="s">
        <v>86</v>
      </c>
      <c r="AY475" s="19" t="s">
        <v>142</v>
      </c>
      <c r="BE475" s="192">
        <f>IF(N475="základní",J475,0)</f>
        <v>0</v>
      </c>
      <c r="BF475" s="192">
        <f>IF(N475="snížená",J475,0)</f>
        <v>0</v>
      </c>
      <c r="BG475" s="192">
        <f>IF(N475="zákl. přenesená",J475,0)</f>
        <v>0</v>
      </c>
      <c r="BH475" s="192">
        <f>IF(N475="sníž. přenesená",J475,0)</f>
        <v>0</v>
      </c>
      <c r="BI475" s="192">
        <f>IF(N475="nulová",J475,0)</f>
        <v>0</v>
      </c>
      <c r="BJ475" s="19" t="s">
        <v>84</v>
      </c>
      <c r="BK475" s="192">
        <f>ROUND(I475*H475,2)</f>
        <v>0</v>
      </c>
      <c r="BL475" s="19" t="s">
        <v>167</v>
      </c>
      <c r="BM475" s="191" t="s">
        <v>728</v>
      </c>
    </row>
    <row r="476" spans="1:65" s="2" customFormat="1" ht="11.25">
      <c r="A476" s="36"/>
      <c r="B476" s="37"/>
      <c r="C476" s="38"/>
      <c r="D476" s="193" t="s">
        <v>152</v>
      </c>
      <c r="E476" s="38"/>
      <c r="F476" s="194" t="s">
        <v>729</v>
      </c>
      <c r="G476" s="38"/>
      <c r="H476" s="38"/>
      <c r="I476" s="195"/>
      <c r="J476" s="38"/>
      <c r="K476" s="38"/>
      <c r="L476" s="41"/>
      <c r="M476" s="196"/>
      <c r="N476" s="197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152</v>
      </c>
      <c r="AU476" s="19" t="s">
        <v>86</v>
      </c>
    </row>
    <row r="477" spans="1:65" s="13" customFormat="1" ht="11.25">
      <c r="B477" s="206"/>
      <c r="C477" s="207"/>
      <c r="D477" s="198" t="s">
        <v>254</v>
      </c>
      <c r="E477" s="208" t="s">
        <v>19</v>
      </c>
      <c r="F477" s="209" t="s">
        <v>730</v>
      </c>
      <c r="G477" s="207"/>
      <c r="H477" s="210">
        <v>3.3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254</v>
      </c>
      <c r="AU477" s="216" t="s">
        <v>86</v>
      </c>
      <c r="AV477" s="13" t="s">
        <v>86</v>
      </c>
      <c r="AW477" s="13" t="s">
        <v>37</v>
      </c>
      <c r="AX477" s="13" t="s">
        <v>84</v>
      </c>
      <c r="AY477" s="216" t="s">
        <v>142</v>
      </c>
    </row>
    <row r="478" spans="1:65" s="2" customFormat="1" ht="24.2" customHeight="1">
      <c r="A478" s="36"/>
      <c r="B478" s="37"/>
      <c r="C478" s="228" t="s">
        <v>731</v>
      </c>
      <c r="D478" s="228" t="s">
        <v>351</v>
      </c>
      <c r="E478" s="229" t="s">
        <v>732</v>
      </c>
      <c r="F478" s="230" t="s">
        <v>733</v>
      </c>
      <c r="G478" s="231" t="s">
        <v>414</v>
      </c>
      <c r="H478" s="232">
        <v>3.3</v>
      </c>
      <c r="I478" s="233"/>
      <c r="J478" s="234">
        <f>ROUND(I478*H478,2)</f>
        <v>0</v>
      </c>
      <c r="K478" s="230" t="s">
        <v>149</v>
      </c>
      <c r="L478" s="235"/>
      <c r="M478" s="236" t="s">
        <v>19</v>
      </c>
      <c r="N478" s="237" t="s">
        <v>47</v>
      </c>
      <c r="O478" s="66"/>
      <c r="P478" s="189">
        <f>O478*H478</f>
        <v>0</v>
      </c>
      <c r="Q478" s="189">
        <v>1.1E-4</v>
      </c>
      <c r="R478" s="189">
        <f>Q478*H478</f>
        <v>3.6299999999999999E-4</v>
      </c>
      <c r="S478" s="189">
        <v>0</v>
      </c>
      <c r="T478" s="190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1" t="s">
        <v>189</v>
      </c>
      <c r="AT478" s="191" t="s">
        <v>351</v>
      </c>
      <c r="AU478" s="191" t="s">
        <v>86</v>
      </c>
      <c r="AY478" s="19" t="s">
        <v>142</v>
      </c>
      <c r="BE478" s="192">
        <f>IF(N478="základní",J478,0)</f>
        <v>0</v>
      </c>
      <c r="BF478" s="192">
        <f>IF(N478="snížená",J478,0)</f>
        <v>0</v>
      </c>
      <c r="BG478" s="192">
        <f>IF(N478="zákl. přenesená",J478,0)</f>
        <v>0</v>
      </c>
      <c r="BH478" s="192">
        <f>IF(N478="sníž. přenesená",J478,0)</f>
        <v>0</v>
      </c>
      <c r="BI478" s="192">
        <f>IF(N478="nulová",J478,0)</f>
        <v>0</v>
      </c>
      <c r="BJ478" s="19" t="s">
        <v>84</v>
      </c>
      <c r="BK478" s="192">
        <f>ROUND(I478*H478,2)</f>
        <v>0</v>
      </c>
      <c r="BL478" s="19" t="s">
        <v>167</v>
      </c>
      <c r="BM478" s="191" t="s">
        <v>734</v>
      </c>
    </row>
    <row r="479" spans="1:65" s="13" customFormat="1" ht="11.25">
      <c r="B479" s="206"/>
      <c r="C479" s="207"/>
      <c r="D479" s="198" t="s">
        <v>254</v>
      </c>
      <c r="E479" s="208" t="s">
        <v>19</v>
      </c>
      <c r="F479" s="209" t="s">
        <v>730</v>
      </c>
      <c r="G479" s="207"/>
      <c r="H479" s="210">
        <v>3.3</v>
      </c>
      <c r="I479" s="211"/>
      <c r="J479" s="207"/>
      <c r="K479" s="207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254</v>
      </c>
      <c r="AU479" s="216" t="s">
        <v>86</v>
      </c>
      <c r="AV479" s="13" t="s">
        <v>86</v>
      </c>
      <c r="AW479" s="13" t="s">
        <v>37</v>
      </c>
      <c r="AX479" s="13" t="s">
        <v>84</v>
      </c>
      <c r="AY479" s="216" t="s">
        <v>142</v>
      </c>
    </row>
    <row r="480" spans="1:65" s="2" customFormat="1" ht="44.25" customHeight="1">
      <c r="A480" s="36"/>
      <c r="B480" s="37"/>
      <c r="C480" s="180" t="s">
        <v>735</v>
      </c>
      <c r="D480" s="180" t="s">
        <v>145</v>
      </c>
      <c r="E480" s="181" t="s">
        <v>736</v>
      </c>
      <c r="F480" s="182" t="s">
        <v>737</v>
      </c>
      <c r="G480" s="183" t="s">
        <v>251</v>
      </c>
      <c r="H480" s="184">
        <v>0.94</v>
      </c>
      <c r="I480" s="185"/>
      <c r="J480" s="186">
        <f>ROUND(I480*H480,2)</f>
        <v>0</v>
      </c>
      <c r="K480" s="182" t="s">
        <v>149</v>
      </c>
      <c r="L480" s="41"/>
      <c r="M480" s="187" t="s">
        <v>19</v>
      </c>
      <c r="N480" s="188" t="s">
        <v>47</v>
      </c>
      <c r="O480" s="66"/>
      <c r="P480" s="189">
        <f>O480*H480</f>
        <v>0</v>
      </c>
      <c r="Q480" s="189">
        <v>2.6360000000000001E-2</v>
      </c>
      <c r="R480" s="189">
        <f>Q480*H480</f>
        <v>2.4778399999999999E-2</v>
      </c>
      <c r="S480" s="189">
        <v>0</v>
      </c>
      <c r="T480" s="19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1" t="s">
        <v>167</v>
      </c>
      <c r="AT480" s="191" t="s">
        <v>145</v>
      </c>
      <c r="AU480" s="191" t="s">
        <v>86</v>
      </c>
      <c r="AY480" s="19" t="s">
        <v>142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84</v>
      </c>
      <c r="BK480" s="192">
        <f>ROUND(I480*H480,2)</f>
        <v>0</v>
      </c>
      <c r="BL480" s="19" t="s">
        <v>167</v>
      </c>
      <c r="BM480" s="191" t="s">
        <v>738</v>
      </c>
    </row>
    <row r="481" spans="1:65" s="2" customFormat="1" ht="11.25">
      <c r="A481" s="36"/>
      <c r="B481" s="37"/>
      <c r="C481" s="38"/>
      <c r="D481" s="193" t="s">
        <v>152</v>
      </c>
      <c r="E481" s="38"/>
      <c r="F481" s="194" t="s">
        <v>739</v>
      </c>
      <c r="G481" s="38"/>
      <c r="H481" s="38"/>
      <c r="I481" s="195"/>
      <c r="J481" s="38"/>
      <c r="K481" s="38"/>
      <c r="L481" s="41"/>
      <c r="M481" s="196"/>
      <c r="N481" s="197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152</v>
      </c>
      <c r="AU481" s="19" t="s">
        <v>86</v>
      </c>
    </row>
    <row r="482" spans="1:65" s="13" customFormat="1" ht="11.25">
      <c r="B482" s="206"/>
      <c r="C482" s="207"/>
      <c r="D482" s="198" t="s">
        <v>254</v>
      </c>
      <c r="E482" s="208" t="s">
        <v>19</v>
      </c>
      <c r="F482" s="209" t="s">
        <v>740</v>
      </c>
      <c r="G482" s="207"/>
      <c r="H482" s="210">
        <v>0.94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254</v>
      </c>
      <c r="AU482" s="216" t="s">
        <v>86</v>
      </c>
      <c r="AV482" s="13" t="s">
        <v>86</v>
      </c>
      <c r="AW482" s="13" t="s">
        <v>37</v>
      </c>
      <c r="AX482" s="13" t="s">
        <v>84</v>
      </c>
      <c r="AY482" s="216" t="s">
        <v>142</v>
      </c>
    </row>
    <row r="483" spans="1:65" s="2" customFormat="1" ht="37.9" customHeight="1">
      <c r="A483" s="36"/>
      <c r="B483" s="37"/>
      <c r="C483" s="180" t="s">
        <v>741</v>
      </c>
      <c r="D483" s="180" t="s">
        <v>145</v>
      </c>
      <c r="E483" s="181" t="s">
        <v>742</v>
      </c>
      <c r="F483" s="182" t="s">
        <v>743</v>
      </c>
      <c r="G483" s="183" t="s">
        <v>251</v>
      </c>
      <c r="H483" s="184">
        <v>7.7</v>
      </c>
      <c r="I483" s="185"/>
      <c r="J483" s="186">
        <f>ROUND(I483*H483,2)</f>
        <v>0</v>
      </c>
      <c r="K483" s="182" t="s">
        <v>149</v>
      </c>
      <c r="L483" s="41"/>
      <c r="M483" s="187" t="s">
        <v>19</v>
      </c>
      <c r="N483" s="188" t="s">
        <v>47</v>
      </c>
      <c r="O483" s="66"/>
      <c r="P483" s="189">
        <f>O483*H483</f>
        <v>0</v>
      </c>
      <c r="Q483" s="189">
        <v>7.3959999999999998E-2</v>
      </c>
      <c r="R483" s="189">
        <f>Q483*H483</f>
        <v>0.569492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167</v>
      </c>
      <c r="AT483" s="191" t="s">
        <v>145</v>
      </c>
      <c r="AU483" s="191" t="s">
        <v>86</v>
      </c>
      <c r="AY483" s="19" t="s">
        <v>142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84</v>
      </c>
      <c r="BK483" s="192">
        <f>ROUND(I483*H483,2)</f>
        <v>0</v>
      </c>
      <c r="BL483" s="19" t="s">
        <v>167</v>
      </c>
      <c r="BM483" s="191" t="s">
        <v>744</v>
      </c>
    </row>
    <row r="484" spans="1:65" s="2" customFormat="1" ht="11.25">
      <c r="A484" s="36"/>
      <c r="B484" s="37"/>
      <c r="C484" s="38"/>
      <c r="D484" s="193" t="s">
        <v>152</v>
      </c>
      <c r="E484" s="38"/>
      <c r="F484" s="194" t="s">
        <v>745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152</v>
      </c>
      <c r="AU484" s="19" t="s">
        <v>86</v>
      </c>
    </row>
    <row r="485" spans="1:65" s="13" customFormat="1" ht="11.25">
      <c r="B485" s="206"/>
      <c r="C485" s="207"/>
      <c r="D485" s="198" t="s">
        <v>254</v>
      </c>
      <c r="E485" s="208" t="s">
        <v>19</v>
      </c>
      <c r="F485" s="209" t="s">
        <v>681</v>
      </c>
      <c r="G485" s="207"/>
      <c r="H485" s="210">
        <v>2.82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254</v>
      </c>
      <c r="AU485" s="216" t="s">
        <v>86</v>
      </c>
      <c r="AV485" s="13" t="s">
        <v>86</v>
      </c>
      <c r="AW485" s="13" t="s">
        <v>37</v>
      </c>
      <c r="AX485" s="13" t="s">
        <v>76</v>
      </c>
      <c r="AY485" s="216" t="s">
        <v>142</v>
      </c>
    </row>
    <row r="486" spans="1:65" s="13" customFormat="1" ht="11.25">
      <c r="B486" s="206"/>
      <c r="C486" s="207"/>
      <c r="D486" s="198" t="s">
        <v>254</v>
      </c>
      <c r="E486" s="208" t="s">
        <v>19</v>
      </c>
      <c r="F486" s="209" t="s">
        <v>746</v>
      </c>
      <c r="G486" s="207"/>
      <c r="H486" s="210">
        <v>2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254</v>
      </c>
      <c r="AU486" s="216" t="s">
        <v>86</v>
      </c>
      <c r="AV486" s="13" t="s">
        <v>86</v>
      </c>
      <c r="AW486" s="13" t="s">
        <v>37</v>
      </c>
      <c r="AX486" s="13" t="s">
        <v>76</v>
      </c>
      <c r="AY486" s="216" t="s">
        <v>142</v>
      </c>
    </row>
    <row r="487" spans="1:65" s="13" customFormat="1" ht="11.25">
      <c r="B487" s="206"/>
      <c r="C487" s="207"/>
      <c r="D487" s="198" t="s">
        <v>254</v>
      </c>
      <c r="E487" s="208" t="s">
        <v>19</v>
      </c>
      <c r="F487" s="209" t="s">
        <v>682</v>
      </c>
      <c r="G487" s="207"/>
      <c r="H487" s="210">
        <v>1.44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254</v>
      </c>
      <c r="AU487" s="216" t="s">
        <v>86</v>
      </c>
      <c r="AV487" s="13" t="s">
        <v>86</v>
      </c>
      <c r="AW487" s="13" t="s">
        <v>37</v>
      </c>
      <c r="AX487" s="13" t="s">
        <v>76</v>
      </c>
      <c r="AY487" s="216" t="s">
        <v>142</v>
      </c>
    </row>
    <row r="488" spans="1:65" s="13" customFormat="1" ht="11.25">
      <c r="B488" s="206"/>
      <c r="C488" s="207"/>
      <c r="D488" s="198" t="s">
        <v>254</v>
      </c>
      <c r="E488" s="208" t="s">
        <v>19</v>
      </c>
      <c r="F488" s="209" t="s">
        <v>683</v>
      </c>
      <c r="G488" s="207"/>
      <c r="H488" s="210">
        <v>1.44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254</v>
      </c>
      <c r="AU488" s="216" t="s">
        <v>86</v>
      </c>
      <c r="AV488" s="13" t="s">
        <v>86</v>
      </c>
      <c r="AW488" s="13" t="s">
        <v>37</v>
      </c>
      <c r="AX488" s="13" t="s">
        <v>76</v>
      </c>
      <c r="AY488" s="216" t="s">
        <v>142</v>
      </c>
    </row>
    <row r="489" spans="1:65" s="14" customFormat="1" ht="11.25">
      <c r="B489" s="217"/>
      <c r="C489" s="218"/>
      <c r="D489" s="198" t="s">
        <v>254</v>
      </c>
      <c r="E489" s="219" t="s">
        <v>19</v>
      </c>
      <c r="F489" s="220" t="s">
        <v>266</v>
      </c>
      <c r="G489" s="218"/>
      <c r="H489" s="221">
        <v>7.7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254</v>
      </c>
      <c r="AU489" s="227" t="s">
        <v>86</v>
      </c>
      <c r="AV489" s="14" t="s">
        <v>167</v>
      </c>
      <c r="AW489" s="14" t="s">
        <v>37</v>
      </c>
      <c r="AX489" s="14" t="s">
        <v>84</v>
      </c>
      <c r="AY489" s="227" t="s">
        <v>142</v>
      </c>
    </row>
    <row r="490" spans="1:65" s="2" customFormat="1" ht="37.9" customHeight="1">
      <c r="A490" s="36"/>
      <c r="B490" s="37"/>
      <c r="C490" s="180" t="s">
        <v>747</v>
      </c>
      <c r="D490" s="180" t="s">
        <v>145</v>
      </c>
      <c r="E490" s="181" t="s">
        <v>748</v>
      </c>
      <c r="F490" s="182" t="s">
        <v>749</v>
      </c>
      <c r="G490" s="183" t="s">
        <v>251</v>
      </c>
      <c r="H490" s="184">
        <v>17.853999999999999</v>
      </c>
      <c r="I490" s="185"/>
      <c r="J490" s="186">
        <f>ROUND(I490*H490,2)</f>
        <v>0</v>
      </c>
      <c r="K490" s="182" t="s">
        <v>149</v>
      </c>
      <c r="L490" s="41"/>
      <c r="M490" s="187" t="s">
        <v>19</v>
      </c>
      <c r="N490" s="188" t="s">
        <v>47</v>
      </c>
      <c r="O490" s="66"/>
      <c r="P490" s="189">
        <f>O490*H490</f>
        <v>0</v>
      </c>
      <c r="Q490" s="189">
        <v>3.3E-3</v>
      </c>
      <c r="R490" s="189">
        <f>Q490*H490</f>
        <v>5.8918199999999997E-2</v>
      </c>
      <c r="S490" s="189">
        <v>0</v>
      </c>
      <c r="T490" s="190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1" t="s">
        <v>167</v>
      </c>
      <c r="AT490" s="191" t="s">
        <v>145</v>
      </c>
      <c r="AU490" s="191" t="s">
        <v>86</v>
      </c>
      <c r="AY490" s="19" t="s">
        <v>142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9" t="s">
        <v>84</v>
      </c>
      <c r="BK490" s="192">
        <f>ROUND(I490*H490,2)</f>
        <v>0</v>
      </c>
      <c r="BL490" s="19" t="s">
        <v>167</v>
      </c>
      <c r="BM490" s="191" t="s">
        <v>750</v>
      </c>
    </row>
    <row r="491" spans="1:65" s="2" customFormat="1" ht="11.25">
      <c r="A491" s="36"/>
      <c r="B491" s="37"/>
      <c r="C491" s="38"/>
      <c r="D491" s="193" t="s">
        <v>152</v>
      </c>
      <c r="E491" s="38"/>
      <c r="F491" s="194" t="s">
        <v>751</v>
      </c>
      <c r="G491" s="38"/>
      <c r="H491" s="38"/>
      <c r="I491" s="195"/>
      <c r="J491" s="38"/>
      <c r="K491" s="38"/>
      <c r="L491" s="41"/>
      <c r="M491" s="196"/>
      <c r="N491" s="197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152</v>
      </c>
      <c r="AU491" s="19" t="s">
        <v>86</v>
      </c>
    </row>
    <row r="492" spans="1:65" s="13" customFormat="1" ht="33.75">
      <c r="B492" s="206"/>
      <c r="C492" s="207"/>
      <c r="D492" s="198" t="s">
        <v>254</v>
      </c>
      <c r="E492" s="208" t="s">
        <v>19</v>
      </c>
      <c r="F492" s="209" t="s">
        <v>709</v>
      </c>
      <c r="G492" s="207"/>
      <c r="H492" s="210">
        <v>17.853999999999999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254</v>
      </c>
      <c r="AU492" s="216" t="s">
        <v>86</v>
      </c>
      <c r="AV492" s="13" t="s">
        <v>86</v>
      </c>
      <c r="AW492" s="13" t="s">
        <v>37</v>
      </c>
      <c r="AX492" s="13" t="s">
        <v>84</v>
      </c>
      <c r="AY492" s="216" t="s">
        <v>142</v>
      </c>
    </row>
    <row r="493" spans="1:65" s="2" customFormat="1" ht="33" customHeight="1">
      <c r="A493" s="36"/>
      <c r="B493" s="37"/>
      <c r="C493" s="180" t="s">
        <v>752</v>
      </c>
      <c r="D493" s="180" t="s">
        <v>145</v>
      </c>
      <c r="E493" s="181" t="s">
        <v>753</v>
      </c>
      <c r="F493" s="182" t="s">
        <v>754</v>
      </c>
      <c r="G493" s="183" t="s">
        <v>258</v>
      </c>
      <c r="H493" s="184">
        <v>11.026</v>
      </c>
      <c r="I493" s="185"/>
      <c r="J493" s="186">
        <f>ROUND(I493*H493,2)</f>
        <v>0</v>
      </c>
      <c r="K493" s="182" t="s">
        <v>149</v>
      </c>
      <c r="L493" s="41"/>
      <c r="M493" s="187" t="s">
        <v>19</v>
      </c>
      <c r="N493" s="188" t="s">
        <v>47</v>
      </c>
      <c r="O493" s="66"/>
      <c r="P493" s="189">
        <f>O493*H493</f>
        <v>0</v>
      </c>
      <c r="Q493" s="189">
        <v>2.5018699999999998</v>
      </c>
      <c r="R493" s="189">
        <f>Q493*H493</f>
        <v>27.585618619999998</v>
      </c>
      <c r="S493" s="189">
        <v>0</v>
      </c>
      <c r="T493" s="190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1" t="s">
        <v>167</v>
      </c>
      <c r="AT493" s="191" t="s">
        <v>145</v>
      </c>
      <c r="AU493" s="191" t="s">
        <v>86</v>
      </c>
      <c r="AY493" s="19" t="s">
        <v>142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9" t="s">
        <v>84</v>
      </c>
      <c r="BK493" s="192">
        <f>ROUND(I493*H493,2)</f>
        <v>0</v>
      </c>
      <c r="BL493" s="19" t="s">
        <v>167</v>
      </c>
      <c r="BM493" s="191" t="s">
        <v>755</v>
      </c>
    </row>
    <row r="494" spans="1:65" s="2" customFormat="1" ht="11.25">
      <c r="A494" s="36"/>
      <c r="B494" s="37"/>
      <c r="C494" s="38"/>
      <c r="D494" s="193" t="s">
        <v>152</v>
      </c>
      <c r="E494" s="38"/>
      <c r="F494" s="194" t="s">
        <v>756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152</v>
      </c>
      <c r="AU494" s="19" t="s">
        <v>86</v>
      </c>
    </row>
    <row r="495" spans="1:65" s="13" customFormat="1" ht="11.25">
      <c r="B495" s="206"/>
      <c r="C495" s="207"/>
      <c r="D495" s="198" t="s">
        <v>254</v>
      </c>
      <c r="E495" s="208" t="s">
        <v>19</v>
      </c>
      <c r="F495" s="209" t="s">
        <v>757</v>
      </c>
      <c r="G495" s="207"/>
      <c r="H495" s="210">
        <v>5.6059999999999999</v>
      </c>
      <c r="I495" s="211"/>
      <c r="J495" s="207"/>
      <c r="K495" s="207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254</v>
      </c>
      <c r="AU495" s="216" t="s">
        <v>86</v>
      </c>
      <c r="AV495" s="13" t="s">
        <v>86</v>
      </c>
      <c r="AW495" s="13" t="s">
        <v>37</v>
      </c>
      <c r="AX495" s="13" t="s">
        <v>76</v>
      </c>
      <c r="AY495" s="216" t="s">
        <v>142</v>
      </c>
    </row>
    <row r="496" spans="1:65" s="13" customFormat="1" ht="11.25">
      <c r="B496" s="206"/>
      <c r="C496" s="207"/>
      <c r="D496" s="198" t="s">
        <v>254</v>
      </c>
      <c r="E496" s="208" t="s">
        <v>19</v>
      </c>
      <c r="F496" s="209" t="s">
        <v>758</v>
      </c>
      <c r="G496" s="207"/>
      <c r="H496" s="210">
        <v>1.845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254</v>
      </c>
      <c r="AU496" s="216" t="s">
        <v>86</v>
      </c>
      <c r="AV496" s="13" t="s">
        <v>86</v>
      </c>
      <c r="AW496" s="13" t="s">
        <v>37</v>
      </c>
      <c r="AX496" s="13" t="s">
        <v>76</v>
      </c>
      <c r="AY496" s="216" t="s">
        <v>142</v>
      </c>
    </row>
    <row r="497" spans="1:65" s="13" customFormat="1" ht="11.25">
      <c r="B497" s="206"/>
      <c r="C497" s="207"/>
      <c r="D497" s="198" t="s">
        <v>254</v>
      </c>
      <c r="E497" s="208" t="s">
        <v>19</v>
      </c>
      <c r="F497" s="209" t="s">
        <v>759</v>
      </c>
      <c r="G497" s="207"/>
      <c r="H497" s="210">
        <v>0.65500000000000003</v>
      </c>
      <c r="I497" s="211"/>
      <c r="J497" s="207"/>
      <c r="K497" s="207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254</v>
      </c>
      <c r="AU497" s="216" t="s">
        <v>86</v>
      </c>
      <c r="AV497" s="13" t="s">
        <v>86</v>
      </c>
      <c r="AW497" s="13" t="s">
        <v>37</v>
      </c>
      <c r="AX497" s="13" t="s">
        <v>76</v>
      </c>
      <c r="AY497" s="216" t="s">
        <v>142</v>
      </c>
    </row>
    <row r="498" spans="1:65" s="13" customFormat="1" ht="11.25">
      <c r="B498" s="206"/>
      <c r="C498" s="207"/>
      <c r="D498" s="198" t="s">
        <v>254</v>
      </c>
      <c r="E498" s="208" t="s">
        <v>19</v>
      </c>
      <c r="F498" s="209" t="s">
        <v>760</v>
      </c>
      <c r="G498" s="207"/>
      <c r="H498" s="210">
        <v>1.593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254</v>
      </c>
      <c r="AU498" s="216" t="s">
        <v>86</v>
      </c>
      <c r="AV498" s="13" t="s">
        <v>86</v>
      </c>
      <c r="AW498" s="13" t="s">
        <v>37</v>
      </c>
      <c r="AX498" s="13" t="s">
        <v>76</v>
      </c>
      <c r="AY498" s="216" t="s">
        <v>142</v>
      </c>
    </row>
    <row r="499" spans="1:65" s="13" customFormat="1" ht="11.25">
      <c r="B499" s="206"/>
      <c r="C499" s="207"/>
      <c r="D499" s="198" t="s">
        <v>254</v>
      </c>
      <c r="E499" s="208" t="s">
        <v>19</v>
      </c>
      <c r="F499" s="209" t="s">
        <v>761</v>
      </c>
      <c r="G499" s="207"/>
      <c r="H499" s="210">
        <v>0.18</v>
      </c>
      <c r="I499" s="211"/>
      <c r="J499" s="207"/>
      <c r="K499" s="207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254</v>
      </c>
      <c r="AU499" s="216" t="s">
        <v>86</v>
      </c>
      <c r="AV499" s="13" t="s">
        <v>86</v>
      </c>
      <c r="AW499" s="13" t="s">
        <v>37</v>
      </c>
      <c r="AX499" s="13" t="s">
        <v>76</v>
      </c>
      <c r="AY499" s="216" t="s">
        <v>142</v>
      </c>
    </row>
    <row r="500" spans="1:65" s="13" customFormat="1" ht="11.25">
      <c r="B500" s="206"/>
      <c r="C500" s="207"/>
      <c r="D500" s="198" t="s">
        <v>254</v>
      </c>
      <c r="E500" s="208" t="s">
        <v>19</v>
      </c>
      <c r="F500" s="209" t="s">
        <v>762</v>
      </c>
      <c r="G500" s="207"/>
      <c r="H500" s="210">
        <v>0.3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254</v>
      </c>
      <c r="AU500" s="216" t="s">
        <v>86</v>
      </c>
      <c r="AV500" s="13" t="s">
        <v>86</v>
      </c>
      <c r="AW500" s="13" t="s">
        <v>37</v>
      </c>
      <c r="AX500" s="13" t="s">
        <v>76</v>
      </c>
      <c r="AY500" s="216" t="s">
        <v>142</v>
      </c>
    </row>
    <row r="501" spans="1:65" s="13" customFormat="1" ht="11.25">
      <c r="B501" s="206"/>
      <c r="C501" s="207"/>
      <c r="D501" s="198" t="s">
        <v>254</v>
      </c>
      <c r="E501" s="208" t="s">
        <v>19</v>
      </c>
      <c r="F501" s="209" t="s">
        <v>763</v>
      </c>
      <c r="G501" s="207"/>
      <c r="H501" s="210">
        <v>0.108</v>
      </c>
      <c r="I501" s="211"/>
      <c r="J501" s="207"/>
      <c r="K501" s="207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254</v>
      </c>
      <c r="AU501" s="216" t="s">
        <v>86</v>
      </c>
      <c r="AV501" s="13" t="s">
        <v>86</v>
      </c>
      <c r="AW501" s="13" t="s">
        <v>37</v>
      </c>
      <c r="AX501" s="13" t="s">
        <v>76</v>
      </c>
      <c r="AY501" s="216" t="s">
        <v>142</v>
      </c>
    </row>
    <row r="502" spans="1:65" s="13" customFormat="1" ht="11.25">
      <c r="B502" s="206"/>
      <c r="C502" s="207"/>
      <c r="D502" s="198" t="s">
        <v>254</v>
      </c>
      <c r="E502" s="208" t="s">
        <v>19</v>
      </c>
      <c r="F502" s="209" t="s">
        <v>764</v>
      </c>
      <c r="G502" s="207"/>
      <c r="H502" s="210">
        <v>0.12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254</v>
      </c>
      <c r="AU502" s="216" t="s">
        <v>86</v>
      </c>
      <c r="AV502" s="13" t="s">
        <v>86</v>
      </c>
      <c r="AW502" s="13" t="s">
        <v>37</v>
      </c>
      <c r="AX502" s="13" t="s">
        <v>76</v>
      </c>
      <c r="AY502" s="216" t="s">
        <v>142</v>
      </c>
    </row>
    <row r="503" spans="1:65" s="13" customFormat="1" ht="11.25">
      <c r="B503" s="206"/>
      <c r="C503" s="207"/>
      <c r="D503" s="198" t="s">
        <v>254</v>
      </c>
      <c r="E503" s="208" t="s">
        <v>19</v>
      </c>
      <c r="F503" s="209" t="s">
        <v>765</v>
      </c>
      <c r="G503" s="207"/>
      <c r="H503" s="210">
        <v>0.25900000000000001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254</v>
      </c>
      <c r="AU503" s="216" t="s">
        <v>86</v>
      </c>
      <c r="AV503" s="13" t="s">
        <v>86</v>
      </c>
      <c r="AW503" s="13" t="s">
        <v>37</v>
      </c>
      <c r="AX503" s="13" t="s">
        <v>76</v>
      </c>
      <c r="AY503" s="216" t="s">
        <v>142</v>
      </c>
    </row>
    <row r="504" spans="1:65" s="13" customFormat="1" ht="11.25">
      <c r="B504" s="206"/>
      <c r="C504" s="207"/>
      <c r="D504" s="198" t="s">
        <v>254</v>
      </c>
      <c r="E504" s="208" t="s">
        <v>19</v>
      </c>
      <c r="F504" s="209" t="s">
        <v>766</v>
      </c>
      <c r="G504" s="207"/>
      <c r="H504" s="210">
        <v>9.6000000000000002E-2</v>
      </c>
      <c r="I504" s="211"/>
      <c r="J504" s="207"/>
      <c r="K504" s="207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254</v>
      </c>
      <c r="AU504" s="216" t="s">
        <v>86</v>
      </c>
      <c r="AV504" s="13" t="s">
        <v>86</v>
      </c>
      <c r="AW504" s="13" t="s">
        <v>37</v>
      </c>
      <c r="AX504" s="13" t="s">
        <v>76</v>
      </c>
      <c r="AY504" s="216" t="s">
        <v>142</v>
      </c>
    </row>
    <row r="505" spans="1:65" s="13" customFormat="1" ht="11.25">
      <c r="B505" s="206"/>
      <c r="C505" s="207"/>
      <c r="D505" s="198" t="s">
        <v>254</v>
      </c>
      <c r="E505" s="208" t="s">
        <v>19</v>
      </c>
      <c r="F505" s="209" t="s">
        <v>767</v>
      </c>
      <c r="G505" s="207"/>
      <c r="H505" s="210">
        <v>0.26400000000000001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254</v>
      </c>
      <c r="AU505" s="216" t="s">
        <v>86</v>
      </c>
      <c r="AV505" s="13" t="s">
        <v>86</v>
      </c>
      <c r="AW505" s="13" t="s">
        <v>37</v>
      </c>
      <c r="AX505" s="13" t="s">
        <v>76</v>
      </c>
      <c r="AY505" s="216" t="s">
        <v>142</v>
      </c>
    </row>
    <row r="506" spans="1:65" s="14" customFormat="1" ht="11.25">
      <c r="B506" s="217"/>
      <c r="C506" s="218"/>
      <c r="D506" s="198" t="s">
        <v>254</v>
      </c>
      <c r="E506" s="219" t="s">
        <v>19</v>
      </c>
      <c r="F506" s="220" t="s">
        <v>266</v>
      </c>
      <c r="G506" s="218"/>
      <c r="H506" s="221">
        <v>11.026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254</v>
      </c>
      <c r="AU506" s="227" t="s">
        <v>86</v>
      </c>
      <c r="AV506" s="14" t="s">
        <v>167</v>
      </c>
      <c r="AW506" s="14" t="s">
        <v>37</v>
      </c>
      <c r="AX506" s="14" t="s">
        <v>84</v>
      </c>
      <c r="AY506" s="227" t="s">
        <v>142</v>
      </c>
    </row>
    <row r="507" spans="1:65" s="2" customFormat="1" ht="37.9" customHeight="1">
      <c r="A507" s="36"/>
      <c r="B507" s="37"/>
      <c r="C507" s="180" t="s">
        <v>768</v>
      </c>
      <c r="D507" s="180" t="s">
        <v>145</v>
      </c>
      <c r="E507" s="181" t="s">
        <v>769</v>
      </c>
      <c r="F507" s="182" t="s">
        <v>770</v>
      </c>
      <c r="G507" s="183" t="s">
        <v>258</v>
      </c>
      <c r="H507" s="184">
        <v>1.2999999999999999E-2</v>
      </c>
      <c r="I507" s="185"/>
      <c r="J507" s="186">
        <f>ROUND(I507*H507,2)</f>
        <v>0</v>
      </c>
      <c r="K507" s="182" t="s">
        <v>149</v>
      </c>
      <c r="L507" s="41"/>
      <c r="M507" s="187" t="s">
        <v>19</v>
      </c>
      <c r="N507" s="188" t="s">
        <v>47</v>
      </c>
      <c r="O507" s="66"/>
      <c r="P507" s="189">
        <f>O507*H507</f>
        <v>0</v>
      </c>
      <c r="Q507" s="189">
        <v>2.3010199999999998</v>
      </c>
      <c r="R507" s="189">
        <f>Q507*H507</f>
        <v>2.9913259999999997E-2</v>
      </c>
      <c r="S507" s="189">
        <v>0</v>
      </c>
      <c r="T507" s="190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91" t="s">
        <v>167</v>
      </c>
      <c r="AT507" s="191" t="s">
        <v>145</v>
      </c>
      <c r="AU507" s="191" t="s">
        <v>86</v>
      </c>
      <c r="AY507" s="19" t="s">
        <v>142</v>
      </c>
      <c r="BE507" s="192">
        <f>IF(N507="základní",J507,0)</f>
        <v>0</v>
      </c>
      <c r="BF507" s="192">
        <f>IF(N507="snížená",J507,0)</f>
        <v>0</v>
      </c>
      <c r="BG507" s="192">
        <f>IF(N507="zákl. přenesená",J507,0)</f>
        <v>0</v>
      </c>
      <c r="BH507" s="192">
        <f>IF(N507="sníž. přenesená",J507,0)</f>
        <v>0</v>
      </c>
      <c r="BI507" s="192">
        <f>IF(N507="nulová",J507,0)</f>
        <v>0</v>
      </c>
      <c r="BJ507" s="19" t="s">
        <v>84</v>
      </c>
      <c r="BK507" s="192">
        <f>ROUND(I507*H507,2)</f>
        <v>0</v>
      </c>
      <c r="BL507" s="19" t="s">
        <v>167</v>
      </c>
      <c r="BM507" s="191" t="s">
        <v>771</v>
      </c>
    </row>
    <row r="508" spans="1:65" s="2" customFormat="1" ht="11.25">
      <c r="A508" s="36"/>
      <c r="B508" s="37"/>
      <c r="C508" s="38"/>
      <c r="D508" s="193" t="s">
        <v>152</v>
      </c>
      <c r="E508" s="38"/>
      <c r="F508" s="194" t="s">
        <v>772</v>
      </c>
      <c r="G508" s="38"/>
      <c r="H508" s="38"/>
      <c r="I508" s="195"/>
      <c r="J508" s="38"/>
      <c r="K508" s="38"/>
      <c r="L508" s="41"/>
      <c r="M508" s="196"/>
      <c r="N508" s="197"/>
      <c r="O508" s="66"/>
      <c r="P508" s="66"/>
      <c r="Q508" s="66"/>
      <c r="R508" s="66"/>
      <c r="S508" s="66"/>
      <c r="T508" s="67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152</v>
      </c>
      <c r="AU508" s="19" t="s">
        <v>86</v>
      </c>
    </row>
    <row r="509" spans="1:65" s="13" customFormat="1" ht="11.25">
      <c r="B509" s="206"/>
      <c r="C509" s="207"/>
      <c r="D509" s="198" t="s">
        <v>254</v>
      </c>
      <c r="E509" s="208" t="s">
        <v>19</v>
      </c>
      <c r="F509" s="209" t="s">
        <v>773</v>
      </c>
      <c r="G509" s="207"/>
      <c r="H509" s="210">
        <v>1.2999999999999999E-2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254</v>
      </c>
      <c r="AU509" s="216" t="s">
        <v>86</v>
      </c>
      <c r="AV509" s="13" t="s">
        <v>86</v>
      </c>
      <c r="AW509" s="13" t="s">
        <v>37</v>
      </c>
      <c r="AX509" s="13" t="s">
        <v>84</v>
      </c>
      <c r="AY509" s="216" t="s">
        <v>142</v>
      </c>
    </row>
    <row r="510" spans="1:65" s="2" customFormat="1" ht="33" customHeight="1">
      <c r="A510" s="36"/>
      <c r="B510" s="37"/>
      <c r="C510" s="180" t="s">
        <v>774</v>
      </c>
      <c r="D510" s="180" t="s">
        <v>145</v>
      </c>
      <c r="E510" s="181" t="s">
        <v>775</v>
      </c>
      <c r="F510" s="182" t="s">
        <v>776</v>
      </c>
      <c r="G510" s="183" t="s">
        <v>258</v>
      </c>
      <c r="H510" s="184">
        <v>11.026</v>
      </c>
      <c r="I510" s="185"/>
      <c r="J510" s="186">
        <f>ROUND(I510*H510,2)</f>
        <v>0</v>
      </c>
      <c r="K510" s="182" t="s">
        <v>149</v>
      </c>
      <c r="L510" s="41"/>
      <c r="M510" s="187" t="s">
        <v>19</v>
      </c>
      <c r="N510" s="188" t="s">
        <v>47</v>
      </c>
      <c r="O510" s="66"/>
      <c r="P510" s="189">
        <f>O510*H510</f>
        <v>0</v>
      </c>
      <c r="Q510" s="189">
        <v>0</v>
      </c>
      <c r="R510" s="189">
        <f>Q510*H510</f>
        <v>0</v>
      </c>
      <c r="S510" s="189">
        <v>0</v>
      </c>
      <c r="T510" s="19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167</v>
      </c>
      <c r="AT510" s="191" t="s">
        <v>145</v>
      </c>
      <c r="AU510" s="191" t="s">
        <v>86</v>
      </c>
      <c r="AY510" s="19" t="s">
        <v>142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84</v>
      </c>
      <c r="BK510" s="192">
        <f>ROUND(I510*H510,2)</f>
        <v>0</v>
      </c>
      <c r="BL510" s="19" t="s">
        <v>167</v>
      </c>
      <c r="BM510" s="191" t="s">
        <v>777</v>
      </c>
    </row>
    <row r="511" spans="1:65" s="2" customFormat="1" ht="11.25">
      <c r="A511" s="36"/>
      <c r="B511" s="37"/>
      <c r="C511" s="38"/>
      <c r="D511" s="193" t="s">
        <v>152</v>
      </c>
      <c r="E511" s="38"/>
      <c r="F511" s="194" t="s">
        <v>778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152</v>
      </c>
      <c r="AU511" s="19" t="s">
        <v>86</v>
      </c>
    </row>
    <row r="512" spans="1:65" s="13" customFormat="1" ht="11.25">
      <c r="B512" s="206"/>
      <c r="C512" s="207"/>
      <c r="D512" s="198" t="s">
        <v>254</v>
      </c>
      <c r="E512" s="208" t="s">
        <v>19</v>
      </c>
      <c r="F512" s="209" t="s">
        <v>757</v>
      </c>
      <c r="G512" s="207"/>
      <c r="H512" s="210">
        <v>5.6059999999999999</v>
      </c>
      <c r="I512" s="211"/>
      <c r="J512" s="207"/>
      <c r="K512" s="207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254</v>
      </c>
      <c r="AU512" s="216" t="s">
        <v>86</v>
      </c>
      <c r="AV512" s="13" t="s">
        <v>86</v>
      </c>
      <c r="AW512" s="13" t="s">
        <v>37</v>
      </c>
      <c r="AX512" s="13" t="s">
        <v>76</v>
      </c>
      <c r="AY512" s="216" t="s">
        <v>142</v>
      </c>
    </row>
    <row r="513" spans="1:65" s="13" customFormat="1" ht="11.25">
      <c r="B513" s="206"/>
      <c r="C513" s="207"/>
      <c r="D513" s="198" t="s">
        <v>254</v>
      </c>
      <c r="E513" s="208" t="s">
        <v>19</v>
      </c>
      <c r="F513" s="209" t="s">
        <v>758</v>
      </c>
      <c r="G513" s="207"/>
      <c r="H513" s="210">
        <v>1.845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254</v>
      </c>
      <c r="AU513" s="216" t="s">
        <v>86</v>
      </c>
      <c r="AV513" s="13" t="s">
        <v>86</v>
      </c>
      <c r="AW513" s="13" t="s">
        <v>37</v>
      </c>
      <c r="AX513" s="13" t="s">
        <v>76</v>
      </c>
      <c r="AY513" s="216" t="s">
        <v>142</v>
      </c>
    </row>
    <row r="514" spans="1:65" s="13" customFormat="1" ht="11.25">
      <c r="B514" s="206"/>
      <c r="C514" s="207"/>
      <c r="D514" s="198" t="s">
        <v>254</v>
      </c>
      <c r="E514" s="208" t="s">
        <v>19</v>
      </c>
      <c r="F514" s="209" t="s">
        <v>759</v>
      </c>
      <c r="G514" s="207"/>
      <c r="H514" s="210">
        <v>0.65500000000000003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254</v>
      </c>
      <c r="AU514" s="216" t="s">
        <v>86</v>
      </c>
      <c r="AV514" s="13" t="s">
        <v>86</v>
      </c>
      <c r="AW514" s="13" t="s">
        <v>37</v>
      </c>
      <c r="AX514" s="13" t="s">
        <v>76</v>
      </c>
      <c r="AY514" s="216" t="s">
        <v>142</v>
      </c>
    </row>
    <row r="515" spans="1:65" s="13" customFormat="1" ht="11.25">
      <c r="B515" s="206"/>
      <c r="C515" s="207"/>
      <c r="D515" s="198" t="s">
        <v>254</v>
      </c>
      <c r="E515" s="208" t="s">
        <v>19</v>
      </c>
      <c r="F515" s="209" t="s">
        <v>760</v>
      </c>
      <c r="G515" s="207"/>
      <c r="H515" s="210">
        <v>1.593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254</v>
      </c>
      <c r="AU515" s="216" t="s">
        <v>86</v>
      </c>
      <c r="AV515" s="13" t="s">
        <v>86</v>
      </c>
      <c r="AW515" s="13" t="s">
        <v>37</v>
      </c>
      <c r="AX515" s="13" t="s">
        <v>76</v>
      </c>
      <c r="AY515" s="216" t="s">
        <v>142</v>
      </c>
    </row>
    <row r="516" spans="1:65" s="13" customFormat="1" ht="11.25">
      <c r="B516" s="206"/>
      <c r="C516" s="207"/>
      <c r="D516" s="198" t="s">
        <v>254</v>
      </c>
      <c r="E516" s="208" t="s">
        <v>19</v>
      </c>
      <c r="F516" s="209" t="s">
        <v>761</v>
      </c>
      <c r="G516" s="207"/>
      <c r="H516" s="210">
        <v>0.18</v>
      </c>
      <c r="I516" s="211"/>
      <c r="J516" s="207"/>
      <c r="K516" s="207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254</v>
      </c>
      <c r="AU516" s="216" t="s">
        <v>86</v>
      </c>
      <c r="AV516" s="13" t="s">
        <v>86</v>
      </c>
      <c r="AW516" s="13" t="s">
        <v>37</v>
      </c>
      <c r="AX516" s="13" t="s">
        <v>76</v>
      </c>
      <c r="AY516" s="216" t="s">
        <v>142</v>
      </c>
    </row>
    <row r="517" spans="1:65" s="13" customFormat="1" ht="11.25">
      <c r="B517" s="206"/>
      <c r="C517" s="207"/>
      <c r="D517" s="198" t="s">
        <v>254</v>
      </c>
      <c r="E517" s="208" t="s">
        <v>19</v>
      </c>
      <c r="F517" s="209" t="s">
        <v>762</v>
      </c>
      <c r="G517" s="207"/>
      <c r="H517" s="210">
        <v>0.3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254</v>
      </c>
      <c r="AU517" s="216" t="s">
        <v>86</v>
      </c>
      <c r="AV517" s="13" t="s">
        <v>86</v>
      </c>
      <c r="AW517" s="13" t="s">
        <v>37</v>
      </c>
      <c r="AX517" s="13" t="s">
        <v>76</v>
      </c>
      <c r="AY517" s="216" t="s">
        <v>142</v>
      </c>
    </row>
    <row r="518" spans="1:65" s="13" customFormat="1" ht="11.25">
      <c r="B518" s="206"/>
      <c r="C518" s="207"/>
      <c r="D518" s="198" t="s">
        <v>254</v>
      </c>
      <c r="E518" s="208" t="s">
        <v>19</v>
      </c>
      <c r="F518" s="209" t="s">
        <v>763</v>
      </c>
      <c r="G518" s="207"/>
      <c r="H518" s="210">
        <v>0.108</v>
      </c>
      <c r="I518" s="211"/>
      <c r="J518" s="207"/>
      <c r="K518" s="207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254</v>
      </c>
      <c r="AU518" s="216" t="s">
        <v>86</v>
      </c>
      <c r="AV518" s="13" t="s">
        <v>86</v>
      </c>
      <c r="AW518" s="13" t="s">
        <v>37</v>
      </c>
      <c r="AX518" s="13" t="s">
        <v>76</v>
      </c>
      <c r="AY518" s="216" t="s">
        <v>142</v>
      </c>
    </row>
    <row r="519" spans="1:65" s="13" customFormat="1" ht="11.25">
      <c r="B519" s="206"/>
      <c r="C519" s="207"/>
      <c r="D519" s="198" t="s">
        <v>254</v>
      </c>
      <c r="E519" s="208" t="s">
        <v>19</v>
      </c>
      <c r="F519" s="209" t="s">
        <v>764</v>
      </c>
      <c r="G519" s="207"/>
      <c r="H519" s="210">
        <v>0.12</v>
      </c>
      <c r="I519" s="211"/>
      <c r="J519" s="207"/>
      <c r="K519" s="207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254</v>
      </c>
      <c r="AU519" s="216" t="s">
        <v>86</v>
      </c>
      <c r="AV519" s="13" t="s">
        <v>86</v>
      </c>
      <c r="AW519" s="13" t="s">
        <v>37</v>
      </c>
      <c r="AX519" s="13" t="s">
        <v>76</v>
      </c>
      <c r="AY519" s="216" t="s">
        <v>142</v>
      </c>
    </row>
    <row r="520" spans="1:65" s="13" customFormat="1" ht="11.25">
      <c r="B520" s="206"/>
      <c r="C520" s="207"/>
      <c r="D520" s="198" t="s">
        <v>254</v>
      </c>
      <c r="E520" s="208" t="s">
        <v>19</v>
      </c>
      <c r="F520" s="209" t="s">
        <v>765</v>
      </c>
      <c r="G520" s="207"/>
      <c r="H520" s="210">
        <v>0.25900000000000001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254</v>
      </c>
      <c r="AU520" s="216" t="s">
        <v>86</v>
      </c>
      <c r="AV520" s="13" t="s">
        <v>86</v>
      </c>
      <c r="AW520" s="13" t="s">
        <v>37</v>
      </c>
      <c r="AX520" s="13" t="s">
        <v>76</v>
      </c>
      <c r="AY520" s="216" t="s">
        <v>142</v>
      </c>
    </row>
    <row r="521" spans="1:65" s="13" customFormat="1" ht="11.25">
      <c r="B521" s="206"/>
      <c r="C521" s="207"/>
      <c r="D521" s="198" t="s">
        <v>254</v>
      </c>
      <c r="E521" s="208" t="s">
        <v>19</v>
      </c>
      <c r="F521" s="209" t="s">
        <v>766</v>
      </c>
      <c r="G521" s="207"/>
      <c r="H521" s="210">
        <v>9.6000000000000002E-2</v>
      </c>
      <c r="I521" s="211"/>
      <c r="J521" s="207"/>
      <c r="K521" s="207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254</v>
      </c>
      <c r="AU521" s="216" t="s">
        <v>86</v>
      </c>
      <c r="AV521" s="13" t="s">
        <v>86</v>
      </c>
      <c r="AW521" s="13" t="s">
        <v>37</v>
      </c>
      <c r="AX521" s="13" t="s">
        <v>76</v>
      </c>
      <c r="AY521" s="216" t="s">
        <v>142</v>
      </c>
    </row>
    <row r="522" spans="1:65" s="13" customFormat="1" ht="11.25">
      <c r="B522" s="206"/>
      <c r="C522" s="207"/>
      <c r="D522" s="198" t="s">
        <v>254</v>
      </c>
      <c r="E522" s="208" t="s">
        <v>19</v>
      </c>
      <c r="F522" s="209" t="s">
        <v>767</v>
      </c>
      <c r="G522" s="207"/>
      <c r="H522" s="210">
        <v>0.26400000000000001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254</v>
      </c>
      <c r="AU522" s="216" t="s">
        <v>86</v>
      </c>
      <c r="AV522" s="13" t="s">
        <v>86</v>
      </c>
      <c r="AW522" s="13" t="s">
        <v>37</v>
      </c>
      <c r="AX522" s="13" t="s">
        <v>76</v>
      </c>
      <c r="AY522" s="216" t="s">
        <v>142</v>
      </c>
    </row>
    <row r="523" spans="1:65" s="14" customFormat="1" ht="11.25">
      <c r="B523" s="217"/>
      <c r="C523" s="218"/>
      <c r="D523" s="198" t="s">
        <v>254</v>
      </c>
      <c r="E523" s="219" t="s">
        <v>19</v>
      </c>
      <c r="F523" s="220" t="s">
        <v>266</v>
      </c>
      <c r="G523" s="218"/>
      <c r="H523" s="221">
        <v>11.026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254</v>
      </c>
      <c r="AU523" s="227" t="s">
        <v>86</v>
      </c>
      <c r="AV523" s="14" t="s">
        <v>167</v>
      </c>
      <c r="AW523" s="14" t="s">
        <v>37</v>
      </c>
      <c r="AX523" s="14" t="s">
        <v>84</v>
      </c>
      <c r="AY523" s="227" t="s">
        <v>142</v>
      </c>
    </row>
    <row r="524" spans="1:65" s="2" customFormat="1" ht="44.25" customHeight="1">
      <c r="A524" s="36"/>
      <c r="B524" s="37"/>
      <c r="C524" s="180" t="s">
        <v>779</v>
      </c>
      <c r="D524" s="180" t="s">
        <v>145</v>
      </c>
      <c r="E524" s="181" t="s">
        <v>780</v>
      </c>
      <c r="F524" s="182" t="s">
        <v>781</v>
      </c>
      <c r="G524" s="183" t="s">
        <v>258</v>
      </c>
      <c r="H524" s="184">
        <v>11.026</v>
      </c>
      <c r="I524" s="185"/>
      <c r="J524" s="186">
        <f>ROUND(I524*H524,2)</f>
        <v>0</v>
      </c>
      <c r="K524" s="182" t="s">
        <v>149</v>
      </c>
      <c r="L524" s="41"/>
      <c r="M524" s="187" t="s">
        <v>19</v>
      </c>
      <c r="N524" s="188" t="s">
        <v>47</v>
      </c>
      <c r="O524" s="66"/>
      <c r="P524" s="189">
        <f>O524*H524</f>
        <v>0</v>
      </c>
      <c r="Q524" s="189">
        <v>0</v>
      </c>
      <c r="R524" s="189">
        <f>Q524*H524</f>
        <v>0</v>
      </c>
      <c r="S524" s="189">
        <v>0</v>
      </c>
      <c r="T524" s="190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91" t="s">
        <v>167</v>
      </c>
      <c r="AT524" s="191" t="s">
        <v>145</v>
      </c>
      <c r="AU524" s="191" t="s">
        <v>86</v>
      </c>
      <c r="AY524" s="19" t="s">
        <v>142</v>
      </c>
      <c r="BE524" s="192">
        <f>IF(N524="základní",J524,0)</f>
        <v>0</v>
      </c>
      <c r="BF524" s="192">
        <f>IF(N524="snížená",J524,0)</f>
        <v>0</v>
      </c>
      <c r="BG524" s="192">
        <f>IF(N524="zákl. přenesená",J524,0)</f>
        <v>0</v>
      </c>
      <c r="BH524" s="192">
        <f>IF(N524="sníž. přenesená",J524,0)</f>
        <v>0</v>
      </c>
      <c r="BI524" s="192">
        <f>IF(N524="nulová",J524,0)</f>
        <v>0</v>
      </c>
      <c r="BJ524" s="19" t="s">
        <v>84</v>
      </c>
      <c r="BK524" s="192">
        <f>ROUND(I524*H524,2)</f>
        <v>0</v>
      </c>
      <c r="BL524" s="19" t="s">
        <v>167</v>
      </c>
      <c r="BM524" s="191" t="s">
        <v>782</v>
      </c>
    </row>
    <row r="525" spans="1:65" s="2" customFormat="1" ht="11.25">
      <c r="A525" s="36"/>
      <c r="B525" s="37"/>
      <c r="C525" s="38"/>
      <c r="D525" s="193" t="s">
        <v>152</v>
      </c>
      <c r="E525" s="38"/>
      <c r="F525" s="194" t="s">
        <v>783</v>
      </c>
      <c r="G525" s="38"/>
      <c r="H525" s="38"/>
      <c r="I525" s="195"/>
      <c r="J525" s="38"/>
      <c r="K525" s="38"/>
      <c r="L525" s="41"/>
      <c r="M525" s="196"/>
      <c r="N525" s="197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152</v>
      </c>
      <c r="AU525" s="19" t="s">
        <v>86</v>
      </c>
    </row>
    <row r="526" spans="1:65" s="13" customFormat="1" ht="11.25">
      <c r="B526" s="206"/>
      <c r="C526" s="207"/>
      <c r="D526" s="198" t="s">
        <v>254</v>
      </c>
      <c r="E526" s="208" t="s">
        <v>19</v>
      </c>
      <c r="F526" s="209" t="s">
        <v>757</v>
      </c>
      <c r="G526" s="207"/>
      <c r="H526" s="210">
        <v>5.6059999999999999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254</v>
      </c>
      <c r="AU526" s="216" t="s">
        <v>86</v>
      </c>
      <c r="AV526" s="13" t="s">
        <v>86</v>
      </c>
      <c r="AW526" s="13" t="s">
        <v>37</v>
      </c>
      <c r="AX526" s="13" t="s">
        <v>76</v>
      </c>
      <c r="AY526" s="216" t="s">
        <v>142</v>
      </c>
    </row>
    <row r="527" spans="1:65" s="13" customFormat="1" ht="11.25">
      <c r="B527" s="206"/>
      <c r="C527" s="207"/>
      <c r="D527" s="198" t="s">
        <v>254</v>
      </c>
      <c r="E527" s="208" t="s">
        <v>19</v>
      </c>
      <c r="F527" s="209" t="s">
        <v>758</v>
      </c>
      <c r="G527" s="207"/>
      <c r="H527" s="210">
        <v>1.845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254</v>
      </c>
      <c r="AU527" s="216" t="s">
        <v>86</v>
      </c>
      <c r="AV527" s="13" t="s">
        <v>86</v>
      </c>
      <c r="AW527" s="13" t="s">
        <v>37</v>
      </c>
      <c r="AX527" s="13" t="s">
        <v>76</v>
      </c>
      <c r="AY527" s="216" t="s">
        <v>142</v>
      </c>
    </row>
    <row r="528" spans="1:65" s="13" customFormat="1" ht="11.25">
      <c r="B528" s="206"/>
      <c r="C528" s="207"/>
      <c r="D528" s="198" t="s">
        <v>254</v>
      </c>
      <c r="E528" s="208" t="s">
        <v>19</v>
      </c>
      <c r="F528" s="209" t="s">
        <v>759</v>
      </c>
      <c r="G528" s="207"/>
      <c r="H528" s="210">
        <v>0.65500000000000003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254</v>
      </c>
      <c r="AU528" s="216" t="s">
        <v>86</v>
      </c>
      <c r="AV528" s="13" t="s">
        <v>86</v>
      </c>
      <c r="AW528" s="13" t="s">
        <v>37</v>
      </c>
      <c r="AX528" s="13" t="s">
        <v>76</v>
      </c>
      <c r="AY528" s="216" t="s">
        <v>142</v>
      </c>
    </row>
    <row r="529" spans="1:65" s="13" customFormat="1" ht="11.25">
      <c r="B529" s="206"/>
      <c r="C529" s="207"/>
      <c r="D529" s="198" t="s">
        <v>254</v>
      </c>
      <c r="E529" s="208" t="s">
        <v>19</v>
      </c>
      <c r="F529" s="209" t="s">
        <v>760</v>
      </c>
      <c r="G529" s="207"/>
      <c r="H529" s="210">
        <v>1.593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254</v>
      </c>
      <c r="AU529" s="216" t="s">
        <v>86</v>
      </c>
      <c r="AV529" s="13" t="s">
        <v>86</v>
      </c>
      <c r="AW529" s="13" t="s">
        <v>37</v>
      </c>
      <c r="AX529" s="13" t="s">
        <v>76</v>
      </c>
      <c r="AY529" s="216" t="s">
        <v>142</v>
      </c>
    </row>
    <row r="530" spans="1:65" s="13" customFormat="1" ht="11.25">
      <c r="B530" s="206"/>
      <c r="C530" s="207"/>
      <c r="D530" s="198" t="s">
        <v>254</v>
      </c>
      <c r="E530" s="208" t="s">
        <v>19</v>
      </c>
      <c r="F530" s="209" t="s">
        <v>761</v>
      </c>
      <c r="G530" s="207"/>
      <c r="H530" s="210">
        <v>0.18</v>
      </c>
      <c r="I530" s="211"/>
      <c r="J530" s="207"/>
      <c r="K530" s="207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254</v>
      </c>
      <c r="AU530" s="216" t="s">
        <v>86</v>
      </c>
      <c r="AV530" s="13" t="s">
        <v>86</v>
      </c>
      <c r="AW530" s="13" t="s">
        <v>37</v>
      </c>
      <c r="AX530" s="13" t="s">
        <v>76</v>
      </c>
      <c r="AY530" s="216" t="s">
        <v>142</v>
      </c>
    </row>
    <row r="531" spans="1:65" s="13" customFormat="1" ht="11.25">
      <c r="B531" s="206"/>
      <c r="C531" s="207"/>
      <c r="D531" s="198" t="s">
        <v>254</v>
      </c>
      <c r="E531" s="208" t="s">
        <v>19</v>
      </c>
      <c r="F531" s="209" t="s">
        <v>762</v>
      </c>
      <c r="G531" s="207"/>
      <c r="H531" s="210">
        <v>0.3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254</v>
      </c>
      <c r="AU531" s="216" t="s">
        <v>86</v>
      </c>
      <c r="AV531" s="13" t="s">
        <v>86</v>
      </c>
      <c r="AW531" s="13" t="s">
        <v>37</v>
      </c>
      <c r="AX531" s="13" t="s">
        <v>76</v>
      </c>
      <c r="AY531" s="216" t="s">
        <v>142</v>
      </c>
    </row>
    <row r="532" spans="1:65" s="13" customFormat="1" ht="11.25">
      <c r="B532" s="206"/>
      <c r="C532" s="207"/>
      <c r="D532" s="198" t="s">
        <v>254</v>
      </c>
      <c r="E532" s="208" t="s">
        <v>19</v>
      </c>
      <c r="F532" s="209" t="s">
        <v>763</v>
      </c>
      <c r="G532" s="207"/>
      <c r="H532" s="210">
        <v>0.108</v>
      </c>
      <c r="I532" s="211"/>
      <c r="J532" s="207"/>
      <c r="K532" s="207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254</v>
      </c>
      <c r="AU532" s="216" t="s">
        <v>86</v>
      </c>
      <c r="AV532" s="13" t="s">
        <v>86</v>
      </c>
      <c r="AW532" s="13" t="s">
        <v>37</v>
      </c>
      <c r="AX532" s="13" t="s">
        <v>76</v>
      </c>
      <c r="AY532" s="216" t="s">
        <v>142</v>
      </c>
    </row>
    <row r="533" spans="1:65" s="13" customFormat="1" ht="11.25">
      <c r="B533" s="206"/>
      <c r="C533" s="207"/>
      <c r="D533" s="198" t="s">
        <v>254</v>
      </c>
      <c r="E533" s="208" t="s">
        <v>19</v>
      </c>
      <c r="F533" s="209" t="s">
        <v>764</v>
      </c>
      <c r="G533" s="207"/>
      <c r="H533" s="210">
        <v>0.12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254</v>
      </c>
      <c r="AU533" s="216" t="s">
        <v>86</v>
      </c>
      <c r="AV533" s="13" t="s">
        <v>86</v>
      </c>
      <c r="AW533" s="13" t="s">
        <v>37</v>
      </c>
      <c r="AX533" s="13" t="s">
        <v>76</v>
      </c>
      <c r="AY533" s="216" t="s">
        <v>142</v>
      </c>
    </row>
    <row r="534" spans="1:65" s="13" customFormat="1" ht="11.25">
      <c r="B534" s="206"/>
      <c r="C534" s="207"/>
      <c r="D534" s="198" t="s">
        <v>254</v>
      </c>
      <c r="E534" s="208" t="s">
        <v>19</v>
      </c>
      <c r="F534" s="209" t="s">
        <v>765</v>
      </c>
      <c r="G534" s="207"/>
      <c r="H534" s="210">
        <v>0.25900000000000001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254</v>
      </c>
      <c r="AU534" s="216" t="s">
        <v>86</v>
      </c>
      <c r="AV534" s="13" t="s">
        <v>86</v>
      </c>
      <c r="AW534" s="13" t="s">
        <v>37</v>
      </c>
      <c r="AX534" s="13" t="s">
        <v>76</v>
      </c>
      <c r="AY534" s="216" t="s">
        <v>142</v>
      </c>
    </row>
    <row r="535" spans="1:65" s="13" customFormat="1" ht="11.25">
      <c r="B535" s="206"/>
      <c r="C535" s="207"/>
      <c r="D535" s="198" t="s">
        <v>254</v>
      </c>
      <c r="E535" s="208" t="s">
        <v>19</v>
      </c>
      <c r="F535" s="209" t="s">
        <v>766</v>
      </c>
      <c r="G535" s="207"/>
      <c r="H535" s="210">
        <v>9.6000000000000002E-2</v>
      </c>
      <c r="I535" s="211"/>
      <c r="J535" s="207"/>
      <c r="K535" s="207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254</v>
      </c>
      <c r="AU535" s="216" t="s">
        <v>86</v>
      </c>
      <c r="AV535" s="13" t="s">
        <v>86</v>
      </c>
      <c r="AW535" s="13" t="s">
        <v>37</v>
      </c>
      <c r="AX535" s="13" t="s">
        <v>76</v>
      </c>
      <c r="AY535" s="216" t="s">
        <v>142</v>
      </c>
    </row>
    <row r="536" spans="1:65" s="13" customFormat="1" ht="11.25">
      <c r="B536" s="206"/>
      <c r="C536" s="207"/>
      <c r="D536" s="198" t="s">
        <v>254</v>
      </c>
      <c r="E536" s="208" t="s">
        <v>19</v>
      </c>
      <c r="F536" s="209" t="s">
        <v>767</v>
      </c>
      <c r="G536" s="207"/>
      <c r="H536" s="210">
        <v>0.26400000000000001</v>
      </c>
      <c r="I536" s="211"/>
      <c r="J536" s="207"/>
      <c r="K536" s="207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254</v>
      </c>
      <c r="AU536" s="216" t="s">
        <v>86</v>
      </c>
      <c r="AV536" s="13" t="s">
        <v>86</v>
      </c>
      <c r="AW536" s="13" t="s">
        <v>37</v>
      </c>
      <c r="AX536" s="13" t="s">
        <v>76</v>
      </c>
      <c r="AY536" s="216" t="s">
        <v>142</v>
      </c>
    </row>
    <row r="537" spans="1:65" s="14" customFormat="1" ht="11.25">
      <c r="B537" s="217"/>
      <c r="C537" s="218"/>
      <c r="D537" s="198" t="s">
        <v>254</v>
      </c>
      <c r="E537" s="219" t="s">
        <v>19</v>
      </c>
      <c r="F537" s="220" t="s">
        <v>266</v>
      </c>
      <c r="G537" s="218"/>
      <c r="H537" s="221">
        <v>11.026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254</v>
      </c>
      <c r="AU537" s="227" t="s">
        <v>86</v>
      </c>
      <c r="AV537" s="14" t="s">
        <v>167</v>
      </c>
      <c r="AW537" s="14" t="s">
        <v>37</v>
      </c>
      <c r="AX537" s="14" t="s">
        <v>84</v>
      </c>
      <c r="AY537" s="227" t="s">
        <v>142</v>
      </c>
    </row>
    <row r="538" spans="1:65" s="2" customFormat="1" ht="33" customHeight="1">
      <c r="A538" s="36"/>
      <c r="B538" s="37"/>
      <c r="C538" s="180" t="s">
        <v>784</v>
      </c>
      <c r="D538" s="180" t="s">
        <v>145</v>
      </c>
      <c r="E538" s="181" t="s">
        <v>785</v>
      </c>
      <c r="F538" s="182" t="s">
        <v>786</v>
      </c>
      <c r="G538" s="183" t="s">
        <v>258</v>
      </c>
      <c r="H538" s="184">
        <v>1.0269999999999999</v>
      </c>
      <c r="I538" s="185"/>
      <c r="J538" s="186">
        <f>ROUND(I538*H538,2)</f>
        <v>0</v>
      </c>
      <c r="K538" s="182" t="s">
        <v>149</v>
      </c>
      <c r="L538" s="41"/>
      <c r="M538" s="187" t="s">
        <v>19</v>
      </c>
      <c r="N538" s="188" t="s">
        <v>47</v>
      </c>
      <c r="O538" s="66"/>
      <c r="P538" s="189">
        <f>O538*H538</f>
        <v>0</v>
      </c>
      <c r="Q538" s="189">
        <v>0</v>
      </c>
      <c r="R538" s="189">
        <f>Q538*H538</f>
        <v>0</v>
      </c>
      <c r="S538" s="189">
        <v>0</v>
      </c>
      <c r="T538" s="190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91" t="s">
        <v>167</v>
      </c>
      <c r="AT538" s="191" t="s">
        <v>145</v>
      </c>
      <c r="AU538" s="191" t="s">
        <v>86</v>
      </c>
      <c r="AY538" s="19" t="s">
        <v>142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9" t="s">
        <v>84</v>
      </c>
      <c r="BK538" s="192">
        <f>ROUND(I538*H538,2)</f>
        <v>0</v>
      </c>
      <c r="BL538" s="19" t="s">
        <v>167</v>
      </c>
      <c r="BM538" s="191" t="s">
        <v>787</v>
      </c>
    </row>
    <row r="539" spans="1:65" s="2" customFormat="1" ht="11.25">
      <c r="A539" s="36"/>
      <c r="B539" s="37"/>
      <c r="C539" s="38"/>
      <c r="D539" s="193" t="s">
        <v>152</v>
      </c>
      <c r="E539" s="38"/>
      <c r="F539" s="194" t="s">
        <v>788</v>
      </c>
      <c r="G539" s="38"/>
      <c r="H539" s="38"/>
      <c r="I539" s="195"/>
      <c r="J539" s="38"/>
      <c r="K539" s="38"/>
      <c r="L539" s="41"/>
      <c r="M539" s="196"/>
      <c r="N539" s="197"/>
      <c r="O539" s="66"/>
      <c r="P539" s="66"/>
      <c r="Q539" s="66"/>
      <c r="R539" s="66"/>
      <c r="S539" s="66"/>
      <c r="T539" s="67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9" t="s">
        <v>152</v>
      </c>
      <c r="AU539" s="19" t="s">
        <v>86</v>
      </c>
    </row>
    <row r="540" spans="1:65" s="13" customFormat="1" ht="11.25">
      <c r="B540" s="206"/>
      <c r="C540" s="207"/>
      <c r="D540" s="198" t="s">
        <v>254</v>
      </c>
      <c r="E540" s="208" t="s">
        <v>19</v>
      </c>
      <c r="F540" s="209" t="s">
        <v>761</v>
      </c>
      <c r="G540" s="207"/>
      <c r="H540" s="210">
        <v>0.18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254</v>
      </c>
      <c r="AU540" s="216" t="s">
        <v>86</v>
      </c>
      <c r="AV540" s="13" t="s">
        <v>86</v>
      </c>
      <c r="AW540" s="13" t="s">
        <v>37</v>
      </c>
      <c r="AX540" s="13" t="s">
        <v>76</v>
      </c>
      <c r="AY540" s="216" t="s">
        <v>142</v>
      </c>
    </row>
    <row r="541" spans="1:65" s="13" customFormat="1" ht="11.25">
      <c r="B541" s="206"/>
      <c r="C541" s="207"/>
      <c r="D541" s="198" t="s">
        <v>254</v>
      </c>
      <c r="E541" s="208" t="s">
        <v>19</v>
      </c>
      <c r="F541" s="209" t="s">
        <v>763</v>
      </c>
      <c r="G541" s="207"/>
      <c r="H541" s="210">
        <v>0.108</v>
      </c>
      <c r="I541" s="211"/>
      <c r="J541" s="207"/>
      <c r="K541" s="207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254</v>
      </c>
      <c r="AU541" s="216" t="s">
        <v>86</v>
      </c>
      <c r="AV541" s="13" t="s">
        <v>86</v>
      </c>
      <c r="AW541" s="13" t="s">
        <v>37</v>
      </c>
      <c r="AX541" s="13" t="s">
        <v>76</v>
      </c>
      <c r="AY541" s="216" t="s">
        <v>142</v>
      </c>
    </row>
    <row r="542" spans="1:65" s="13" customFormat="1" ht="11.25">
      <c r="B542" s="206"/>
      <c r="C542" s="207"/>
      <c r="D542" s="198" t="s">
        <v>254</v>
      </c>
      <c r="E542" s="208" t="s">
        <v>19</v>
      </c>
      <c r="F542" s="209" t="s">
        <v>764</v>
      </c>
      <c r="G542" s="207"/>
      <c r="H542" s="210">
        <v>0.12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254</v>
      </c>
      <c r="AU542" s="216" t="s">
        <v>86</v>
      </c>
      <c r="AV542" s="13" t="s">
        <v>86</v>
      </c>
      <c r="AW542" s="13" t="s">
        <v>37</v>
      </c>
      <c r="AX542" s="13" t="s">
        <v>76</v>
      </c>
      <c r="AY542" s="216" t="s">
        <v>142</v>
      </c>
    </row>
    <row r="543" spans="1:65" s="13" customFormat="1" ht="11.25">
      <c r="B543" s="206"/>
      <c r="C543" s="207"/>
      <c r="D543" s="198" t="s">
        <v>254</v>
      </c>
      <c r="E543" s="208" t="s">
        <v>19</v>
      </c>
      <c r="F543" s="209" t="s">
        <v>765</v>
      </c>
      <c r="G543" s="207"/>
      <c r="H543" s="210">
        <v>0.25900000000000001</v>
      </c>
      <c r="I543" s="211"/>
      <c r="J543" s="207"/>
      <c r="K543" s="207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254</v>
      </c>
      <c r="AU543" s="216" t="s">
        <v>86</v>
      </c>
      <c r="AV543" s="13" t="s">
        <v>86</v>
      </c>
      <c r="AW543" s="13" t="s">
        <v>37</v>
      </c>
      <c r="AX543" s="13" t="s">
        <v>76</v>
      </c>
      <c r="AY543" s="216" t="s">
        <v>142</v>
      </c>
    </row>
    <row r="544" spans="1:65" s="13" customFormat="1" ht="11.25">
      <c r="B544" s="206"/>
      <c r="C544" s="207"/>
      <c r="D544" s="198" t="s">
        <v>254</v>
      </c>
      <c r="E544" s="208" t="s">
        <v>19</v>
      </c>
      <c r="F544" s="209" t="s">
        <v>766</v>
      </c>
      <c r="G544" s="207"/>
      <c r="H544" s="210">
        <v>9.6000000000000002E-2</v>
      </c>
      <c r="I544" s="211"/>
      <c r="J544" s="207"/>
      <c r="K544" s="207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254</v>
      </c>
      <c r="AU544" s="216" t="s">
        <v>86</v>
      </c>
      <c r="AV544" s="13" t="s">
        <v>86</v>
      </c>
      <c r="AW544" s="13" t="s">
        <v>37</v>
      </c>
      <c r="AX544" s="13" t="s">
        <v>76</v>
      </c>
      <c r="AY544" s="216" t="s">
        <v>142</v>
      </c>
    </row>
    <row r="545" spans="1:65" s="13" customFormat="1" ht="11.25">
      <c r="B545" s="206"/>
      <c r="C545" s="207"/>
      <c r="D545" s="198" t="s">
        <v>254</v>
      </c>
      <c r="E545" s="208" t="s">
        <v>19</v>
      </c>
      <c r="F545" s="209" t="s">
        <v>767</v>
      </c>
      <c r="G545" s="207"/>
      <c r="H545" s="210">
        <v>0.26400000000000001</v>
      </c>
      <c r="I545" s="211"/>
      <c r="J545" s="207"/>
      <c r="K545" s="207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254</v>
      </c>
      <c r="AU545" s="216" t="s">
        <v>86</v>
      </c>
      <c r="AV545" s="13" t="s">
        <v>86</v>
      </c>
      <c r="AW545" s="13" t="s">
        <v>37</v>
      </c>
      <c r="AX545" s="13" t="s">
        <v>76</v>
      </c>
      <c r="AY545" s="216" t="s">
        <v>142</v>
      </c>
    </row>
    <row r="546" spans="1:65" s="14" customFormat="1" ht="11.25">
      <c r="B546" s="217"/>
      <c r="C546" s="218"/>
      <c r="D546" s="198" t="s">
        <v>254</v>
      </c>
      <c r="E546" s="219" t="s">
        <v>19</v>
      </c>
      <c r="F546" s="220" t="s">
        <v>266</v>
      </c>
      <c r="G546" s="218"/>
      <c r="H546" s="221">
        <v>1.0269999999999999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254</v>
      </c>
      <c r="AU546" s="227" t="s">
        <v>86</v>
      </c>
      <c r="AV546" s="14" t="s">
        <v>167</v>
      </c>
      <c r="AW546" s="14" t="s">
        <v>37</v>
      </c>
      <c r="AX546" s="14" t="s">
        <v>84</v>
      </c>
      <c r="AY546" s="227" t="s">
        <v>142</v>
      </c>
    </row>
    <row r="547" spans="1:65" s="2" customFormat="1" ht="21.75" customHeight="1">
      <c r="A547" s="36"/>
      <c r="B547" s="37"/>
      <c r="C547" s="180" t="s">
        <v>789</v>
      </c>
      <c r="D547" s="180" t="s">
        <v>145</v>
      </c>
      <c r="E547" s="181" t="s">
        <v>790</v>
      </c>
      <c r="F547" s="182" t="s">
        <v>791</v>
      </c>
      <c r="G547" s="183" t="s">
        <v>335</v>
      </c>
      <c r="H547" s="184">
        <v>0.439</v>
      </c>
      <c r="I547" s="185"/>
      <c r="J547" s="186">
        <f>ROUND(I547*H547,2)</f>
        <v>0</v>
      </c>
      <c r="K547" s="182" t="s">
        <v>149</v>
      </c>
      <c r="L547" s="41"/>
      <c r="M547" s="187" t="s">
        <v>19</v>
      </c>
      <c r="N547" s="188" t="s">
        <v>47</v>
      </c>
      <c r="O547" s="66"/>
      <c r="P547" s="189">
        <f>O547*H547</f>
        <v>0</v>
      </c>
      <c r="Q547" s="189">
        <v>1.06277</v>
      </c>
      <c r="R547" s="189">
        <f>Q547*H547</f>
        <v>0.46655603000000001</v>
      </c>
      <c r="S547" s="189">
        <v>0</v>
      </c>
      <c r="T547" s="190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91" t="s">
        <v>167</v>
      </c>
      <c r="AT547" s="191" t="s">
        <v>145</v>
      </c>
      <c r="AU547" s="191" t="s">
        <v>86</v>
      </c>
      <c r="AY547" s="19" t="s">
        <v>142</v>
      </c>
      <c r="BE547" s="192">
        <f>IF(N547="základní",J547,0)</f>
        <v>0</v>
      </c>
      <c r="BF547" s="192">
        <f>IF(N547="snížená",J547,0)</f>
        <v>0</v>
      </c>
      <c r="BG547" s="192">
        <f>IF(N547="zákl. přenesená",J547,0)</f>
        <v>0</v>
      </c>
      <c r="BH547" s="192">
        <f>IF(N547="sníž. přenesená",J547,0)</f>
        <v>0</v>
      </c>
      <c r="BI547" s="192">
        <f>IF(N547="nulová",J547,0)</f>
        <v>0</v>
      </c>
      <c r="BJ547" s="19" t="s">
        <v>84</v>
      </c>
      <c r="BK547" s="192">
        <f>ROUND(I547*H547,2)</f>
        <v>0</v>
      </c>
      <c r="BL547" s="19" t="s">
        <v>167</v>
      </c>
      <c r="BM547" s="191" t="s">
        <v>792</v>
      </c>
    </row>
    <row r="548" spans="1:65" s="2" customFormat="1" ht="11.25">
      <c r="A548" s="36"/>
      <c r="B548" s="37"/>
      <c r="C548" s="38"/>
      <c r="D548" s="193" t="s">
        <v>152</v>
      </c>
      <c r="E548" s="38"/>
      <c r="F548" s="194" t="s">
        <v>793</v>
      </c>
      <c r="G548" s="38"/>
      <c r="H548" s="38"/>
      <c r="I548" s="195"/>
      <c r="J548" s="38"/>
      <c r="K548" s="38"/>
      <c r="L548" s="41"/>
      <c r="M548" s="196"/>
      <c r="N548" s="197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152</v>
      </c>
      <c r="AU548" s="19" t="s">
        <v>86</v>
      </c>
    </row>
    <row r="549" spans="1:65" s="15" customFormat="1" ht="11.25">
      <c r="B549" s="238"/>
      <c r="C549" s="239"/>
      <c r="D549" s="198" t="s">
        <v>254</v>
      </c>
      <c r="E549" s="240" t="s">
        <v>19</v>
      </c>
      <c r="F549" s="241" t="s">
        <v>794</v>
      </c>
      <c r="G549" s="239"/>
      <c r="H549" s="240" t="s">
        <v>19</v>
      </c>
      <c r="I549" s="242"/>
      <c r="J549" s="239"/>
      <c r="K549" s="239"/>
      <c r="L549" s="243"/>
      <c r="M549" s="244"/>
      <c r="N549" s="245"/>
      <c r="O549" s="245"/>
      <c r="P549" s="245"/>
      <c r="Q549" s="245"/>
      <c r="R549" s="245"/>
      <c r="S549" s="245"/>
      <c r="T549" s="246"/>
      <c r="AT549" s="247" t="s">
        <v>254</v>
      </c>
      <c r="AU549" s="247" t="s">
        <v>86</v>
      </c>
      <c r="AV549" s="15" t="s">
        <v>84</v>
      </c>
      <c r="AW549" s="15" t="s">
        <v>37</v>
      </c>
      <c r="AX549" s="15" t="s">
        <v>76</v>
      </c>
      <c r="AY549" s="247" t="s">
        <v>142</v>
      </c>
    </row>
    <row r="550" spans="1:65" s="13" customFormat="1" ht="11.25">
      <c r="B550" s="206"/>
      <c r="C550" s="207"/>
      <c r="D550" s="198" t="s">
        <v>254</v>
      </c>
      <c r="E550" s="208" t="s">
        <v>19</v>
      </c>
      <c r="F550" s="209" t="s">
        <v>795</v>
      </c>
      <c r="G550" s="207"/>
      <c r="H550" s="210">
        <v>0.185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254</v>
      </c>
      <c r="AU550" s="216" t="s">
        <v>86</v>
      </c>
      <c r="AV550" s="13" t="s">
        <v>86</v>
      </c>
      <c r="AW550" s="13" t="s">
        <v>37</v>
      </c>
      <c r="AX550" s="13" t="s">
        <v>76</v>
      </c>
      <c r="AY550" s="216" t="s">
        <v>142</v>
      </c>
    </row>
    <row r="551" spans="1:65" s="13" customFormat="1" ht="11.25">
      <c r="B551" s="206"/>
      <c r="C551" s="207"/>
      <c r="D551" s="198" t="s">
        <v>254</v>
      </c>
      <c r="E551" s="208" t="s">
        <v>19</v>
      </c>
      <c r="F551" s="209" t="s">
        <v>796</v>
      </c>
      <c r="G551" s="207"/>
      <c r="H551" s="210">
        <v>6.0999999999999999E-2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254</v>
      </c>
      <c r="AU551" s="216" t="s">
        <v>86</v>
      </c>
      <c r="AV551" s="13" t="s">
        <v>86</v>
      </c>
      <c r="AW551" s="13" t="s">
        <v>37</v>
      </c>
      <c r="AX551" s="13" t="s">
        <v>76</v>
      </c>
      <c r="AY551" s="216" t="s">
        <v>142</v>
      </c>
    </row>
    <row r="552" spans="1:65" s="13" customFormat="1" ht="11.25">
      <c r="B552" s="206"/>
      <c r="C552" s="207"/>
      <c r="D552" s="198" t="s">
        <v>254</v>
      </c>
      <c r="E552" s="208" t="s">
        <v>19</v>
      </c>
      <c r="F552" s="209" t="s">
        <v>797</v>
      </c>
      <c r="G552" s="207"/>
      <c r="H552" s="210">
        <v>2.1999999999999999E-2</v>
      </c>
      <c r="I552" s="211"/>
      <c r="J552" s="207"/>
      <c r="K552" s="207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254</v>
      </c>
      <c r="AU552" s="216" t="s">
        <v>86</v>
      </c>
      <c r="AV552" s="13" t="s">
        <v>86</v>
      </c>
      <c r="AW552" s="13" t="s">
        <v>37</v>
      </c>
      <c r="AX552" s="13" t="s">
        <v>76</v>
      </c>
      <c r="AY552" s="216" t="s">
        <v>142</v>
      </c>
    </row>
    <row r="553" spans="1:65" s="13" customFormat="1" ht="11.25">
      <c r="B553" s="206"/>
      <c r="C553" s="207"/>
      <c r="D553" s="198" t="s">
        <v>254</v>
      </c>
      <c r="E553" s="208" t="s">
        <v>19</v>
      </c>
      <c r="F553" s="209" t="s">
        <v>798</v>
      </c>
      <c r="G553" s="207"/>
      <c r="H553" s="210">
        <v>5.2999999999999999E-2</v>
      </c>
      <c r="I553" s="211"/>
      <c r="J553" s="207"/>
      <c r="K553" s="207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254</v>
      </c>
      <c r="AU553" s="216" t="s">
        <v>86</v>
      </c>
      <c r="AV553" s="13" t="s">
        <v>86</v>
      </c>
      <c r="AW553" s="13" t="s">
        <v>37</v>
      </c>
      <c r="AX553" s="13" t="s">
        <v>76</v>
      </c>
      <c r="AY553" s="216" t="s">
        <v>142</v>
      </c>
    </row>
    <row r="554" spans="1:65" s="13" customFormat="1" ht="11.25">
      <c r="B554" s="206"/>
      <c r="C554" s="207"/>
      <c r="D554" s="198" t="s">
        <v>254</v>
      </c>
      <c r="E554" s="208" t="s">
        <v>19</v>
      </c>
      <c r="F554" s="209" t="s">
        <v>799</v>
      </c>
      <c r="G554" s="207"/>
      <c r="H554" s="210">
        <v>6.0000000000000001E-3</v>
      </c>
      <c r="I554" s="211"/>
      <c r="J554" s="207"/>
      <c r="K554" s="207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254</v>
      </c>
      <c r="AU554" s="216" t="s">
        <v>86</v>
      </c>
      <c r="AV554" s="13" t="s">
        <v>86</v>
      </c>
      <c r="AW554" s="13" t="s">
        <v>37</v>
      </c>
      <c r="AX554" s="13" t="s">
        <v>76</v>
      </c>
      <c r="AY554" s="216" t="s">
        <v>142</v>
      </c>
    </row>
    <row r="555" spans="1:65" s="13" customFormat="1" ht="11.25">
      <c r="B555" s="206"/>
      <c r="C555" s="207"/>
      <c r="D555" s="198" t="s">
        <v>254</v>
      </c>
      <c r="E555" s="208" t="s">
        <v>19</v>
      </c>
      <c r="F555" s="209" t="s">
        <v>800</v>
      </c>
      <c r="G555" s="207"/>
      <c r="H555" s="210">
        <v>0.01</v>
      </c>
      <c r="I555" s="211"/>
      <c r="J555" s="207"/>
      <c r="K555" s="207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254</v>
      </c>
      <c r="AU555" s="216" t="s">
        <v>86</v>
      </c>
      <c r="AV555" s="13" t="s">
        <v>86</v>
      </c>
      <c r="AW555" s="13" t="s">
        <v>37</v>
      </c>
      <c r="AX555" s="13" t="s">
        <v>76</v>
      </c>
      <c r="AY555" s="216" t="s">
        <v>142</v>
      </c>
    </row>
    <row r="556" spans="1:65" s="13" customFormat="1" ht="11.25">
      <c r="B556" s="206"/>
      <c r="C556" s="207"/>
      <c r="D556" s="198" t="s">
        <v>254</v>
      </c>
      <c r="E556" s="208" t="s">
        <v>19</v>
      </c>
      <c r="F556" s="209" t="s">
        <v>801</v>
      </c>
      <c r="G556" s="207"/>
      <c r="H556" s="210">
        <v>4.0000000000000001E-3</v>
      </c>
      <c r="I556" s="211"/>
      <c r="J556" s="207"/>
      <c r="K556" s="207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254</v>
      </c>
      <c r="AU556" s="216" t="s">
        <v>86</v>
      </c>
      <c r="AV556" s="13" t="s">
        <v>86</v>
      </c>
      <c r="AW556" s="13" t="s">
        <v>37</v>
      </c>
      <c r="AX556" s="13" t="s">
        <v>76</v>
      </c>
      <c r="AY556" s="216" t="s">
        <v>142</v>
      </c>
    </row>
    <row r="557" spans="1:65" s="13" customFormat="1" ht="11.25">
      <c r="B557" s="206"/>
      <c r="C557" s="207"/>
      <c r="D557" s="198" t="s">
        <v>254</v>
      </c>
      <c r="E557" s="208" t="s">
        <v>19</v>
      </c>
      <c r="F557" s="209" t="s">
        <v>802</v>
      </c>
      <c r="G557" s="207"/>
      <c r="H557" s="210">
        <v>4.0000000000000001E-3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254</v>
      </c>
      <c r="AU557" s="216" t="s">
        <v>86</v>
      </c>
      <c r="AV557" s="13" t="s">
        <v>86</v>
      </c>
      <c r="AW557" s="13" t="s">
        <v>37</v>
      </c>
      <c r="AX557" s="13" t="s">
        <v>76</v>
      </c>
      <c r="AY557" s="216" t="s">
        <v>142</v>
      </c>
    </row>
    <row r="558" spans="1:65" s="13" customFormat="1" ht="11.25">
      <c r="B558" s="206"/>
      <c r="C558" s="207"/>
      <c r="D558" s="198" t="s">
        <v>254</v>
      </c>
      <c r="E558" s="208" t="s">
        <v>19</v>
      </c>
      <c r="F558" s="209" t="s">
        <v>803</v>
      </c>
      <c r="G558" s="207"/>
      <c r="H558" s="210">
        <v>8.9999999999999993E-3</v>
      </c>
      <c r="I558" s="211"/>
      <c r="J558" s="207"/>
      <c r="K558" s="207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254</v>
      </c>
      <c r="AU558" s="216" t="s">
        <v>86</v>
      </c>
      <c r="AV558" s="13" t="s">
        <v>86</v>
      </c>
      <c r="AW558" s="13" t="s">
        <v>37</v>
      </c>
      <c r="AX558" s="13" t="s">
        <v>76</v>
      </c>
      <c r="AY558" s="216" t="s">
        <v>142</v>
      </c>
    </row>
    <row r="559" spans="1:65" s="13" customFormat="1" ht="11.25">
      <c r="B559" s="206"/>
      <c r="C559" s="207"/>
      <c r="D559" s="198" t="s">
        <v>254</v>
      </c>
      <c r="E559" s="208" t="s">
        <v>19</v>
      </c>
      <c r="F559" s="209" t="s">
        <v>804</v>
      </c>
      <c r="G559" s="207"/>
      <c r="H559" s="210">
        <v>3.0000000000000001E-3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254</v>
      </c>
      <c r="AU559" s="216" t="s">
        <v>86</v>
      </c>
      <c r="AV559" s="13" t="s">
        <v>86</v>
      </c>
      <c r="AW559" s="13" t="s">
        <v>37</v>
      </c>
      <c r="AX559" s="13" t="s">
        <v>76</v>
      </c>
      <c r="AY559" s="216" t="s">
        <v>142</v>
      </c>
    </row>
    <row r="560" spans="1:65" s="13" customFormat="1" ht="11.25">
      <c r="B560" s="206"/>
      <c r="C560" s="207"/>
      <c r="D560" s="198" t="s">
        <v>254</v>
      </c>
      <c r="E560" s="208" t="s">
        <v>19</v>
      </c>
      <c r="F560" s="209" t="s">
        <v>805</v>
      </c>
      <c r="G560" s="207"/>
      <c r="H560" s="210">
        <v>8.9999999999999993E-3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254</v>
      </c>
      <c r="AU560" s="216" t="s">
        <v>86</v>
      </c>
      <c r="AV560" s="13" t="s">
        <v>86</v>
      </c>
      <c r="AW560" s="13" t="s">
        <v>37</v>
      </c>
      <c r="AX560" s="13" t="s">
        <v>76</v>
      </c>
      <c r="AY560" s="216" t="s">
        <v>142</v>
      </c>
    </row>
    <row r="561" spans="1:65" s="14" customFormat="1" ht="11.25">
      <c r="B561" s="217"/>
      <c r="C561" s="218"/>
      <c r="D561" s="198" t="s">
        <v>254</v>
      </c>
      <c r="E561" s="219" t="s">
        <v>19</v>
      </c>
      <c r="F561" s="220" t="s">
        <v>266</v>
      </c>
      <c r="G561" s="218"/>
      <c r="H561" s="221">
        <v>0.36599999999999999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254</v>
      </c>
      <c r="AU561" s="227" t="s">
        <v>86</v>
      </c>
      <c r="AV561" s="14" t="s">
        <v>167</v>
      </c>
      <c r="AW561" s="14" t="s">
        <v>37</v>
      </c>
      <c r="AX561" s="14" t="s">
        <v>84</v>
      </c>
      <c r="AY561" s="227" t="s">
        <v>142</v>
      </c>
    </row>
    <row r="562" spans="1:65" s="13" customFormat="1" ht="11.25">
      <c r="B562" s="206"/>
      <c r="C562" s="207"/>
      <c r="D562" s="198" t="s">
        <v>254</v>
      </c>
      <c r="E562" s="207"/>
      <c r="F562" s="209" t="s">
        <v>806</v>
      </c>
      <c r="G562" s="207"/>
      <c r="H562" s="210">
        <v>0.439</v>
      </c>
      <c r="I562" s="211"/>
      <c r="J562" s="207"/>
      <c r="K562" s="207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254</v>
      </c>
      <c r="AU562" s="216" t="s">
        <v>86</v>
      </c>
      <c r="AV562" s="13" t="s">
        <v>86</v>
      </c>
      <c r="AW562" s="13" t="s">
        <v>4</v>
      </c>
      <c r="AX562" s="13" t="s">
        <v>84</v>
      </c>
      <c r="AY562" s="216" t="s">
        <v>142</v>
      </c>
    </row>
    <row r="563" spans="1:65" s="12" customFormat="1" ht="22.9" customHeight="1">
      <c r="B563" s="164"/>
      <c r="C563" s="165"/>
      <c r="D563" s="166" t="s">
        <v>75</v>
      </c>
      <c r="E563" s="178" t="s">
        <v>189</v>
      </c>
      <c r="F563" s="178" t="s">
        <v>807</v>
      </c>
      <c r="G563" s="165"/>
      <c r="H563" s="165"/>
      <c r="I563" s="168"/>
      <c r="J563" s="179">
        <f>BK563</f>
        <v>0</v>
      </c>
      <c r="K563" s="165"/>
      <c r="L563" s="170"/>
      <c r="M563" s="171"/>
      <c r="N563" s="172"/>
      <c r="O563" s="172"/>
      <c r="P563" s="173">
        <f>SUM(P564:P600)</f>
        <v>0</v>
      </c>
      <c r="Q563" s="172"/>
      <c r="R563" s="173">
        <f>SUM(R564:R600)</f>
        <v>1.4977039999999997</v>
      </c>
      <c r="S563" s="172"/>
      <c r="T563" s="174">
        <f>SUM(T564:T600)</f>
        <v>2.4024000000000001</v>
      </c>
      <c r="AR563" s="175" t="s">
        <v>84</v>
      </c>
      <c r="AT563" s="176" t="s">
        <v>75</v>
      </c>
      <c r="AU563" s="176" t="s">
        <v>84</v>
      </c>
      <c r="AY563" s="175" t="s">
        <v>142</v>
      </c>
      <c r="BK563" s="177">
        <f>SUM(BK564:BK600)</f>
        <v>0</v>
      </c>
    </row>
    <row r="564" spans="1:65" s="2" customFormat="1" ht="37.9" customHeight="1">
      <c r="A564" s="36"/>
      <c r="B564" s="37"/>
      <c r="C564" s="180" t="s">
        <v>808</v>
      </c>
      <c r="D564" s="180" t="s">
        <v>145</v>
      </c>
      <c r="E564" s="181" t="s">
        <v>809</v>
      </c>
      <c r="F564" s="182" t="s">
        <v>810</v>
      </c>
      <c r="G564" s="183" t="s">
        <v>414</v>
      </c>
      <c r="H564" s="184">
        <v>68.319999999999993</v>
      </c>
      <c r="I564" s="185"/>
      <c r="J564" s="186">
        <f>ROUND(I564*H564,2)</f>
        <v>0</v>
      </c>
      <c r="K564" s="182" t="s">
        <v>149</v>
      </c>
      <c r="L564" s="41"/>
      <c r="M564" s="187" t="s">
        <v>19</v>
      </c>
      <c r="N564" s="188" t="s">
        <v>47</v>
      </c>
      <c r="O564" s="66"/>
      <c r="P564" s="189">
        <f>O564*H564</f>
        <v>0</v>
      </c>
      <c r="Q564" s="189">
        <v>0</v>
      </c>
      <c r="R564" s="189">
        <f>Q564*H564</f>
        <v>0</v>
      </c>
      <c r="S564" s="189">
        <v>0</v>
      </c>
      <c r="T564" s="190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91" t="s">
        <v>167</v>
      </c>
      <c r="AT564" s="191" t="s">
        <v>145</v>
      </c>
      <c r="AU564" s="191" t="s">
        <v>86</v>
      </c>
      <c r="AY564" s="19" t="s">
        <v>142</v>
      </c>
      <c r="BE564" s="192">
        <f>IF(N564="základní",J564,0)</f>
        <v>0</v>
      </c>
      <c r="BF564" s="192">
        <f>IF(N564="snížená",J564,0)</f>
        <v>0</v>
      </c>
      <c r="BG564" s="192">
        <f>IF(N564="zákl. přenesená",J564,0)</f>
        <v>0</v>
      </c>
      <c r="BH564" s="192">
        <f>IF(N564="sníž. přenesená",J564,0)</f>
        <v>0</v>
      </c>
      <c r="BI564" s="192">
        <f>IF(N564="nulová",J564,0)</f>
        <v>0</v>
      </c>
      <c r="BJ564" s="19" t="s">
        <v>84</v>
      </c>
      <c r="BK564" s="192">
        <f>ROUND(I564*H564,2)</f>
        <v>0</v>
      </c>
      <c r="BL564" s="19" t="s">
        <v>167</v>
      </c>
      <c r="BM564" s="191" t="s">
        <v>811</v>
      </c>
    </row>
    <row r="565" spans="1:65" s="2" customFormat="1" ht="11.25">
      <c r="A565" s="36"/>
      <c r="B565" s="37"/>
      <c r="C565" s="38"/>
      <c r="D565" s="193" t="s">
        <v>152</v>
      </c>
      <c r="E565" s="38"/>
      <c r="F565" s="194" t="s">
        <v>812</v>
      </c>
      <c r="G565" s="38"/>
      <c r="H565" s="38"/>
      <c r="I565" s="195"/>
      <c r="J565" s="38"/>
      <c r="K565" s="38"/>
      <c r="L565" s="41"/>
      <c r="M565" s="196"/>
      <c r="N565" s="197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152</v>
      </c>
      <c r="AU565" s="19" t="s">
        <v>86</v>
      </c>
    </row>
    <row r="566" spans="1:65" s="13" customFormat="1" ht="22.5">
      <c r="B566" s="206"/>
      <c r="C566" s="207"/>
      <c r="D566" s="198" t="s">
        <v>254</v>
      </c>
      <c r="E566" s="208" t="s">
        <v>19</v>
      </c>
      <c r="F566" s="209" t="s">
        <v>813</v>
      </c>
      <c r="G566" s="207"/>
      <c r="H566" s="210">
        <v>68.319999999999993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254</v>
      </c>
      <c r="AU566" s="216" t="s">
        <v>86</v>
      </c>
      <c r="AV566" s="13" t="s">
        <v>86</v>
      </c>
      <c r="AW566" s="13" t="s">
        <v>37</v>
      </c>
      <c r="AX566" s="13" t="s">
        <v>84</v>
      </c>
      <c r="AY566" s="216" t="s">
        <v>142</v>
      </c>
    </row>
    <row r="567" spans="1:65" s="2" customFormat="1" ht="24.2" customHeight="1">
      <c r="A567" s="36"/>
      <c r="B567" s="37"/>
      <c r="C567" s="228" t="s">
        <v>814</v>
      </c>
      <c r="D567" s="228" t="s">
        <v>351</v>
      </c>
      <c r="E567" s="229" t="s">
        <v>815</v>
      </c>
      <c r="F567" s="230" t="s">
        <v>816</v>
      </c>
      <c r="G567" s="231" t="s">
        <v>414</v>
      </c>
      <c r="H567" s="232">
        <v>75.152000000000001</v>
      </c>
      <c r="I567" s="233"/>
      <c r="J567" s="234">
        <f>ROUND(I567*H567,2)</f>
        <v>0</v>
      </c>
      <c r="K567" s="230" t="s">
        <v>149</v>
      </c>
      <c r="L567" s="235"/>
      <c r="M567" s="236" t="s">
        <v>19</v>
      </c>
      <c r="N567" s="237" t="s">
        <v>47</v>
      </c>
      <c r="O567" s="66"/>
      <c r="P567" s="189">
        <f>O567*H567</f>
        <v>0</v>
      </c>
      <c r="Q567" s="189">
        <v>7.5000000000000002E-4</v>
      </c>
      <c r="R567" s="189">
        <f>Q567*H567</f>
        <v>5.6364000000000004E-2</v>
      </c>
      <c r="S567" s="189">
        <v>0</v>
      </c>
      <c r="T567" s="19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189</v>
      </c>
      <c r="AT567" s="191" t="s">
        <v>351</v>
      </c>
      <c r="AU567" s="191" t="s">
        <v>86</v>
      </c>
      <c r="AY567" s="19" t="s">
        <v>142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84</v>
      </c>
      <c r="BK567" s="192">
        <f>ROUND(I567*H567,2)</f>
        <v>0</v>
      </c>
      <c r="BL567" s="19" t="s">
        <v>167</v>
      </c>
      <c r="BM567" s="191" t="s">
        <v>817</v>
      </c>
    </row>
    <row r="568" spans="1:65" s="13" customFormat="1" ht="22.5">
      <c r="B568" s="206"/>
      <c r="C568" s="207"/>
      <c r="D568" s="198" t="s">
        <v>254</v>
      </c>
      <c r="E568" s="208" t="s">
        <v>19</v>
      </c>
      <c r="F568" s="209" t="s">
        <v>813</v>
      </c>
      <c r="G568" s="207"/>
      <c r="H568" s="210">
        <v>68.319999999999993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254</v>
      </c>
      <c r="AU568" s="216" t="s">
        <v>86</v>
      </c>
      <c r="AV568" s="13" t="s">
        <v>86</v>
      </c>
      <c r="AW568" s="13" t="s">
        <v>37</v>
      </c>
      <c r="AX568" s="13" t="s">
        <v>84</v>
      </c>
      <c r="AY568" s="216" t="s">
        <v>142</v>
      </c>
    </row>
    <row r="569" spans="1:65" s="13" customFormat="1" ht="11.25">
      <c r="B569" s="206"/>
      <c r="C569" s="207"/>
      <c r="D569" s="198" t="s">
        <v>254</v>
      </c>
      <c r="E569" s="207"/>
      <c r="F569" s="209" t="s">
        <v>818</v>
      </c>
      <c r="G569" s="207"/>
      <c r="H569" s="210">
        <v>75.152000000000001</v>
      </c>
      <c r="I569" s="211"/>
      <c r="J569" s="207"/>
      <c r="K569" s="207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254</v>
      </c>
      <c r="AU569" s="216" t="s">
        <v>86</v>
      </c>
      <c r="AV569" s="13" t="s">
        <v>86</v>
      </c>
      <c r="AW569" s="13" t="s">
        <v>4</v>
      </c>
      <c r="AX569" s="13" t="s">
        <v>84</v>
      </c>
      <c r="AY569" s="216" t="s">
        <v>142</v>
      </c>
    </row>
    <row r="570" spans="1:65" s="2" customFormat="1" ht="33" customHeight="1">
      <c r="A570" s="36"/>
      <c r="B570" s="37"/>
      <c r="C570" s="180" t="s">
        <v>819</v>
      </c>
      <c r="D570" s="180" t="s">
        <v>145</v>
      </c>
      <c r="E570" s="181" t="s">
        <v>820</v>
      </c>
      <c r="F570" s="182" t="s">
        <v>821</v>
      </c>
      <c r="G570" s="183" t="s">
        <v>258</v>
      </c>
      <c r="H570" s="184">
        <v>7.28</v>
      </c>
      <c r="I570" s="185"/>
      <c r="J570" s="186">
        <f>ROUND(I570*H570,2)</f>
        <v>0</v>
      </c>
      <c r="K570" s="182" t="s">
        <v>149</v>
      </c>
      <c r="L570" s="41"/>
      <c r="M570" s="187" t="s">
        <v>19</v>
      </c>
      <c r="N570" s="188" t="s">
        <v>47</v>
      </c>
      <c r="O570" s="66"/>
      <c r="P570" s="189">
        <f>O570*H570</f>
        <v>0</v>
      </c>
      <c r="Q570" s="189">
        <v>0</v>
      </c>
      <c r="R570" s="189">
        <f>Q570*H570</f>
        <v>0</v>
      </c>
      <c r="S570" s="189">
        <v>0.33</v>
      </c>
      <c r="T570" s="190">
        <f>S570*H570</f>
        <v>2.4024000000000001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91" t="s">
        <v>167</v>
      </c>
      <c r="AT570" s="191" t="s">
        <v>145</v>
      </c>
      <c r="AU570" s="191" t="s">
        <v>86</v>
      </c>
      <c r="AY570" s="19" t="s">
        <v>142</v>
      </c>
      <c r="BE570" s="192">
        <f>IF(N570="základní",J570,0)</f>
        <v>0</v>
      </c>
      <c r="BF570" s="192">
        <f>IF(N570="snížená",J570,0)</f>
        <v>0</v>
      </c>
      <c r="BG570" s="192">
        <f>IF(N570="zákl. přenesená",J570,0)</f>
        <v>0</v>
      </c>
      <c r="BH570" s="192">
        <f>IF(N570="sníž. přenesená",J570,0)</f>
        <v>0</v>
      </c>
      <c r="BI570" s="192">
        <f>IF(N570="nulová",J570,0)</f>
        <v>0</v>
      </c>
      <c r="BJ570" s="19" t="s">
        <v>84</v>
      </c>
      <c r="BK570" s="192">
        <f>ROUND(I570*H570,2)</f>
        <v>0</v>
      </c>
      <c r="BL570" s="19" t="s">
        <v>167</v>
      </c>
      <c r="BM570" s="191" t="s">
        <v>822</v>
      </c>
    </row>
    <row r="571" spans="1:65" s="2" customFormat="1" ht="11.25">
      <c r="A571" s="36"/>
      <c r="B571" s="37"/>
      <c r="C571" s="38"/>
      <c r="D571" s="193" t="s">
        <v>152</v>
      </c>
      <c r="E571" s="38"/>
      <c r="F571" s="194" t="s">
        <v>823</v>
      </c>
      <c r="G571" s="38"/>
      <c r="H571" s="38"/>
      <c r="I571" s="195"/>
      <c r="J571" s="38"/>
      <c r="K571" s="38"/>
      <c r="L571" s="41"/>
      <c r="M571" s="196"/>
      <c r="N571" s="197"/>
      <c r="O571" s="66"/>
      <c r="P571" s="66"/>
      <c r="Q571" s="66"/>
      <c r="R571" s="66"/>
      <c r="S571" s="66"/>
      <c r="T571" s="67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T571" s="19" t="s">
        <v>152</v>
      </c>
      <c r="AU571" s="19" t="s">
        <v>86</v>
      </c>
    </row>
    <row r="572" spans="1:65" s="13" customFormat="1" ht="11.25">
      <c r="B572" s="206"/>
      <c r="C572" s="207"/>
      <c r="D572" s="198" t="s">
        <v>254</v>
      </c>
      <c r="E572" s="208" t="s">
        <v>19</v>
      </c>
      <c r="F572" s="209" t="s">
        <v>824</v>
      </c>
      <c r="G572" s="207"/>
      <c r="H572" s="210">
        <v>7.28</v>
      </c>
      <c r="I572" s="211"/>
      <c r="J572" s="207"/>
      <c r="K572" s="207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254</v>
      </c>
      <c r="AU572" s="216" t="s">
        <v>86</v>
      </c>
      <c r="AV572" s="13" t="s">
        <v>86</v>
      </c>
      <c r="AW572" s="13" t="s">
        <v>37</v>
      </c>
      <c r="AX572" s="13" t="s">
        <v>84</v>
      </c>
      <c r="AY572" s="216" t="s">
        <v>142</v>
      </c>
    </row>
    <row r="573" spans="1:65" s="2" customFormat="1" ht="44.25" customHeight="1">
      <c r="A573" s="36"/>
      <c r="B573" s="37"/>
      <c r="C573" s="180" t="s">
        <v>825</v>
      </c>
      <c r="D573" s="180" t="s">
        <v>145</v>
      </c>
      <c r="E573" s="181" t="s">
        <v>826</v>
      </c>
      <c r="F573" s="182" t="s">
        <v>827</v>
      </c>
      <c r="G573" s="183" t="s">
        <v>514</v>
      </c>
      <c r="H573" s="184">
        <v>6</v>
      </c>
      <c r="I573" s="185"/>
      <c r="J573" s="186">
        <f>ROUND(I573*H573,2)</f>
        <v>0</v>
      </c>
      <c r="K573" s="182" t="s">
        <v>149</v>
      </c>
      <c r="L573" s="41"/>
      <c r="M573" s="187" t="s">
        <v>19</v>
      </c>
      <c r="N573" s="188" t="s">
        <v>47</v>
      </c>
      <c r="O573" s="66"/>
      <c r="P573" s="189">
        <f>O573*H573</f>
        <v>0</v>
      </c>
      <c r="Q573" s="189">
        <v>5.0600000000000003E-3</v>
      </c>
      <c r="R573" s="189">
        <f>Q573*H573</f>
        <v>3.0360000000000002E-2</v>
      </c>
      <c r="S573" s="189">
        <v>0</v>
      </c>
      <c r="T573" s="190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91" t="s">
        <v>167</v>
      </c>
      <c r="AT573" s="191" t="s">
        <v>145</v>
      </c>
      <c r="AU573" s="191" t="s">
        <v>86</v>
      </c>
      <c r="AY573" s="19" t="s">
        <v>142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9" t="s">
        <v>84</v>
      </c>
      <c r="BK573" s="192">
        <f>ROUND(I573*H573,2)</f>
        <v>0</v>
      </c>
      <c r="BL573" s="19" t="s">
        <v>167</v>
      </c>
      <c r="BM573" s="191" t="s">
        <v>828</v>
      </c>
    </row>
    <row r="574" spans="1:65" s="2" customFormat="1" ht="11.25">
      <c r="A574" s="36"/>
      <c r="B574" s="37"/>
      <c r="C574" s="38"/>
      <c r="D574" s="193" t="s">
        <v>152</v>
      </c>
      <c r="E574" s="38"/>
      <c r="F574" s="194" t="s">
        <v>829</v>
      </c>
      <c r="G574" s="38"/>
      <c r="H574" s="38"/>
      <c r="I574" s="195"/>
      <c r="J574" s="38"/>
      <c r="K574" s="38"/>
      <c r="L574" s="41"/>
      <c r="M574" s="196"/>
      <c r="N574" s="197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152</v>
      </c>
      <c r="AU574" s="19" t="s">
        <v>86</v>
      </c>
    </row>
    <row r="575" spans="1:65" s="2" customFormat="1" ht="37.9" customHeight="1">
      <c r="A575" s="36"/>
      <c r="B575" s="37"/>
      <c r="C575" s="180" t="s">
        <v>830</v>
      </c>
      <c r="D575" s="180" t="s">
        <v>145</v>
      </c>
      <c r="E575" s="181" t="s">
        <v>831</v>
      </c>
      <c r="F575" s="182" t="s">
        <v>832</v>
      </c>
      <c r="G575" s="183" t="s">
        <v>514</v>
      </c>
      <c r="H575" s="184">
        <v>6</v>
      </c>
      <c r="I575" s="185"/>
      <c r="J575" s="186">
        <f>ROUND(I575*H575,2)</f>
        <v>0</v>
      </c>
      <c r="K575" s="182" t="s">
        <v>149</v>
      </c>
      <c r="L575" s="41"/>
      <c r="M575" s="187" t="s">
        <v>19</v>
      </c>
      <c r="N575" s="188" t="s">
        <v>47</v>
      </c>
      <c r="O575" s="66"/>
      <c r="P575" s="189">
        <f>O575*H575</f>
        <v>0</v>
      </c>
      <c r="Q575" s="189">
        <v>1.0000000000000001E-5</v>
      </c>
      <c r="R575" s="189">
        <f>Q575*H575</f>
        <v>6.0000000000000008E-5</v>
      </c>
      <c r="S575" s="189">
        <v>0</v>
      </c>
      <c r="T575" s="19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167</v>
      </c>
      <c r="AT575" s="191" t="s">
        <v>145</v>
      </c>
      <c r="AU575" s="191" t="s">
        <v>86</v>
      </c>
      <c r="AY575" s="19" t="s">
        <v>142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84</v>
      </c>
      <c r="BK575" s="192">
        <f>ROUND(I575*H575,2)</f>
        <v>0</v>
      </c>
      <c r="BL575" s="19" t="s">
        <v>167</v>
      </c>
      <c r="BM575" s="191" t="s">
        <v>833</v>
      </c>
    </row>
    <row r="576" spans="1:65" s="2" customFormat="1" ht="11.25">
      <c r="A576" s="36"/>
      <c r="B576" s="37"/>
      <c r="C576" s="38"/>
      <c r="D576" s="193" t="s">
        <v>152</v>
      </c>
      <c r="E576" s="38"/>
      <c r="F576" s="194" t="s">
        <v>834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152</v>
      </c>
      <c r="AU576" s="19" t="s">
        <v>86</v>
      </c>
    </row>
    <row r="577" spans="1:65" s="2" customFormat="1" ht="37.9" customHeight="1">
      <c r="A577" s="36"/>
      <c r="B577" s="37"/>
      <c r="C577" s="180" t="s">
        <v>835</v>
      </c>
      <c r="D577" s="180" t="s">
        <v>145</v>
      </c>
      <c r="E577" s="181" t="s">
        <v>836</v>
      </c>
      <c r="F577" s="182" t="s">
        <v>837</v>
      </c>
      <c r="G577" s="183" t="s">
        <v>514</v>
      </c>
      <c r="H577" s="184">
        <v>13</v>
      </c>
      <c r="I577" s="185"/>
      <c r="J577" s="186">
        <f>ROUND(I577*H577,2)</f>
        <v>0</v>
      </c>
      <c r="K577" s="182" t="s">
        <v>149</v>
      </c>
      <c r="L577" s="41"/>
      <c r="M577" s="187" t="s">
        <v>19</v>
      </c>
      <c r="N577" s="188" t="s">
        <v>47</v>
      </c>
      <c r="O577" s="66"/>
      <c r="P577" s="189">
        <f>O577*H577</f>
        <v>0</v>
      </c>
      <c r="Q577" s="189">
        <v>6.9999999999999994E-5</v>
      </c>
      <c r="R577" s="189">
        <f>Q577*H577</f>
        <v>9.0999999999999989E-4</v>
      </c>
      <c r="S577" s="189">
        <v>0</v>
      </c>
      <c r="T577" s="190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1" t="s">
        <v>167</v>
      </c>
      <c r="AT577" s="191" t="s">
        <v>145</v>
      </c>
      <c r="AU577" s="191" t="s">
        <v>86</v>
      </c>
      <c r="AY577" s="19" t="s">
        <v>142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9" t="s">
        <v>84</v>
      </c>
      <c r="BK577" s="192">
        <f>ROUND(I577*H577,2)</f>
        <v>0</v>
      </c>
      <c r="BL577" s="19" t="s">
        <v>167</v>
      </c>
      <c r="BM577" s="191" t="s">
        <v>838</v>
      </c>
    </row>
    <row r="578" spans="1:65" s="2" customFormat="1" ht="11.25">
      <c r="A578" s="36"/>
      <c r="B578" s="37"/>
      <c r="C578" s="38"/>
      <c r="D578" s="193" t="s">
        <v>152</v>
      </c>
      <c r="E578" s="38"/>
      <c r="F578" s="194" t="s">
        <v>839</v>
      </c>
      <c r="G578" s="38"/>
      <c r="H578" s="38"/>
      <c r="I578" s="195"/>
      <c r="J578" s="38"/>
      <c r="K578" s="38"/>
      <c r="L578" s="41"/>
      <c r="M578" s="196"/>
      <c r="N578" s="197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152</v>
      </c>
      <c r="AU578" s="19" t="s">
        <v>86</v>
      </c>
    </row>
    <row r="579" spans="1:65" s="2" customFormat="1" ht="44.25" customHeight="1">
      <c r="A579" s="36"/>
      <c r="B579" s="37"/>
      <c r="C579" s="180" t="s">
        <v>840</v>
      </c>
      <c r="D579" s="180" t="s">
        <v>145</v>
      </c>
      <c r="E579" s="181" t="s">
        <v>841</v>
      </c>
      <c r="F579" s="182" t="s">
        <v>842</v>
      </c>
      <c r="G579" s="183" t="s">
        <v>514</v>
      </c>
      <c r="H579" s="184">
        <v>4</v>
      </c>
      <c r="I579" s="185"/>
      <c r="J579" s="186">
        <f>ROUND(I579*H579,2)</f>
        <v>0</v>
      </c>
      <c r="K579" s="182" t="s">
        <v>149</v>
      </c>
      <c r="L579" s="41"/>
      <c r="M579" s="187" t="s">
        <v>19</v>
      </c>
      <c r="N579" s="188" t="s">
        <v>47</v>
      </c>
      <c r="O579" s="66"/>
      <c r="P579" s="189">
        <f>O579*H579</f>
        <v>0</v>
      </c>
      <c r="Q579" s="189">
        <v>0.24034</v>
      </c>
      <c r="R579" s="189">
        <f>Q579*H579</f>
        <v>0.96135999999999999</v>
      </c>
      <c r="S579" s="189">
        <v>0</v>
      </c>
      <c r="T579" s="190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91" t="s">
        <v>167</v>
      </c>
      <c r="AT579" s="191" t="s">
        <v>145</v>
      </c>
      <c r="AU579" s="191" t="s">
        <v>86</v>
      </c>
      <c r="AY579" s="19" t="s">
        <v>142</v>
      </c>
      <c r="BE579" s="192">
        <f>IF(N579="základní",J579,0)</f>
        <v>0</v>
      </c>
      <c r="BF579" s="192">
        <f>IF(N579="snížená",J579,0)</f>
        <v>0</v>
      </c>
      <c r="BG579" s="192">
        <f>IF(N579="zákl. přenesená",J579,0)</f>
        <v>0</v>
      </c>
      <c r="BH579" s="192">
        <f>IF(N579="sníž. přenesená",J579,0)</f>
        <v>0</v>
      </c>
      <c r="BI579" s="192">
        <f>IF(N579="nulová",J579,0)</f>
        <v>0</v>
      </c>
      <c r="BJ579" s="19" t="s">
        <v>84</v>
      </c>
      <c r="BK579" s="192">
        <f>ROUND(I579*H579,2)</f>
        <v>0</v>
      </c>
      <c r="BL579" s="19" t="s">
        <v>167</v>
      </c>
      <c r="BM579" s="191" t="s">
        <v>843</v>
      </c>
    </row>
    <row r="580" spans="1:65" s="2" customFormat="1" ht="11.25">
      <c r="A580" s="36"/>
      <c r="B580" s="37"/>
      <c r="C580" s="38"/>
      <c r="D580" s="193" t="s">
        <v>152</v>
      </c>
      <c r="E580" s="38"/>
      <c r="F580" s="194" t="s">
        <v>844</v>
      </c>
      <c r="G580" s="38"/>
      <c r="H580" s="38"/>
      <c r="I580" s="195"/>
      <c r="J580" s="38"/>
      <c r="K580" s="38"/>
      <c r="L580" s="41"/>
      <c r="M580" s="196"/>
      <c r="N580" s="197"/>
      <c r="O580" s="66"/>
      <c r="P580" s="66"/>
      <c r="Q580" s="66"/>
      <c r="R580" s="66"/>
      <c r="S580" s="66"/>
      <c r="T580" s="67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T580" s="19" t="s">
        <v>152</v>
      </c>
      <c r="AU580" s="19" t="s">
        <v>86</v>
      </c>
    </row>
    <row r="581" spans="1:65" s="2" customFormat="1" ht="44.25" customHeight="1">
      <c r="A581" s="36"/>
      <c r="B581" s="37"/>
      <c r="C581" s="180" t="s">
        <v>845</v>
      </c>
      <c r="D581" s="180" t="s">
        <v>145</v>
      </c>
      <c r="E581" s="181" t="s">
        <v>846</v>
      </c>
      <c r="F581" s="182" t="s">
        <v>847</v>
      </c>
      <c r="G581" s="183" t="s">
        <v>514</v>
      </c>
      <c r="H581" s="184">
        <v>2</v>
      </c>
      <c r="I581" s="185"/>
      <c r="J581" s="186">
        <f>ROUND(I581*H581,2)</f>
        <v>0</v>
      </c>
      <c r="K581" s="182" t="s">
        <v>149</v>
      </c>
      <c r="L581" s="41"/>
      <c r="M581" s="187" t="s">
        <v>19</v>
      </c>
      <c r="N581" s="188" t="s">
        <v>47</v>
      </c>
      <c r="O581" s="66"/>
      <c r="P581" s="189">
        <f>O581*H581</f>
        <v>0</v>
      </c>
      <c r="Q581" s="189">
        <v>0.21734000000000001</v>
      </c>
      <c r="R581" s="189">
        <f>Q581*H581</f>
        <v>0.43468000000000001</v>
      </c>
      <c r="S581" s="189">
        <v>0</v>
      </c>
      <c r="T581" s="190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167</v>
      </c>
      <c r="AT581" s="191" t="s">
        <v>145</v>
      </c>
      <c r="AU581" s="191" t="s">
        <v>86</v>
      </c>
      <c r="AY581" s="19" t="s">
        <v>142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84</v>
      </c>
      <c r="BK581" s="192">
        <f>ROUND(I581*H581,2)</f>
        <v>0</v>
      </c>
      <c r="BL581" s="19" t="s">
        <v>167</v>
      </c>
      <c r="BM581" s="191" t="s">
        <v>848</v>
      </c>
    </row>
    <row r="582" spans="1:65" s="2" customFormat="1" ht="11.25">
      <c r="A582" s="36"/>
      <c r="B582" s="37"/>
      <c r="C582" s="38"/>
      <c r="D582" s="193" t="s">
        <v>152</v>
      </c>
      <c r="E582" s="38"/>
      <c r="F582" s="194" t="s">
        <v>849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152</v>
      </c>
      <c r="AU582" s="19" t="s">
        <v>86</v>
      </c>
    </row>
    <row r="583" spans="1:65" s="2" customFormat="1" ht="44.25" customHeight="1">
      <c r="A583" s="36"/>
      <c r="B583" s="37"/>
      <c r="C583" s="180" t="s">
        <v>850</v>
      </c>
      <c r="D583" s="180" t="s">
        <v>145</v>
      </c>
      <c r="E583" s="181" t="s">
        <v>851</v>
      </c>
      <c r="F583" s="182" t="s">
        <v>852</v>
      </c>
      <c r="G583" s="183" t="s">
        <v>514</v>
      </c>
      <c r="H583" s="184">
        <v>6</v>
      </c>
      <c r="I583" s="185"/>
      <c r="J583" s="186">
        <f>ROUND(I583*H583,2)</f>
        <v>0</v>
      </c>
      <c r="K583" s="182" t="s">
        <v>149</v>
      </c>
      <c r="L583" s="41"/>
      <c r="M583" s="187" t="s">
        <v>19</v>
      </c>
      <c r="N583" s="188" t="s">
        <v>47</v>
      </c>
      <c r="O583" s="66"/>
      <c r="P583" s="189">
        <f>O583*H583</f>
        <v>0</v>
      </c>
      <c r="Q583" s="189">
        <v>0</v>
      </c>
      <c r="R583" s="189">
        <f>Q583*H583</f>
        <v>0</v>
      </c>
      <c r="S583" s="189">
        <v>0</v>
      </c>
      <c r="T583" s="19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91" t="s">
        <v>167</v>
      </c>
      <c r="AT583" s="191" t="s">
        <v>145</v>
      </c>
      <c r="AU583" s="191" t="s">
        <v>86</v>
      </c>
      <c r="AY583" s="19" t="s">
        <v>142</v>
      </c>
      <c r="BE583" s="192">
        <f>IF(N583="základní",J583,0)</f>
        <v>0</v>
      </c>
      <c r="BF583" s="192">
        <f>IF(N583="snížená",J583,0)</f>
        <v>0</v>
      </c>
      <c r="BG583" s="192">
        <f>IF(N583="zákl. přenesená",J583,0)</f>
        <v>0</v>
      </c>
      <c r="BH583" s="192">
        <f>IF(N583="sníž. přenesená",J583,0)</f>
        <v>0</v>
      </c>
      <c r="BI583" s="192">
        <f>IF(N583="nulová",J583,0)</f>
        <v>0</v>
      </c>
      <c r="BJ583" s="19" t="s">
        <v>84</v>
      </c>
      <c r="BK583" s="192">
        <f>ROUND(I583*H583,2)</f>
        <v>0</v>
      </c>
      <c r="BL583" s="19" t="s">
        <v>167</v>
      </c>
      <c r="BM583" s="191" t="s">
        <v>853</v>
      </c>
    </row>
    <row r="584" spans="1:65" s="2" customFormat="1" ht="11.25">
      <c r="A584" s="36"/>
      <c r="B584" s="37"/>
      <c r="C584" s="38"/>
      <c r="D584" s="193" t="s">
        <v>152</v>
      </c>
      <c r="E584" s="38"/>
      <c r="F584" s="194" t="s">
        <v>854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152</v>
      </c>
      <c r="AU584" s="19" t="s">
        <v>86</v>
      </c>
    </row>
    <row r="585" spans="1:65" s="2" customFormat="1" ht="37.9" customHeight="1">
      <c r="A585" s="36"/>
      <c r="B585" s="37"/>
      <c r="C585" s="180" t="s">
        <v>855</v>
      </c>
      <c r="D585" s="180" t="s">
        <v>145</v>
      </c>
      <c r="E585" s="181" t="s">
        <v>856</v>
      </c>
      <c r="F585" s="182" t="s">
        <v>857</v>
      </c>
      <c r="G585" s="183" t="s">
        <v>514</v>
      </c>
      <c r="H585" s="184">
        <v>1</v>
      </c>
      <c r="I585" s="185"/>
      <c r="J585" s="186">
        <f>ROUND(I585*H585,2)</f>
        <v>0</v>
      </c>
      <c r="K585" s="182" t="s">
        <v>149</v>
      </c>
      <c r="L585" s="41"/>
      <c r="M585" s="187" t="s">
        <v>19</v>
      </c>
      <c r="N585" s="188" t="s">
        <v>47</v>
      </c>
      <c r="O585" s="66"/>
      <c r="P585" s="189">
        <f>O585*H585</f>
        <v>0</v>
      </c>
      <c r="Q585" s="189">
        <v>1.136E-2</v>
      </c>
      <c r="R585" s="189">
        <f>Q585*H585</f>
        <v>1.136E-2</v>
      </c>
      <c r="S585" s="189">
        <v>0</v>
      </c>
      <c r="T585" s="190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91" t="s">
        <v>167</v>
      </c>
      <c r="AT585" s="191" t="s">
        <v>145</v>
      </c>
      <c r="AU585" s="191" t="s">
        <v>86</v>
      </c>
      <c r="AY585" s="19" t="s">
        <v>142</v>
      </c>
      <c r="BE585" s="192">
        <f>IF(N585="základní",J585,0)</f>
        <v>0</v>
      </c>
      <c r="BF585" s="192">
        <f>IF(N585="snížená",J585,0)</f>
        <v>0</v>
      </c>
      <c r="BG585" s="192">
        <f>IF(N585="zákl. přenesená",J585,0)</f>
        <v>0</v>
      </c>
      <c r="BH585" s="192">
        <f>IF(N585="sníž. přenesená",J585,0)</f>
        <v>0</v>
      </c>
      <c r="BI585" s="192">
        <f>IF(N585="nulová",J585,0)</f>
        <v>0</v>
      </c>
      <c r="BJ585" s="19" t="s">
        <v>84</v>
      </c>
      <c r="BK585" s="192">
        <f>ROUND(I585*H585,2)</f>
        <v>0</v>
      </c>
      <c r="BL585" s="19" t="s">
        <v>167</v>
      </c>
      <c r="BM585" s="191" t="s">
        <v>858</v>
      </c>
    </row>
    <row r="586" spans="1:65" s="2" customFormat="1" ht="11.25">
      <c r="A586" s="36"/>
      <c r="B586" s="37"/>
      <c r="C586" s="38"/>
      <c r="D586" s="193" t="s">
        <v>152</v>
      </c>
      <c r="E586" s="38"/>
      <c r="F586" s="194" t="s">
        <v>859</v>
      </c>
      <c r="G586" s="38"/>
      <c r="H586" s="38"/>
      <c r="I586" s="195"/>
      <c r="J586" s="38"/>
      <c r="K586" s="38"/>
      <c r="L586" s="41"/>
      <c r="M586" s="196"/>
      <c r="N586" s="197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152</v>
      </c>
      <c r="AU586" s="19" t="s">
        <v>86</v>
      </c>
    </row>
    <row r="587" spans="1:65" s="13" customFormat="1" ht="11.25">
      <c r="B587" s="206"/>
      <c r="C587" s="207"/>
      <c r="D587" s="198" t="s">
        <v>254</v>
      </c>
      <c r="E587" s="208" t="s">
        <v>19</v>
      </c>
      <c r="F587" s="209" t="s">
        <v>860</v>
      </c>
      <c r="G587" s="207"/>
      <c r="H587" s="210">
        <v>1</v>
      </c>
      <c r="I587" s="211"/>
      <c r="J587" s="207"/>
      <c r="K587" s="207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254</v>
      </c>
      <c r="AU587" s="216" t="s">
        <v>86</v>
      </c>
      <c r="AV587" s="13" t="s">
        <v>86</v>
      </c>
      <c r="AW587" s="13" t="s">
        <v>37</v>
      </c>
      <c r="AX587" s="13" t="s">
        <v>84</v>
      </c>
      <c r="AY587" s="216" t="s">
        <v>142</v>
      </c>
    </row>
    <row r="588" spans="1:65" s="2" customFormat="1" ht="24.2" customHeight="1">
      <c r="A588" s="36"/>
      <c r="B588" s="37"/>
      <c r="C588" s="180" t="s">
        <v>861</v>
      </c>
      <c r="D588" s="180" t="s">
        <v>145</v>
      </c>
      <c r="E588" s="181" t="s">
        <v>862</v>
      </c>
      <c r="F588" s="182" t="s">
        <v>863</v>
      </c>
      <c r="G588" s="183" t="s">
        <v>514</v>
      </c>
      <c r="H588" s="184">
        <v>1</v>
      </c>
      <c r="I588" s="185"/>
      <c r="J588" s="186">
        <f>ROUND(I588*H588,2)</f>
        <v>0</v>
      </c>
      <c r="K588" s="182" t="s">
        <v>149</v>
      </c>
      <c r="L588" s="41"/>
      <c r="M588" s="187" t="s">
        <v>19</v>
      </c>
      <c r="N588" s="188" t="s">
        <v>47</v>
      </c>
      <c r="O588" s="66"/>
      <c r="P588" s="189">
        <f>O588*H588</f>
        <v>0</v>
      </c>
      <c r="Q588" s="189">
        <v>4.0999999999999999E-4</v>
      </c>
      <c r="R588" s="189">
        <f>Q588*H588</f>
        <v>4.0999999999999999E-4</v>
      </c>
      <c r="S588" s="189">
        <v>0</v>
      </c>
      <c r="T588" s="190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1" t="s">
        <v>167</v>
      </c>
      <c r="AT588" s="191" t="s">
        <v>145</v>
      </c>
      <c r="AU588" s="191" t="s">
        <v>86</v>
      </c>
      <c r="AY588" s="19" t="s">
        <v>142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9" t="s">
        <v>84</v>
      </c>
      <c r="BK588" s="192">
        <f>ROUND(I588*H588,2)</f>
        <v>0</v>
      </c>
      <c r="BL588" s="19" t="s">
        <v>167</v>
      </c>
      <c r="BM588" s="191" t="s">
        <v>864</v>
      </c>
    </row>
    <row r="589" spans="1:65" s="2" customFormat="1" ht="11.25">
      <c r="A589" s="36"/>
      <c r="B589" s="37"/>
      <c r="C589" s="38"/>
      <c r="D589" s="193" t="s">
        <v>152</v>
      </c>
      <c r="E589" s="38"/>
      <c r="F589" s="194" t="s">
        <v>865</v>
      </c>
      <c r="G589" s="38"/>
      <c r="H589" s="38"/>
      <c r="I589" s="195"/>
      <c r="J589" s="38"/>
      <c r="K589" s="38"/>
      <c r="L589" s="41"/>
      <c r="M589" s="196"/>
      <c r="N589" s="197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152</v>
      </c>
      <c r="AU589" s="19" t="s">
        <v>86</v>
      </c>
    </row>
    <row r="590" spans="1:65" s="13" customFormat="1" ht="11.25">
      <c r="B590" s="206"/>
      <c r="C590" s="207"/>
      <c r="D590" s="198" t="s">
        <v>254</v>
      </c>
      <c r="E590" s="208" t="s">
        <v>19</v>
      </c>
      <c r="F590" s="209" t="s">
        <v>860</v>
      </c>
      <c r="G590" s="207"/>
      <c r="H590" s="210">
        <v>1</v>
      </c>
      <c r="I590" s="211"/>
      <c r="J590" s="207"/>
      <c r="K590" s="207"/>
      <c r="L590" s="212"/>
      <c r="M590" s="213"/>
      <c r="N590" s="214"/>
      <c r="O590" s="214"/>
      <c r="P590" s="214"/>
      <c r="Q590" s="214"/>
      <c r="R590" s="214"/>
      <c r="S590" s="214"/>
      <c r="T590" s="215"/>
      <c r="AT590" s="216" t="s">
        <v>254</v>
      </c>
      <c r="AU590" s="216" t="s">
        <v>86</v>
      </c>
      <c r="AV590" s="13" t="s">
        <v>86</v>
      </c>
      <c r="AW590" s="13" t="s">
        <v>37</v>
      </c>
      <c r="AX590" s="13" t="s">
        <v>84</v>
      </c>
      <c r="AY590" s="216" t="s">
        <v>142</v>
      </c>
    </row>
    <row r="591" spans="1:65" s="2" customFormat="1" ht="24.2" customHeight="1">
      <c r="A591" s="36"/>
      <c r="B591" s="37"/>
      <c r="C591" s="180" t="s">
        <v>866</v>
      </c>
      <c r="D591" s="180" t="s">
        <v>145</v>
      </c>
      <c r="E591" s="181" t="s">
        <v>867</v>
      </c>
      <c r="F591" s="182" t="s">
        <v>868</v>
      </c>
      <c r="G591" s="183" t="s">
        <v>514</v>
      </c>
      <c r="H591" s="184">
        <v>1</v>
      </c>
      <c r="I591" s="185"/>
      <c r="J591" s="186">
        <f>ROUND(I591*H591,2)</f>
        <v>0</v>
      </c>
      <c r="K591" s="182" t="s">
        <v>149</v>
      </c>
      <c r="L591" s="41"/>
      <c r="M591" s="187" t="s">
        <v>19</v>
      </c>
      <c r="N591" s="188" t="s">
        <v>47</v>
      </c>
      <c r="O591" s="66"/>
      <c r="P591" s="189">
        <f>O591*H591</f>
        <v>0</v>
      </c>
      <c r="Q591" s="189">
        <v>8.0000000000000004E-4</v>
      </c>
      <c r="R591" s="189">
        <f>Q591*H591</f>
        <v>8.0000000000000004E-4</v>
      </c>
      <c r="S591" s="189">
        <v>0</v>
      </c>
      <c r="T591" s="190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91" t="s">
        <v>167</v>
      </c>
      <c r="AT591" s="191" t="s">
        <v>145</v>
      </c>
      <c r="AU591" s="191" t="s">
        <v>86</v>
      </c>
      <c r="AY591" s="19" t="s">
        <v>142</v>
      </c>
      <c r="BE591" s="192">
        <f>IF(N591="základní",J591,0)</f>
        <v>0</v>
      </c>
      <c r="BF591" s="192">
        <f>IF(N591="snížená",J591,0)</f>
        <v>0</v>
      </c>
      <c r="BG591" s="192">
        <f>IF(N591="zákl. přenesená",J591,0)</f>
        <v>0</v>
      </c>
      <c r="BH591" s="192">
        <f>IF(N591="sníž. přenesená",J591,0)</f>
        <v>0</v>
      </c>
      <c r="BI591" s="192">
        <f>IF(N591="nulová",J591,0)</f>
        <v>0</v>
      </c>
      <c r="BJ591" s="19" t="s">
        <v>84</v>
      </c>
      <c r="BK591" s="192">
        <f>ROUND(I591*H591,2)</f>
        <v>0</v>
      </c>
      <c r="BL591" s="19" t="s">
        <v>167</v>
      </c>
      <c r="BM591" s="191" t="s">
        <v>869</v>
      </c>
    </row>
    <row r="592" spans="1:65" s="2" customFormat="1" ht="11.25">
      <c r="A592" s="36"/>
      <c r="B592" s="37"/>
      <c r="C592" s="38"/>
      <c r="D592" s="193" t="s">
        <v>152</v>
      </c>
      <c r="E592" s="38"/>
      <c r="F592" s="194" t="s">
        <v>870</v>
      </c>
      <c r="G592" s="38"/>
      <c r="H592" s="38"/>
      <c r="I592" s="195"/>
      <c r="J592" s="38"/>
      <c r="K592" s="38"/>
      <c r="L592" s="41"/>
      <c r="M592" s="196"/>
      <c r="N592" s="197"/>
      <c r="O592" s="66"/>
      <c r="P592" s="66"/>
      <c r="Q592" s="66"/>
      <c r="R592" s="66"/>
      <c r="S592" s="66"/>
      <c r="T592" s="67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T592" s="19" t="s">
        <v>152</v>
      </c>
      <c r="AU592" s="19" t="s">
        <v>86</v>
      </c>
    </row>
    <row r="593" spans="1:65" s="13" customFormat="1" ht="11.25">
      <c r="B593" s="206"/>
      <c r="C593" s="207"/>
      <c r="D593" s="198" t="s">
        <v>254</v>
      </c>
      <c r="E593" s="208" t="s">
        <v>19</v>
      </c>
      <c r="F593" s="209" t="s">
        <v>860</v>
      </c>
      <c r="G593" s="207"/>
      <c r="H593" s="210">
        <v>1</v>
      </c>
      <c r="I593" s="211"/>
      <c r="J593" s="207"/>
      <c r="K593" s="207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254</v>
      </c>
      <c r="AU593" s="216" t="s">
        <v>86</v>
      </c>
      <c r="AV593" s="13" t="s">
        <v>86</v>
      </c>
      <c r="AW593" s="13" t="s">
        <v>37</v>
      </c>
      <c r="AX593" s="13" t="s">
        <v>84</v>
      </c>
      <c r="AY593" s="216" t="s">
        <v>142</v>
      </c>
    </row>
    <row r="594" spans="1:65" s="2" customFormat="1" ht="37.9" customHeight="1">
      <c r="A594" s="36"/>
      <c r="B594" s="37"/>
      <c r="C594" s="180" t="s">
        <v>871</v>
      </c>
      <c r="D594" s="180" t="s">
        <v>145</v>
      </c>
      <c r="E594" s="181" t="s">
        <v>872</v>
      </c>
      <c r="F594" s="182" t="s">
        <v>873</v>
      </c>
      <c r="G594" s="183" t="s">
        <v>514</v>
      </c>
      <c r="H594" s="184">
        <v>1</v>
      </c>
      <c r="I594" s="185"/>
      <c r="J594" s="186">
        <f>ROUND(I594*H594,2)</f>
        <v>0</v>
      </c>
      <c r="K594" s="182" t="s">
        <v>149</v>
      </c>
      <c r="L594" s="41"/>
      <c r="M594" s="187" t="s">
        <v>19</v>
      </c>
      <c r="N594" s="188" t="s">
        <v>47</v>
      </c>
      <c r="O594" s="66"/>
      <c r="P594" s="189">
        <f>O594*H594</f>
        <v>0</v>
      </c>
      <c r="Q594" s="189">
        <v>6.9999999999999999E-4</v>
      </c>
      <c r="R594" s="189">
        <f>Q594*H594</f>
        <v>6.9999999999999999E-4</v>
      </c>
      <c r="S594" s="189">
        <v>0</v>
      </c>
      <c r="T594" s="190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1" t="s">
        <v>167</v>
      </c>
      <c r="AT594" s="191" t="s">
        <v>145</v>
      </c>
      <c r="AU594" s="191" t="s">
        <v>86</v>
      </c>
      <c r="AY594" s="19" t="s">
        <v>142</v>
      </c>
      <c r="BE594" s="192">
        <f>IF(N594="základní",J594,0)</f>
        <v>0</v>
      </c>
      <c r="BF594" s="192">
        <f>IF(N594="snížená",J594,0)</f>
        <v>0</v>
      </c>
      <c r="BG594" s="192">
        <f>IF(N594="zákl. přenesená",J594,0)</f>
        <v>0</v>
      </c>
      <c r="BH594" s="192">
        <f>IF(N594="sníž. přenesená",J594,0)</f>
        <v>0</v>
      </c>
      <c r="BI594" s="192">
        <f>IF(N594="nulová",J594,0)</f>
        <v>0</v>
      </c>
      <c r="BJ594" s="19" t="s">
        <v>84</v>
      </c>
      <c r="BK594" s="192">
        <f>ROUND(I594*H594,2)</f>
        <v>0</v>
      </c>
      <c r="BL594" s="19" t="s">
        <v>167</v>
      </c>
      <c r="BM594" s="191" t="s">
        <v>874</v>
      </c>
    </row>
    <row r="595" spans="1:65" s="2" customFormat="1" ht="11.25">
      <c r="A595" s="36"/>
      <c r="B595" s="37"/>
      <c r="C595" s="38"/>
      <c r="D595" s="193" t="s">
        <v>152</v>
      </c>
      <c r="E595" s="38"/>
      <c r="F595" s="194" t="s">
        <v>875</v>
      </c>
      <c r="G595" s="38"/>
      <c r="H595" s="38"/>
      <c r="I595" s="195"/>
      <c r="J595" s="38"/>
      <c r="K595" s="38"/>
      <c r="L595" s="41"/>
      <c r="M595" s="196"/>
      <c r="N595" s="197"/>
      <c r="O595" s="66"/>
      <c r="P595" s="66"/>
      <c r="Q595" s="66"/>
      <c r="R595" s="66"/>
      <c r="S595" s="66"/>
      <c r="T595" s="67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T595" s="19" t="s">
        <v>152</v>
      </c>
      <c r="AU595" s="19" t="s">
        <v>86</v>
      </c>
    </row>
    <row r="596" spans="1:65" s="13" customFormat="1" ht="11.25">
      <c r="B596" s="206"/>
      <c r="C596" s="207"/>
      <c r="D596" s="198" t="s">
        <v>254</v>
      </c>
      <c r="E596" s="208" t="s">
        <v>19</v>
      </c>
      <c r="F596" s="209" t="s">
        <v>860</v>
      </c>
      <c r="G596" s="207"/>
      <c r="H596" s="210">
        <v>1</v>
      </c>
      <c r="I596" s="211"/>
      <c r="J596" s="207"/>
      <c r="K596" s="207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254</v>
      </c>
      <c r="AU596" s="216" t="s">
        <v>86</v>
      </c>
      <c r="AV596" s="13" t="s">
        <v>86</v>
      </c>
      <c r="AW596" s="13" t="s">
        <v>37</v>
      </c>
      <c r="AX596" s="13" t="s">
        <v>84</v>
      </c>
      <c r="AY596" s="216" t="s">
        <v>142</v>
      </c>
    </row>
    <row r="597" spans="1:65" s="2" customFormat="1" ht="33" customHeight="1">
      <c r="A597" s="36"/>
      <c r="B597" s="37"/>
      <c r="C597" s="180" t="s">
        <v>876</v>
      </c>
      <c r="D597" s="180" t="s">
        <v>145</v>
      </c>
      <c r="E597" s="181" t="s">
        <v>877</v>
      </c>
      <c r="F597" s="182" t="s">
        <v>878</v>
      </c>
      <c r="G597" s="183" t="s">
        <v>514</v>
      </c>
      <c r="H597" s="184">
        <v>1</v>
      </c>
      <c r="I597" s="185"/>
      <c r="J597" s="186">
        <f>ROUND(I597*H597,2)</f>
        <v>0</v>
      </c>
      <c r="K597" s="182" t="s">
        <v>149</v>
      </c>
      <c r="L597" s="41"/>
      <c r="M597" s="187" t="s">
        <v>19</v>
      </c>
      <c r="N597" s="188" t="s">
        <v>47</v>
      </c>
      <c r="O597" s="66"/>
      <c r="P597" s="189">
        <f>O597*H597</f>
        <v>0</v>
      </c>
      <c r="Q597" s="189">
        <v>6.9999999999999999E-4</v>
      </c>
      <c r="R597" s="189">
        <f>Q597*H597</f>
        <v>6.9999999999999999E-4</v>
      </c>
      <c r="S597" s="189">
        <v>0</v>
      </c>
      <c r="T597" s="190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91" t="s">
        <v>167</v>
      </c>
      <c r="AT597" s="191" t="s">
        <v>145</v>
      </c>
      <c r="AU597" s="191" t="s">
        <v>86</v>
      </c>
      <c r="AY597" s="19" t="s">
        <v>142</v>
      </c>
      <c r="BE597" s="192">
        <f>IF(N597="základní",J597,0)</f>
        <v>0</v>
      </c>
      <c r="BF597" s="192">
        <f>IF(N597="snížená",J597,0)</f>
        <v>0</v>
      </c>
      <c r="BG597" s="192">
        <f>IF(N597="zákl. přenesená",J597,0)</f>
        <v>0</v>
      </c>
      <c r="BH597" s="192">
        <f>IF(N597="sníž. přenesená",J597,0)</f>
        <v>0</v>
      </c>
      <c r="BI597" s="192">
        <f>IF(N597="nulová",J597,0)</f>
        <v>0</v>
      </c>
      <c r="BJ597" s="19" t="s">
        <v>84</v>
      </c>
      <c r="BK597" s="192">
        <f>ROUND(I597*H597,2)</f>
        <v>0</v>
      </c>
      <c r="BL597" s="19" t="s">
        <v>167</v>
      </c>
      <c r="BM597" s="191" t="s">
        <v>879</v>
      </c>
    </row>
    <row r="598" spans="1:65" s="2" customFormat="1" ht="11.25">
      <c r="A598" s="36"/>
      <c r="B598" s="37"/>
      <c r="C598" s="38"/>
      <c r="D598" s="193" t="s">
        <v>152</v>
      </c>
      <c r="E598" s="38"/>
      <c r="F598" s="194" t="s">
        <v>880</v>
      </c>
      <c r="G598" s="38"/>
      <c r="H598" s="38"/>
      <c r="I598" s="195"/>
      <c r="J598" s="38"/>
      <c r="K598" s="38"/>
      <c r="L598" s="41"/>
      <c r="M598" s="196"/>
      <c r="N598" s="197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152</v>
      </c>
      <c r="AU598" s="19" t="s">
        <v>86</v>
      </c>
    </row>
    <row r="599" spans="1:65" s="13" customFormat="1" ht="11.25">
      <c r="B599" s="206"/>
      <c r="C599" s="207"/>
      <c r="D599" s="198" t="s">
        <v>254</v>
      </c>
      <c r="E599" s="208" t="s">
        <v>19</v>
      </c>
      <c r="F599" s="209" t="s">
        <v>860</v>
      </c>
      <c r="G599" s="207"/>
      <c r="H599" s="210">
        <v>1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254</v>
      </c>
      <c r="AU599" s="216" t="s">
        <v>86</v>
      </c>
      <c r="AV599" s="13" t="s">
        <v>86</v>
      </c>
      <c r="AW599" s="13" t="s">
        <v>37</v>
      </c>
      <c r="AX599" s="13" t="s">
        <v>84</v>
      </c>
      <c r="AY599" s="216" t="s">
        <v>142</v>
      </c>
    </row>
    <row r="600" spans="1:65" s="2" customFormat="1" ht="16.5" customHeight="1">
      <c r="A600" s="36"/>
      <c r="B600" s="37"/>
      <c r="C600" s="180" t="s">
        <v>881</v>
      </c>
      <c r="D600" s="180" t="s">
        <v>145</v>
      </c>
      <c r="E600" s="181" t="s">
        <v>882</v>
      </c>
      <c r="F600" s="182" t="s">
        <v>883</v>
      </c>
      <c r="G600" s="183" t="s">
        <v>514</v>
      </c>
      <c r="H600" s="184">
        <v>1</v>
      </c>
      <c r="I600" s="185"/>
      <c r="J600" s="186">
        <f>ROUND(I600*H600,2)</f>
        <v>0</v>
      </c>
      <c r="K600" s="182" t="s">
        <v>19</v>
      </c>
      <c r="L600" s="41"/>
      <c r="M600" s="187" t="s">
        <v>19</v>
      </c>
      <c r="N600" s="188" t="s">
        <v>47</v>
      </c>
      <c r="O600" s="66"/>
      <c r="P600" s="189">
        <f>O600*H600</f>
        <v>0</v>
      </c>
      <c r="Q600" s="189">
        <v>0</v>
      </c>
      <c r="R600" s="189">
        <f>Q600*H600</f>
        <v>0</v>
      </c>
      <c r="S600" s="189">
        <v>0</v>
      </c>
      <c r="T600" s="190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91" t="s">
        <v>167</v>
      </c>
      <c r="AT600" s="191" t="s">
        <v>145</v>
      </c>
      <c r="AU600" s="191" t="s">
        <v>86</v>
      </c>
      <c r="AY600" s="19" t="s">
        <v>142</v>
      </c>
      <c r="BE600" s="192">
        <f>IF(N600="základní",J600,0)</f>
        <v>0</v>
      </c>
      <c r="BF600" s="192">
        <f>IF(N600="snížená",J600,0)</f>
        <v>0</v>
      </c>
      <c r="BG600" s="192">
        <f>IF(N600="zákl. přenesená",J600,0)</f>
        <v>0</v>
      </c>
      <c r="BH600" s="192">
        <f>IF(N600="sníž. přenesená",J600,0)</f>
        <v>0</v>
      </c>
      <c r="BI600" s="192">
        <f>IF(N600="nulová",J600,0)</f>
        <v>0</v>
      </c>
      <c r="BJ600" s="19" t="s">
        <v>84</v>
      </c>
      <c r="BK600" s="192">
        <f>ROUND(I600*H600,2)</f>
        <v>0</v>
      </c>
      <c r="BL600" s="19" t="s">
        <v>167</v>
      </c>
      <c r="BM600" s="191" t="s">
        <v>884</v>
      </c>
    </row>
    <row r="601" spans="1:65" s="12" customFormat="1" ht="22.9" customHeight="1">
      <c r="B601" s="164"/>
      <c r="C601" s="165"/>
      <c r="D601" s="166" t="s">
        <v>75</v>
      </c>
      <c r="E601" s="178" t="s">
        <v>194</v>
      </c>
      <c r="F601" s="178" t="s">
        <v>885</v>
      </c>
      <c r="G601" s="165"/>
      <c r="H601" s="165"/>
      <c r="I601" s="168"/>
      <c r="J601" s="179">
        <f>BK601</f>
        <v>0</v>
      </c>
      <c r="K601" s="165"/>
      <c r="L601" s="170"/>
      <c r="M601" s="171"/>
      <c r="N601" s="172"/>
      <c r="O601" s="172"/>
      <c r="P601" s="173">
        <f>SUM(P602:P756)</f>
        <v>0</v>
      </c>
      <c r="Q601" s="172"/>
      <c r="R601" s="173">
        <f>SUM(R602:R756)</f>
        <v>12.398732559999999</v>
      </c>
      <c r="S601" s="172"/>
      <c r="T601" s="174">
        <f>SUM(T602:T756)</f>
        <v>81.79504799999998</v>
      </c>
      <c r="AR601" s="175" t="s">
        <v>84</v>
      </c>
      <c r="AT601" s="176" t="s">
        <v>75</v>
      </c>
      <c r="AU601" s="176" t="s">
        <v>84</v>
      </c>
      <c r="AY601" s="175" t="s">
        <v>142</v>
      </c>
      <c r="BK601" s="177">
        <f>SUM(BK602:BK756)</f>
        <v>0</v>
      </c>
    </row>
    <row r="602" spans="1:65" s="2" customFormat="1" ht="66.75" customHeight="1">
      <c r="A602" s="36"/>
      <c r="B602" s="37"/>
      <c r="C602" s="180" t="s">
        <v>886</v>
      </c>
      <c r="D602" s="180" t="s">
        <v>145</v>
      </c>
      <c r="E602" s="181" t="s">
        <v>887</v>
      </c>
      <c r="F602" s="182" t="s">
        <v>888</v>
      </c>
      <c r="G602" s="183" t="s">
        <v>251</v>
      </c>
      <c r="H602" s="184">
        <v>157.84</v>
      </c>
      <c r="I602" s="185"/>
      <c r="J602" s="186">
        <f>ROUND(I602*H602,2)</f>
        <v>0</v>
      </c>
      <c r="K602" s="182" t="s">
        <v>149</v>
      </c>
      <c r="L602" s="41"/>
      <c r="M602" s="187" t="s">
        <v>19</v>
      </c>
      <c r="N602" s="188" t="s">
        <v>47</v>
      </c>
      <c r="O602" s="66"/>
      <c r="P602" s="189">
        <f>O602*H602</f>
        <v>0</v>
      </c>
      <c r="Q602" s="189">
        <v>0</v>
      </c>
      <c r="R602" s="189">
        <f>Q602*H602</f>
        <v>0</v>
      </c>
      <c r="S602" s="189">
        <v>0.22</v>
      </c>
      <c r="T602" s="190">
        <f>S602*H602</f>
        <v>34.724800000000002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1" t="s">
        <v>167</v>
      </c>
      <c r="AT602" s="191" t="s">
        <v>145</v>
      </c>
      <c r="AU602" s="191" t="s">
        <v>86</v>
      </c>
      <c r="AY602" s="19" t="s">
        <v>142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9" t="s">
        <v>84</v>
      </c>
      <c r="BK602" s="192">
        <f>ROUND(I602*H602,2)</f>
        <v>0</v>
      </c>
      <c r="BL602" s="19" t="s">
        <v>167</v>
      </c>
      <c r="BM602" s="191" t="s">
        <v>889</v>
      </c>
    </row>
    <row r="603" spans="1:65" s="2" customFormat="1" ht="11.25">
      <c r="A603" s="36"/>
      <c r="B603" s="37"/>
      <c r="C603" s="38"/>
      <c r="D603" s="193" t="s">
        <v>152</v>
      </c>
      <c r="E603" s="38"/>
      <c r="F603" s="194" t="s">
        <v>890</v>
      </c>
      <c r="G603" s="38"/>
      <c r="H603" s="38"/>
      <c r="I603" s="195"/>
      <c r="J603" s="38"/>
      <c r="K603" s="38"/>
      <c r="L603" s="41"/>
      <c r="M603" s="196"/>
      <c r="N603" s="197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152</v>
      </c>
      <c r="AU603" s="19" t="s">
        <v>86</v>
      </c>
    </row>
    <row r="604" spans="1:65" s="13" customFormat="1" ht="11.25">
      <c r="B604" s="206"/>
      <c r="C604" s="207"/>
      <c r="D604" s="198" t="s">
        <v>254</v>
      </c>
      <c r="E604" s="208" t="s">
        <v>19</v>
      </c>
      <c r="F604" s="209" t="s">
        <v>891</v>
      </c>
      <c r="G604" s="207"/>
      <c r="H604" s="210">
        <v>157.84</v>
      </c>
      <c r="I604" s="211"/>
      <c r="J604" s="207"/>
      <c r="K604" s="207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254</v>
      </c>
      <c r="AU604" s="216" t="s">
        <v>86</v>
      </c>
      <c r="AV604" s="13" t="s">
        <v>86</v>
      </c>
      <c r="AW604" s="13" t="s">
        <v>37</v>
      </c>
      <c r="AX604" s="13" t="s">
        <v>84</v>
      </c>
      <c r="AY604" s="216" t="s">
        <v>142</v>
      </c>
    </row>
    <row r="605" spans="1:65" s="2" customFormat="1" ht="44.25" customHeight="1">
      <c r="A605" s="36"/>
      <c r="B605" s="37"/>
      <c r="C605" s="180" t="s">
        <v>892</v>
      </c>
      <c r="D605" s="180" t="s">
        <v>145</v>
      </c>
      <c r="E605" s="181" t="s">
        <v>893</v>
      </c>
      <c r="F605" s="182" t="s">
        <v>894</v>
      </c>
      <c r="G605" s="183" t="s">
        <v>251</v>
      </c>
      <c r="H605" s="184">
        <v>32</v>
      </c>
      <c r="I605" s="185"/>
      <c r="J605" s="186">
        <f>ROUND(I605*H605,2)</f>
        <v>0</v>
      </c>
      <c r="K605" s="182" t="s">
        <v>149</v>
      </c>
      <c r="L605" s="41"/>
      <c r="M605" s="187" t="s">
        <v>19</v>
      </c>
      <c r="N605" s="188" t="s">
        <v>47</v>
      </c>
      <c r="O605" s="66"/>
      <c r="P605" s="189">
        <f>O605*H605</f>
        <v>0</v>
      </c>
      <c r="Q605" s="189">
        <v>0</v>
      </c>
      <c r="R605" s="189">
        <f>Q605*H605</f>
        <v>0</v>
      </c>
      <c r="S605" s="189">
        <v>0.35499999999999998</v>
      </c>
      <c r="T605" s="190">
        <f>S605*H605</f>
        <v>11.36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91" t="s">
        <v>167</v>
      </c>
      <c r="AT605" s="191" t="s">
        <v>145</v>
      </c>
      <c r="AU605" s="191" t="s">
        <v>86</v>
      </c>
      <c r="AY605" s="19" t="s">
        <v>142</v>
      </c>
      <c r="BE605" s="192">
        <f>IF(N605="základní",J605,0)</f>
        <v>0</v>
      </c>
      <c r="BF605" s="192">
        <f>IF(N605="snížená",J605,0)</f>
        <v>0</v>
      </c>
      <c r="BG605" s="192">
        <f>IF(N605="zákl. přenesená",J605,0)</f>
        <v>0</v>
      </c>
      <c r="BH605" s="192">
        <f>IF(N605="sníž. přenesená",J605,0)</f>
        <v>0</v>
      </c>
      <c r="BI605" s="192">
        <f>IF(N605="nulová",J605,0)</f>
        <v>0</v>
      </c>
      <c r="BJ605" s="19" t="s">
        <v>84</v>
      </c>
      <c r="BK605" s="192">
        <f>ROUND(I605*H605,2)</f>
        <v>0</v>
      </c>
      <c r="BL605" s="19" t="s">
        <v>167</v>
      </c>
      <c r="BM605" s="191" t="s">
        <v>895</v>
      </c>
    </row>
    <row r="606" spans="1:65" s="2" customFormat="1" ht="11.25">
      <c r="A606" s="36"/>
      <c r="B606" s="37"/>
      <c r="C606" s="38"/>
      <c r="D606" s="193" t="s">
        <v>152</v>
      </c>
      <c r="E606" s="38"/>
      <c r="F606" s="194" t="s">
        <v>896</v>
      </c>
      <c r="G606" s="38"/>
      <c r="H606" s="38"/>
      <c r="I606" s="195"/>
      <c r="J606" s="38"/>
      <c r="K606" s="38"/>
      <c r="L606" s="41"/>
      <c r="M606" s="196"/>
      <c r="N606" s="197"/>
      <c r="O606" s="66"/>
      <c r="P606" s="66"/>
      <c r="Q606" s="66"/>
      <c r="R606" s="66"/>
      <c r="S606" s="66"/>
      <c r="T606" s="67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T606" s="19" t="s">
        <v>152</v>
      </c>
      <c r="AU606" s="19" t="s">
        <v>86</v>
      </c>
    </row>
    <row r="607" spans="1:65" s="13" customFormat="1" ht="11.25">
      <c r="B607" s="206"/>
      <c r="C607" s="207"/>
      <c r="D607" s="198" t="s">
        <v>254</v>
      </c>
      <c r="E607" s="208" t="s">
        <v>19</v>
      </c>
      <c r="F607" s="209" t="s">
        <v>510</v>
      </c>
      <c r="G607" s="207"/>
      <c r="H607" s="210">
        <v>32</v>
      </c>
      <c r="I607" s="211"/>
      <c r="J607" s="207"/>
      <c r="K607" s="207"/>
      <c r="L607" s="212"/>
      <c r="M607" s="213"/>
      <c r="N607" s="214"/>
      <c r="O607" s="214"/>
      <c r="P607" s="214"/>
      <c r="Q607" s="214"/>
      <c r="R607" s="214"/>
      <c r="S607" s="214"/>
      <c r="T607" s="215"/>
      <c r="AT607" s="216" t="s">
        <v>254</v>
      </c>
      <c r="AU607" s="216" t="s">
        <v>86</v>
      </c>
      <c r="AV607" s="13" t="s">
        <v>86</v>
      </c>
      <c r="AW607" s="13" t="s">
        <v>37</v>
      </c>
      <c r="AX607" s="13" t="s">
        <v>84</v>
      </c>
      <c r="AY607" s="216" t="s">
        <v>142</v>
      </c>
    </row>
    <row r="608" spans="1:65" s="2" customFormat="1" ht="24.2" customHeight="1">
      <c r="A608" s="36"/>
      <c r="B608" s="37"/>
      <c r="C608" s="180" t="s">
        <v>897</v>
      </c>
      <c r="D608" s="180" t="s">
        <v>145</v>
      </c>
      <c r="E608" s="181" t="s">
        <v>898</v>
      </c>
      <c r="F608" s="182" t="s">
        <v>899</v>
      </c>
      <c r="G608" s="183" t="s">
        <v>414</v>
      </c>
      <c r="H608" s="184">
        <v>3</v>
      </c>
      <c r="I608" s="185"/>
      <c r="J608" s="186">
        <f>ROUND(I608*H608,2)</f>
        <v>0</v>
      </c>
      <c r="K608" s="182" t="s">
        <v>149</v>
      </c>
      <c r="L608" s="41"/>
      <c r="M608" s="187" t="s">
        <v>19</v>
      </c>
      <c r="N608" s="188" t="s">
        <v>47</v>
      </c>
      <c r="O608" s="66"/>
      <c r="P608" s="189">
        <f>O608*H608</f>
        <v>0</v>
      </c>
      <c r="Q608" s="189">
        <v>0.26086999999999999</v>
      </c>
      <c r="R608" s="189">
        <f>Q608*H608</f>
        <v>0.78261000000000003</v>
      </c>
      <c r="S608" s="189">
        <v>0</v>
      </c>
      <c r="T608" s="190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91" t="s">
        <v>167</v>
      </c>
      <c r="AT608" s="191" t="s">
        <v>145</v>
      </c>
      <c r="AU608" s="191" t="s">
        <v>86</v>
      </c>
      <c r="AY608" s="19" t="s">
        <v>142</v>
      </c>
      <c r="BE608" s="192">
        <f>IF(N608="základní",J608,0)</f>
        <v>0</v>
      </c>
      <c r="BF608" s="192">
        <f>IF(N608="snížená",J608,0)</f>
        <v>0</v>
      </c>
      <c r="BG608" s="192">
        <f>IF(N608="zákl. přenesená",J608,0)</f>
        <v>0</v>
      </c>
      <c r="BH608" s="192">
        <f>IF(N608="sníž. přenesená",J608,0)</f>
        <v>0</v>
      </c>
      <c r="BI608" s="192">
        <f>IF(N608="nulová",J608,0)</f>
        <v>0</v>
      </c>
      <c r="BJ608" s="19" t="s">
        <v>84</v>
      </c>
      <c r="BK608" s="192">
        <f>ROUND(I608*H608,2)</f>
        <v>0</v>
      </c>
      <c r="BL608" s="19" t="s">
        <v>167</v>
      </c>
      <c r="BM608" s="191" t="s">
        <v>900</v>
      </c>
    </row>
    <row r="609" spans="1:65" s="2" customFormat="1" ht="11.25">
      <c r="A609" s="36"/>
      <c r="B609" s="37"/>
      <c r="C609" s="38"/>
      <c r="D609" s="193" t="s">
        <v>152</v>
      </c>
      <c r="E609" s="38"/>
      <c r="F609" s="194" t="s">
        <v>901</v>
      </c>
      <c r="G609" s="38"/>
      <c r="H609" s="38"/>
      <c r="I609" s="195"/>
      <c r="J609" s="38"/>
      <c r="K609" s="38"/>
      <c r="L609" s="41"/>
      <c r="M609" s="196"/>
      <c r="N609" s="197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152</v>
      </c>
      <c r="AU609" s="19" t="s">
        <v>86</v>
      </c>
    </row>
    <row r="610" spans="1:65" s="13" customFormat="1" ht="11.25">
      <c r="B610" s="206"/>
      <c r="C610" s="207"/>
      <c r="D610" s="198" t="s">
        <v>254</v>
      </c>
      <c r="E610" s="208" t="s">
        <v>19</v>
      </c>
      <c r="F610" s="209" t="s">
        <v>902</v>
      </c>
      <c r="G610" s="207"/>
      <c r="H610" s="210">
        <v>3</v>
      </c>
      <c r="I610" s="211"/>
      <c r="J610" s="207"/>
      <c r="K610" s="207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254</v>
      </c>
      <c r="AU610" s="216" t="s">
        <v>86</v>
      </c>
      <c r="AV610" s="13" t="s">
        <v>86</v>
      </c>
      <c r="AW610" s="13" t="s">
        <v>37</v>
      </c>
      <c r="AX610" s="13" t="s">
        <v>84</v>
      </c>
      <c r="AY610" s="216" t="s">
        <v>142</v>
      </c>
    </row>
    <row r="611" spans="1:65" s="2" customFormat="1" ht="37.9" customHeight="1">
      <c r="A611" s="36"/>
      <c r="B611" s="37"/>
      <c r="C611" s="180" t="s">
        <v>903</v>
      </c>
      <c r="D611" s="180" t="s">
        <v>145</v>
      </c>
      <c r="E611" s="181" t="s">
        <v>904</v>
      </c>
      <c r="F611" s="182" t="s">
        <v>905</v>
      </c>
      <c r="G611" s="183" t="s">
        <v>414</v>
      </c>
      <c r="H611" s="184">
        <v>3</v>
      </c>
      <c r="I611" s="185"/>
      <c r="J611" s="186">
        <f>ROUND(I611*H611,2)</f>
        <v>0</v>
      </c>
      <c r="K611" s="182" t="s">
        <v>149</v>
      </c>
      <c r="L611" s="41"/>
      <c r="M611" s="187" t="s">
        <v>19</v>
      </c>
      <c r="N611" s="188" t="s">
        <v>47</v>
      </c>
      <c r="O611" s="66"/>
      <c r="P611" s="189">
        <f>O611*H611</f>
        <v>0</v>
      </c>
      <c r="Q611" s="189">
        <v>0</v>
      </c>
      <c r="R611" s="189">
        <f>Q611*H611</f>
        <v>0</v>
      </c>
      <c r="S611" s="189">
        <v>0.26100000000000001</v>
      </c>
      <c r="T611" s="190">
        <f>S611*H611</f>
        <v>0.78300000000000003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91" t="s">
        <v>167</v>
      </c>
      <c r="AT611" s="191" t="s">
        <v>145</v>
      </c>
      <c r="AU611" s="191" t="s">
        <v>86</v>
      </c>
      <c r="AY611" s="19" t="s">
        <v>142</v>
      </c>
      <c r="BE611" s="192">
        <f>IF(N611="základní",J611,0)</f>
        <v>0</v>
      </c>
      <c r="BF611" s="192">
        <f>IF(N611="snížená",J611,0)</f>
        <v>0</v>
      </c>
      <c r="BG611" s="192">
        <f>IF(N611="zákl. přenesená",J611,0)</f>
        <v>0</v>
      </c>
      <c r="BH611" s="192">
        <f>IF(N611="sníž. přenesená",J611,0)</f>
        <v>0</v>
      </c>
      <c r="BI611" s="192">
        <f>IF(N611="nulová",J611,0)</f>
        <v>0</v>
      </c>
      <c r="BJ611" s="19" t="s">
        <v>84</v>
      </c>
      <c r="BK611" s="192">
        <f>ROUND(I611*H611,2)</f>
        <v>0</v>
      </c>
      <c r="BL611" s="19" t="s">
        <v>167</v>
      </c>
      <c r="BM611" s="191" t="s">
        <v>906</v>
      </c>
    </row>
    <row r="612" spans="1:65" s="2" customFormat="1" ht="11.25">
      <c r="A612" s="36"/>
      <c r="B612" s="37"/>
      <c r="C612" s="38"/>
      <c r="D612" s="193" t="s">
        <v>152</v>
      </c>
      <c r="E612" s="38"/>
      <c r="F612" s="194" t="s">
        <v>907</v>
      </c>
      <c r="G612" s="38"/>
      <c r="H612" s="38"/>
      <c r="I612" s="195"/>
      <c r="J612" s="38"/>
      <c r="K612" s="38"/>
      <c r="L612" s="41"/>
      <c r="M612" s="196"/>
      <c r="N612" s="197"/>
      <c r="O612" s="66"/>
      <c r="P612" s="66"/>
      <c r="Q612" s="66"/>
      <c r="R612" s="66"/>
      <c r="S612" s="66"/>
      <c r="T612" s="67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T612" s="19" t="s">
        <v>152</v>
      </c>
      <c r="AU612" s="19" t="s">
        <v>86</v>
      </c>
    </row>
    <row r="613" spans="1:65" s="13" customFormat="1" ht="11.25">
      <c r="B613" s="206"/>
      <c r="C613" s="207"/>
      <c r="D613" s="198" t="s">
        <v>254</v>
      </c>
      <c r="E613" s="208" t="s">
        <v>19</v>
      </c>
      <c r="F613" s="209" t="s">
        <v>902</v>
      </c>
      <c r="G613" s="207"/>
      <c r="H613" s="210">
        <v>3</v>
      </c>
      <c r="I613" s="211"/>
      <c r="J613" s="207"/>
      <c r="K613" s="207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254</v>
      </c>
      <c r="AU613" s="216" t="s">
        <v>86</v>
      </c>
      <c r="AV613" s="13" t="s">
        <v>86</v>
      </c>
      <c r="AW613" s="13" t="s">
        <v>37</v>
      </c>
      <c r="AX613" s="13" t="s">
        <v>84</v>
      </c>
      <c r="AY613" s="216" t="s">
        <v>142</v>
      </c>
    </row>
    <row r="614" spans="1:65" s="2" customFormat="1" ht="49.15" customHeight="1">
      <c r="A614" s="36"/>
      <c r="B614" s="37"/>
      <c r="C614" s="180" t="s">
        <v>908</v>
      </c>
      <c r="D614" s="180" t="s">
        <v>145</v>
      </c>
      <c r="E614" s="181" t="s">
        <v>909</v>
      </c>
      <c r="F614" s="182" t="s">
        <v>910</v>
      </c>
      <c r="G614" s="183" t="s">
        <v>414</v>
      </c>
      <c r="H614" s="184">
        <v>5.5</v>
      </c>
      <c r="I614" s="185"/>
      <c r="J614" s="186">
        <f>ROUND(I614*H614,2)</f>
        <v>0</v>
      </c>
      <c r="K614" s="182" t="s">
        <v>149</v>
      </c>
      <c r="L614" s="41"/>
      <c r="M614" s="187" t="s">
        <v>19</v>
      </c>
      <c r="N614" s="188" t="s">
        <v>47</v>
      </c>
      <c r="O614" s="66"/>
      <c r="P614" s="189">
        <f>O614*H614</f>
        <v>0</v>
      </c>
      <c r="Q614" s="189">
        <v>0.15540000000000001</v>
      </c>
      <c r="R614" s="189">
        <f>Q614*H614</f>
        <v>0.85470000000000002</v>
      </c>
      <c r="S614" s="189">
        <v>0</v>
      </c>
      <c r="T614" s="190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91" t="s">
        <v>167</v>
      </c>
      <c r="AT614" s="191" t="s">
        <v>145</v>
      </c>
      <c r="AU614" s="191" t="s">
        <v>86</v>
      </c>
      <c r="AY614" s="19" t="s">
        <v>142</v>
      </c>
      <c r="BE614" s="192">
        <f>IF(N614="základní",J614,0)</f>
        <v>0</v>
      </c>
      <c r="BF614" s="192">
        <f>IF(N614="snížená",J614,0)</f>
        <v>0</v>
      </c>
      <c r="BG614" s="192">
        <f>IF(N614="zákl. přenesená",J614,0)</f>
        <v>0</v>
      </c>
      <c r="BH614" s="192">
        <f>IF(N614="sníž. přenesená",J614,0)</f>
        <v>0</v>
      </c>
      <c r="BI614" s="192">
        <f>IF(N614="nulová",J614,0)</f>
        <v>0</v>
      </c>
      <c r="BJ614" s="19" t="s">
        <v>84</v>
      </c>
      <c r="BK614" s="192">
        <f>ROUND(I614*H614,2)</f>
        <v>0</v>
      </c>
      <c r="BL614" s="19" t="s">
        <v>167</v>
      </c>
      <c r="BM614" s="191" t="s">
        <v>911</v>
      </c>
    </row>
    <row r="615" spans="1:65" s="2" customFormat="1" ht="11.25">
      <c r="A615" s="36"/>
      <c r="B615" s="37"/>
      <c r="C615" s="38"/>
      <c r="D615" s="193" t="s">
        <v>152</v>
      </c>
      <c r="E615" s="38"/>
      <c r="F615" s="194" t="s">
        <v>912</v>
      </c>
      <c r="G615" s="38"/>
      <c r="H615" s="38"/>
      <c r="I615" s="195"/>
      <c r="J615" s="38"/>
      <c r="K615" s="38"/>
      <c r="L615" s="41"/>
      <c r="M615" s="196"/>
      <c r="N615" s="197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152</v>
      </c>
      <c r="AU615" s="19" t="s">
        <v>86</v>
      </c>
    </row>
    <row r="616" spans="1:65" s="13" customFormat="1" ht="11.25">
      <c r="B616" s="206"/>
      <c r="C616" s="207"/>
      <c r="D616" s="198" t="s">
        <v>254</v>
      </c>
      <c r="E616" s="208" t="s">
        <v>19</v>
      </c>
      <c r="F616" s="209" t="s">
        <v>913</v>
      </c>
      <c r="G616" s="207"/>
      <c r="H616" s="210">
        <v>5.5</v>
      </c>
      <c r="I616" s="211"/>
      <c r="J616" s="207"/>
      <c r="K616" s="207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254</v>
      </c>
      <c r="AU616" s="216" t="s">
        <v>86</v>
      </c>
      <c r="AV616" s="13" t="s">
        <v>86</v>
      </c>
      <c r="AW616" s="13" t="s">
        <v>37</v>
      </c>
      <c r="AX616" s="13" t="s">
        <v>84</v>
      </c>
      <c r="AY616" s="216" t="s">
        <v>142</v>
      </c>
    </row>
    <row r="617" spans="1:65" s="2" customFormat="1" ht="16.5" customHeight="1">
      <c r="A617" s="36"/>
      <c r="B617" s="37"/>
      <c r="C617" s="228" t="s">
        <v>914</v>
      </c>
      <c r="D617" s="228" t="s">
        <v>351</v>
      </c>
      <c r="E617" s="229" t="s">
        <v>915</v>
      </c>
      <c r="F617" s="230" t="s">
        <v>916</v>
      </c>
      <c r="G617" s="231" t="s">
        <v>414</v>
      </c>
      <c r="H617" s="232">
        <v>5.7750000000000004</v>
      </c>
      <c r="I617" s="233"/>
      <c r="J617" s="234">
        <f>ROUND(I617*H617,2)</f>
        <v>0</v>
      </c>
      <c r="K617" s="230" t="s">
        <v>149</v>
      </c>
      <c r="L617" s="235"/>
      <c r="M617" s="236" t="s">
        <v>19</v>
      </c>
      <c r="N617" s="237" t="s">
        <v>47</v>
      </c>
      <c r="O617" s="66"/>
      <c r="P617" s="189">
        <f>O617*H617</f>
        <v>0</v>
      </c>
      <c r="Q617" s="189">
        <v>0.08</v>
      </c>
      <c r="R617" s="189">
        <f>Q617*H617</f>
        <v>0.46200000000000002</v>
      </c>
      <c r="S617" s="189">
        <v>0</v>
      </c>
      <c r="T617" s="190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91" t="s">
        <v>189</v>
      </c>
      <c r="AT617" s="191" t="s">
        <v>351</v>
      </c>
      <c r="AU617" s="191" t="s">
        <v>86</v>
      </c>
      <c r="AY617" s="19" t="s">
        <v>142</v>
      </c>
      <c r="BE617" s="192">
        <f>IF(N617="základní",J617,0)</f>
        <v>0</v>
      </c>
      <c r="BF617" s="192">
        <f>IF(N617="snížená",J617,0)</f>
        <v>0</v>
      </c>
      <c r="BG617" s="192">
        <f>IF(N617="zákl. přenesená",J617,0)</f>
        <v>0</v>
      </c>
      <c r="BH617" s="192">
        <f>IF(N617="sníž. přenesená",J617,0)</f>
        <v>0</v>
      </c>
      <c r="BI617" s="192">
        <f>IF(N617="nulová",J617,0)</f>
        <v>0</v>
      </c>
      <c r="BJ617" s="19" t="s">
        <v>84</v>
      </c>
      <c r="BK617" s="192">
        <f>ROUND(I617*H617,2)</f>
        <v>0</v>
      </c>
      <c r="BL617" s="19" t="s">
        <v>167</v>
      </c>
      <c r="BM617" s="191" t="s">
        <v>917</v>
      </c>
    </row>
    <row r="618" spans="1:65" s="13" customFormat="1" ht="11.25">
      <c r="B618" s="206"/>
      <c r="C618" s="207"/>
      <c r="D618" s="198" t="s">
        <v>254</v>
      </c>
      <c r="E618" s="208" t="s">
        <v>19</v>
      </c>
      <c r="F618" s="209" t="s">
        <v>913</v>
      </c>
      <c r="G618" s="207"/>
      <c r="H618" s="210">
        <v>5.5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254</v>
      </c>
      <c r="AU618" s="216" t="s">
        <v>86</v>
      </c>
      <c r="AV618" s="13" t="s">
        <v>86</v>
      </c>
      <c r="AW618" s="13" t="s">
        <v>37</v>
      </c>
      <c r="AX618" s="13" t="s">
        <v>84</v>
      </c>
      <c r="AY618" s="216" t="s">
        <v>142</v>
      </c>
    </row>
    <row r="619" spans="1:65" s="13" customFormat="1" ht="11.25">
      <c r="B619" s="206"/>
      <c r="C619" s="207"/>
      <c r="D619" s="198" t="s">
        <v>254</v>
      </c>
      <c r="E619" s="207"/>
      <c r="F619" s="209" t="s">
        <v>918</v>
      </c>
      <c r="G619" s="207"/>
      <c r="H619" s="210">
        <v>5.7750000000000004</v>
      </c>
      <c r="I619" s="211"/>
      <c r="J619" s="207"/>
      <c r="K619" s="207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254</v>
      </c>
      <c r="AU619" s="216" t="s">
        <v>86</v>
      </c>
      <c r="AV619" s="13" t="s">
        <v>86</v>
      </c>
      <c r="AW619" s="13" t="s">
        <v>4</v>
      </c>
      <c r="AX619" s="13" t="s">
        <v>84</v>
      </c>
      <c r="AY619" s="216" t="s">
        <v>142</v>
      </c>
    </row>
    <row r="620" spans="1:65" s="2" customFormat="1" ht="49.15" customHeight="1">
      <c r="A620" s="36"/>
      <c r="B620" s="37"/>
      <c r="C620" s="180" t="s">
        <v>919</v>
      </c>
      <c r="D620" s="180" t="s">
        <v>145</v>
      </c>
      <c r="E620" s="181" t="s">
        <v>920</v>
      </c>
      <c r="F620" s="182" t="s">
        <v>921</v>
      </c>
      <c r="G620" s="183" t="s">
        <v>414</v>
      </c>
      <c r="H620" s="184">
        <v>14</v>
      </c>
      <c r="I620" s="185"/>
      <c r="J620" s="186">
        <f>ROUND(I620*H620,2)</f>
        <v>0</v>
      </c>
      <c r="K620" s="182" t="s">
        <v>149</v>
      </c>
      <c r="L620" s="41"/>
      <c r="M620" s="187" t="s">
        <v>19</v>
      </c>
      <c r="N620" s="188" t="s">
        <v>47</v>
      </c>
      <c r="O620" s="66"/>
      <c r="P620" s="189">
        <f>O620*H620</f>
        <v>0</v>
      </c>
      <c r="Q620" s="189">
        <v>0.1295</v>
      </c>
      <c r="R620" s="189">
        <f>Q620*H620</f>
        <v>1.8130000000000002</v>
      </c>
      <c r="S620" s="189">
        <v>0</v>
      </c>
      <c r="T620" s="190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91" t="s">
        <v>167</v>
      </c>
      <c r="AT620" s="191" t="s">
        <v>145</v>
      </c>
      <c r="AU620" s="191" t="s">
        <v>86</v>
      </c>
      <c r="AY620" s="19" t="s">
        <v>142</v>
      </c>
      <c r="BE620" s="192">
        <f>IF(N620="základní",J620,0)</f>
        <v>0</v>
      </c>
      <c r="BF620" s="192">
        <f>IF(N620="snížená",J620,0)</f>
        <v>0</v>
      </c>
      <c r="BG620" s="192">
        <f>IF(N620="zákl. přenesená",J620,0)</f>
        <v>0</v>
      </c>
      <c r="BH620" s="192">
        <f>IF(N620="sníž. přenesená",J620,0)</f>
        <v>0</v>
      </c>
      <c r="BI620" s="192">
        <f>IF(N620="nulová",J620,0)</f>
        <v>0</v>
      </c>
      <c r="BJ620" s="19" t="s">
        <v>84</v>
      </c>
      <c r="BK620" s="192">
        <f>ROUND(I620*H620,2)</f>
        <v>0</v>
      </c>
      <c r="BL620" s="19" t="s">
        <v>167</v>
      </c>
      <c r="BM620" s="191" t="s">
        <v>922</v>
      </c>
    </row>
    <row r="621" spans="1:65" s="2" customFormat="1" ht="11.25">
      <c r="A621" s="36"/>
      <c r="B621" s="37"/>
      <c r="C621" s="38"/>
      <c r="D621" s="193" t="s">
        <v>152</v>
      </c>
      <c r="E621" s="38"/>
      <c r="F621" s="194" t="s">
        <v>923</v>
      </c>
      <c r="G621" s="38"/>
      <c r="H621" s="38"/>
      <c r="I621" s="195"/>
      <c r="J621" s="38"/>
      <c r="K621" s="38"/>
      <c r="L621" s="41"/>
      <c r="M621" s="196"/>
      <c r="N621" s="197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152</v>
      </c>
      <c r="AU621" s="19" t="s">
        <v>86</v>
      </c>
    </row>
    <row r="622" spans="1:65" s="13" customFormat="1" ht="11.25">
      <c r="B622" s="206"/>
      <c r="C622" s="207"/>
      <c r="D622" s="198" t="s">
        <v>254</v>
      </c>
      <c r="E622" s="208" t="s">
        <v>19</v>
      </c>
      <c r="F622" s="209" t="s">
        <v>924</v>
      </c>
      <c r="G622" s="207"/>
      <c r="H622" s="210">
        <v>14</v>
      </c>
      <c r="I622" s="211"/>
      <c r="J622" s="207"/>
      <c r="K622" s="207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254</v>
      </c>
      <c r="AU622" s="216" t="s">
        <v>86</v>
      </c>
      <c r="AV622" s="13" t="s">
        <v>86</v>
      </c>
      <c r="AW622" s="13" t="s">
        <v>37</v>
      </c>
      <c r="AX622" s="13" t="s">
        <v>84</v>
      </c>
      <c r="AY622" s="216" t="s">
        <v>142</v>
      </c>
    </row>
    <row r="623" spans="1:65" s="2" customFormat="1" ht="16.5" customHeight="1">
      <c r="A623" s="36"/>
      <c r="B623" s="37"/>
      <c r="C623" s="228" t="s">
        <v>925</v>
      </c>
      <c r="D623" s="228" t="s">
        <v>351</v>
      </c>
      <c r="E623" s="229" t="s">
        <v>926</v>
      </c>
      <c r="F623" s="230" t="s">
        <v>927</v>
      </c>
      <c r="G623" s="231" t="s">
        <v>414</v>
      </c>
      <c r="H623" s="232">
        <v>14.7</v>
      </c>
      <c r="I623" s="233"/>
      <c r="J623" s="234">
        <f>ROUND(I623*H623,2)</f>
        <v>0</v>
      </c>
      <c r="K623" s="230" t="s">
        <v>149</v>
      </c>
      <c r="L623" s="235"/>
      <c r="M623" s="236" t="s">
        <v>19</v>
      </c>
      <c r="N623" s="237" t="s">
        <v>47</v>
      </c>
      <c r="O623" s="66"/>
      <c r="P623" s="189">
        <f>O623*H623</f>
        <v>0</v>
      </c>
      <c r="Q623" s="189">
        <v>2.4E-2</v>
      </c>
      <c r="R623" s="189">
        <f>Q623*H623</f>
        <v>0.3528</v>
      </c>
      <c r="S623" s="189">
        <v>0</v>
      </c>
      <c r="T623" s="190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91" t="s">
        <v>189</v>
      </c>
      <c r="AT623" s="191" t="s">
        <v>351</v>
      </c>
      <c r="AU623" s="191" t="s">
        <v>86</v>
      </c>
      <c r="AY623" s="19" t="s">
        <v>142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9" t="s">
        <v>84</v>
      </c>
      <c r="BK623" s="192">
        <f>ROUND(I623*H623,2)</f>
        <v>0</v>
      </c>
      <c r="BL623" s="19" t="s">
        <v>167</v>
      </c>
      <c r="BM623" s="191" t="s">
        <v>928</v>
      </c>
    </row>
    <row r="624" spans="1:65" s="13" customFormat="1" ht="11.25">
      <c r="B624" s="206"/>
      <c r="C624" s="207"/>
      <c r="D624" s="198" t="s">
        <v>254</v>
      </c>
      <c r="E624" s="208" t="s">
        <v>19</v>
      </c>
      <c r="F624" s="209" t="s">
        <v>924</v>
      </c>
      <c r="G624" s="207"/>
      <c r="H624" s="210">
        <v>14</v>
      </c>
      <c r="I624" s="211"/>
      <c r="J624" s="207"/>
      <c r="K624" s="207"/>
      <c r="L624" s="212"/>
      <c r="M624" s="213"/>
      <c r="N624" s="214"/>
      <c r="O624" s="214"/>
      <c r="P624" s="214"/>
      <c r="Q624" s="214"/>
      <c r="R624" s="214"/>
      <c r="S624" s="214"/>
      <c r="T624" s="215"/>
      <c r="AT624" s="216" t="s">
        <v>254</v>
      </c>
      <c r="AU624" s="216" t="s">
        <v>86</v>
      </c>
      <c r="AV624" s="13" t="s">
        <v>86</v>
      </c>
      <c r="AW624" s="13" t="s">
        <v>37</v>
      </c>
      <c r="AX624" s="13" t="s">
        <v>84</v>
      </c>
      <c r="AY624" s="216" t="s">
        <v>142</v>
      </c>
    </row>
    <row r="625" spans="1:65" s="13" customFormat="1" ht="11.25">
      <c r="B625" s="206"/>
      <c r="C625" s="207"/>
      <c r="D625" s="198" t="s">
        <v>254</v>
      </c>
      <c r="E625" s="207"/>
      <c r="F625" s="209" t="s">
        <v>929</v>
      </c>
      <c r="G625" s="207"/>
      <c r="H625" s="210">
        <v>14.7</v>
      </c>
      <c r="I625" s="211"/>
      <c r="J625" s="207"/>
      <c r="K625" s="207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254</v>
      </c>
      <c r="AU625" s="216" t="s">
        <v>86</v>
      </c>
      <c r="AV625" s="13" t="s">
        <v>86</v>
      </c>
      <c r="AW625" s="13" t="s">
        <v>4</v>
      </c>
      <c r="AX625" s="13" t="s">
        <v>84</v>
      </c>
      <c r="AY625" s="216" t="s">
        <v>142</v>
      </c>
    </row>
    <row r="626" spans="1:65" s="2" customFormat="1" ht="24.2" customHeight="1">
      <c r="A626" s="36"/>
      <c r="B626" s="37"/>
      <c r="C626" s="180" t="s">
        <v>930</v>
      </c>
      <c r="D626" s="180" t="s">
        <v>145</v>
      </c>
      <c r="E626" s="181" t="s">
        <v>931</v>
      </c>
      <c r="F626" s="182" t="s">
        <v>932</v>
      </c>
      <c r="G626" s="183" t="s">
        <v>414</v>
      </c>
      <c r="H626" s="184">
        <v>22.5</v>
      </c>
      <c r="I626" s="185"/>
      <c r="J626" s="186">
        <f>ROUND(I626*H626,2)</f>
        <v>0</v>
      </c>
      <c r="K626" s="182" t="s">
        <v>149</v>
      </c>
      <c r="L626" s="41"/>
      <c r="M626" s="187" t="s">
        <v>19</v>
      </c>
      <c r="N626" s="188" t="s">
        <v>47</v>
      </c>
      <c r="O626" s="66"/>
      <c r="P626" s="189">
        <f>O626*H626</f>
        <v>0</v>
      </c>
      <c r="Q626" s="189">
        <v>0.29221000000000003</v>
      </c>
      <c r="R626" s="189">
        <f>Q626*H626</f>
        <v>6.5747250000000008</v>
      </c>
      <c r="S626" s="189">
        <v>0</v>
      </c>
      <c r="T626" s="190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91" t="s">
        <v>167</v>
      </c>
      <c r="AT626" s="191" t="s">
        <v>145</v>
      </c>
      <c r="AU626" s="191" t="s">
        <v>86</v>
      </c>
      <c r="AY626" s="19" t="s">
        <v>142</v>
      </c>
      <c r="BE626" s="192">
        <f>IF(N626="základní",J626,0)</f>
        <v>0</v>
      </c>
      <c r="BF626" s="192">
        <f>IF(N626="snížená",J626,0)</f>
        <v>0</v>
      </c>
      <c r="BG626" s="192">
        <f>IF(N626="zákl. přenesená",J626,0)</f>
        <v>0</v>
      </c>
      <c r="BH626" s="192">
        <f>IF(N626="sníž. přenesená",J626,0)</f>
        <v>0</v>
      </c>
      <c r="BI626" s="192">
        <f>IF(N626="nulová",J626,0)</f>
        <v>0</v>
      </c>
      <c r="BJ626" s="19" t="s">
        <v>84</v>
      </c>
      <c r="BK626" s="192">
        <f>ROUND(I626*H626,2)</f>
        <v>0</v>
      </c>
      <c r="BL626" s="19" t="s">
        <v>167</v>
      </c>
      <c r="BM626" s="191" t="s">
        <v>933</v>
      </c>
    </row>
    <row r="627" spans="1:65" s="2" customFormat="1" ht="11.25">
      <c r="A627" s="36"/>
      <c r="B627" s="37"/>
      <c r="C627" s="38"/>
      <c r="D627" s="193" t="s">
        <v>152</v>
      </c>
      <c r="E627" s="38"/>
      <c r="F627" s="194" t="s">
        <v>934</v>
      </c>
      <c r="G627" s="38"/>
      <c r="H627" s="38"/>
      <c r="I627" s="195"/>
      <c r="J627" s="38"/>
      <c r="K627" s="38"/>
      <c r="L627" s="41"/>
      <c r="M627" s="196"/>
      <c r="N627" s="197"/>
      <c r="O627" s="66"/>
      <c r="P627" s="66"/>
      <c r="Q627" s="66"/>
      <c r="R627" s="66"/>
      <c r="S627" s="66"/>
      <c r="T627" s="67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T627" s="19" t="s">
        <v>152</v>
      </c>
      <c r="AU627" s="19" t="s">
        <v>86</v>
      </c>
    </row>
    <row r="628" spans="1:65" s="13" customFormat="1" ht="11.25">
      <c r="B628" s="206"/>
      <c r="C628" s="207"/>
      <c r="D628" s="198" t="s">
        <v>254</v>
      </c>
      <c r="E628" s="208" t="s">
        <v>19</v>
      </c>
      <c r="F628" s="209" t="s">
        <v>935</v>
      </c>
      <c r="G628" s="207"/>
      <c r="H628" s="210">
        <v>22.5</v>
      </c>
      <c r="I628" s="211"/>
      <c r="J628" s="207"/>
      <c r="K628" s="207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254</v>
      </c>
      <c r="AU628" s="216" t="s">
        <v>86</v>
      </c>
      <c r="AV628" s="13" t="s">
        <v>86</v>
      </c>
      <c r="AW628" s="13" t="s">
        <v>37</v>
      </c>
      <c r="AX628" s="13" t="s">
        <v>84</v>
      </c>
      <c r="AY628" s="216" t="s">
        <v>142</v>
      </c>
    </row>
    <row r="629" spans="1:65" s="2" customFormat="1" ht="24.2" customHeight="1">
      <c r="A629" s="36"/>
      <c r="B629" s="37"/>
      <c r="C629" s="180" t="s">
        <v>936</v>
      </c>
      <c r="D629" s="180" t="s">
        <v>145</v>
      </c>
      <c r="E629" s="181" t="s">
        <v>937</v>
      </c>
      <c r="F629" s="182" t="s">
        <v>938</v>
      </c>
      <c r="G629" s="183" t="s">
        <v>514</v>
      </c>
      <c r="H629" s="184">
        <v>3</v>
      </c>
      <c r="I629" s="185"/>
      <c r="J629" s="186">
        <f>ROUND(I629*H629,2)</f>
        <v>0</v>
      </c>
      <c r="K629" s="182" t="s">
        <v>149</v>
      </c>
      <c r="L629" s="41"/>
      <c r="M629" s="187" t="s">
        <v>19</v>
      </c>
      <c r="N629" s="188" t="s">
        <v>47</v>
      </c>
      <c r="O629" s="66"/>
      <c r="P629" s="189">
        <f>O629*H629</f>
        <v>0</v>
      </c>
      <c r="Q629" s="189">
        <v>0.27205000000000001</v>
      </c>
      <c r="R629" s="189">
        <f>Q629*H629</f>
        <v>0.81615000000000004</v>
      </c>
      <c r="S629" s="189">
        <v>0</v>
      </c>
      <c r="T629" s="190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91" t="s">
        <v>167</v>
      </c>
      <c r="AT629" s="191" t="s">
        <v>145</v>
      </c>
      <c r="AU629" s="191" t="s">
        <v>86</v>
      </c>
      <c r="AY629" s="19" t="s">
        <v>142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9" t="s">
        <v>84</v>
      </c>
      <c r="BK629" s="192">
        <f>ROUND(I629*H629,2)</f>
        <v>0</v>
      </c>
      <c r="BL629" s="19" t="s">
        <v>167</v>
      </c>
      <c r="BM629" s="191" t="s">
        <v>939</v>
      </c>
    </row>
    <row r="630" spans="1:65" s="2" customFormat="1" ht="11.25">
      <c r="A630" s="36"/>
      <c r="B630" s="37"/>
      <c r="C630" s="38"/>
      <c r="D630" s="193" t="s">
        <v>152</v>
      </c>
      <c r="E630" s="38"/>
      <c r="F630" s="194" t="s">
        <v>940</v>
      </c>
      <c r="G630" s="38"/>
      <c r="H630" s="38"/>
      <c r="I630" s="195"/>
      <c r="J630" s="38"/>
      <c r="K630" s="38"/>
      <c r="L630" s="41"/>
      <c r="M630" s="196"/>
      <c r="N630" s="197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152</v>
      </c>
      <c r="AU630" s="19" t="s">
        <v>86</v>
      </c>
    </row>
    <row r="631" spans="1:65" s="13" customFormat="1" ht="11.25">
      <c r="B631" s="206"/>
      <c r="C631" s="207"/>
      <c r="D631" s="198" t="s">
        <v>254</v>
      </c>
      <c r="E631" s="208" t="s">
        <v>19</v>
      </c>
      <c r="F631" s="209" t="s">
        <v>941</v>
      </c>
      <c r="G631" s="207"/>
      <c r="H631" s="210">
        <v>3</v>
      </c>
      <c r="I631" s="211"/>
      <c r="J631" s="207"/>
      <c r="K631" s="207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254</v>
      </c>
      <c r="AU631" s="216" t="s">
        <v>86</v>
      </c>
      <c r="AV631" s="13" t="s">
        <v>86</v>
      </c>
      <c r="AW631" s="13" t="s">
        <v>37</v>
      </c>
      <c r="AX631" s="13" t="s">
        <v>84</v>
      </c>
      <c r="AY631" s="216" t="s">
        <v>142</v>
      </c>
    </row>
    <row r="632" spans="1:65" s="2" customFormat="1" ht="24.2" customHeight="1">
      <c r="A632" s="36"/>
      <c r="B632" s="37"/>
      <c r="C632" s="228" t="s">
        <v>942</v>
      </c>
      <c r="D632" s="228" t="s">
        <v>351</v>
      </c>
      <c r="E632" s="229" t="s">
        <v>943</v>
      </c>
      <c r="F632" s="230" t="s">
        <v>944</v>
      </c>
      <c r="G632" s="231" t="s">
        <v>414</v>
      </c>
      <c r="H632" s="232">
        <v>22.5</v>
      </c>
      <c r="I632" s="233"/>
      <c r="J632" s="234">
        <f>ROUND(I632*H632,2)</f>
        <v>0</v>
      </c>
      <c r="K632" s="230" t="s">
        <v>149</v>
      </c>
      <c r="L632" s="235"/>
      <c r="M632" s="236" t="s">
        <v>19</v>
      </c>
      <c r="N632" s="237" t="s">
        <v>47</v>
      </c>
      <c r="O632" s="66"/>
      <c r="P632" s="189">
        <f>O632*H632</f>
        <v>0</v>
      </c>
      <c r="Q632" s="189">
        <v>1.18E-2</v>
      </c>
      <c r="R632" s="189">
        <f>Q632*H632</f>
        <v>0.26550000000000001</v>
      </c>
      <c r="S632" s="189">
        <v>0</v>
      </c>
      <c r="T632" s="19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1" t="s">
        <v>189</v>
      </c>
      <c r="AT632" s="191" t="s">
        <v>351</v>
      </c>
      <c r="AU632" s="191" t="s">
        <v>86</v>
      </c>
      <c r="AY632" s="19" t="s">
        <v>142</v>
      </c>
      <c r="BE632" s="192">
        <f>IF(N632="základní",J632,0)</f>
        <v>0</v>
      </c>
      <c r="BF632" s="192">
        <f>IF(N632="snížená",J632,0)</f>
        <v>0</v>
      </c>
      <c r="BG632" s="192">
        <f>IF(N632="zákl. přenesená",J632,0)</f>
        <v>0</v>
      </c>
      <c r="BH632" s="192">
        <f>IF(N632="sníž. přenesená",J632,0)</f>
        <v>0</v>
      </c>
      <c r="BI632" s="192">
        <f>IF(N632="nulová",J632,0)</f>
        <v>0</v>
      </c>
      <c r="BJ632" s="19" t="s">
        <v>84</v>
      </c>
      <c r="BK632" s="192">
        <f>ROUND(I632*H632,2)</f>
        <v>0</v>
      </c>
      <c r="BL632" s="19" t="s">
        <v>167</v>
      </c>
      <c r="BM632" s="191" t="s">
        <v>945</v>
      </c>
    </row>
    <row r="633" spans="1:65" s="13" customFormat="1" ht="11.25">
      <c r="B633" s="206"/>
      <c r="C633" s="207"/>
      <c r="D633" s="198" t="s">
        <v>254</v>
      </c>
      <c r="E633" s="208" t="s">
        <v>19</v>
      </c>
      <c r="F633" s="209" t="s">
        <v>935</v>
      </c>
      <c r="G633" s="207"/>
      <c r="H633" s="210">
        <v>22.5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254</v>
      </c>
      <c r="AU633" s="216" t="s">
        <v>86</v>
      </c>
      <c r="AV633" s="13" t="s">
        <v>86</v>
      </c>
      <c r="AW633" s="13" t="s">
        <v>37</v>
      </c>
      <c r="AX633" s="13" t="s">
        <v>84</v>
      </c>
      <c r="AY633" s="216" t="s">
        <v>142</v>
      </c>
    </row>
    <row r="634" spans="1:65" s="2" customFormat="1" ht="24.2" customHeight="1">
      <c r="A634" s="36"/>
      <c r="B634" s="37"/>
      <c r="C634" s="228" t="s">
        <v>946</v>
      </c>
      <c r="D634" s="228" t="s">
        <v>351</v>
      </c>
      <c r="E634" s="229" t="s">
        <v>947</v>
      </c>
      <c r="F634" s="230" t="s">
        <v>948</v>
      </c>
      <c r="G634" s="231" t="s">
        <v>514</v>
      </c>
      <c r="H634" s="232">
        <v>6</v>
      </c>
      <c r="I634" s="233"/>
      <c r="J634" s="234">
        <f>ROUND(I634*H634,2)</f>
        <v>0</v>
      </c>
      <c r="K634" s="230" t="s">
        <v>149</v>
      </c>
      <c r="L634" s="235"/>
      <c r="M634" s="236" t="s">
        <v>19</v>
      </c>
      <c r="N634" s="237" t="s">
        <v>47</v>
      </c>
      <c r="O634" s="66"/>
      <c r="P634" s="189">
        <f>O634*H634</f>
        <v>0</v>
      </c>
      <c r="Q634" s="189">
        <v>1.3500000000000001E-3</v>
      </c>
      <c r="R634" s="189">
        <f>Q634*H634</f>
        <v>8.0999999999999996E-3</v>
      </c>
      <c r="S634" s="189">
        <v>0</v>
      </c>
      <c r="T634" s="190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1" t="s">
        <v>189</v>
      </c>
      <c r="AT634" s="191" t="s">
        <v>351</v>
      </c>
      <c r="AU634" s="191" t="s">
        <v>86</v>
      </c>
      <c r="AY634" s="19" t="s">
        <v>142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9" t="s">
        <v>84</v>
      </c>
      <c r="BK634" s="192">
        <f>ROUND(I634*H634,2)</f>
        <v>0</v>
      </c>
      <c r="BL634" s="19" t="s">
        <v>167</v>
      </c>
      <c r="BM634" s="191" t="s">
        <v>949</v>
      </c>
    </row>
    <row r="635" spans="1:65" s="13" customFormat="1" ht="11.25">
      <c r="B635" s="206"/>
      <c r="C635" s="207"/>
      <c r="D635" s="198" t="s">
        <v>254</v>
      </c>
      <c r="E635" s="208" t="s">
        <v>19</v>
      </c>
      <c r="F635" s="209" t="s">
        <v>950</v>
      </c>
      <c r="G635" s="207"/>
      <c r="H635" s="210">
        <v>6</v>
      </c>
      <c r="I635" s="211"/>
      <c r="J635" s="207"/>
      <c r="K635" s="207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254</v>
      </c>
      <c r="AU635" s="216" t="s">
        <v>86</v>
      </c>
      <c r="AV635" s="13" t="s">
        <v>86</v>
      </c>
      <c r="AW635" s="13" t="s">
        <v>37</v>
      </c>
      <c r="AX635" s="13" t="s">
        <v>84</v>
      </c>
      <c r="AY635" s="216" t="s">
        <v>142</v>
      </c>
    </row>
    <row r="636" spans="1:65" s="2" customFormat="1" ht="24.2" customHeight="1">
      <c r="A636" s="36"/>
      <c r="B636" s="37"/>
      <c r="C636" s="228" t="s">
        <v>951</v>
      </c>
      <c r="D636" s="228" t="s">
        <v>351</v>
      </c>
      <c r="E636" s="229" t="s">
        <v>952</v>
      </c>
      <c r="F636" s="230" t="s">
        <v>953</v>
      </c>
      <c r="G636" s="231" t="s">
        <v>414</v>
      </c>
      <c r="H636" s="232">
        <v>3</v>
      </c>
      <c r="I636" s="233"/>
      <c r="J636" s="234">
        <f>ROUND(I636*H636,2)</f>
        <v>0</v>
      </c>
      <c r="K636" s="230" t="s">
        <v>149</v>
      </c>
      <c r="L636" s="235"/>
      <c r="M636" s="236" t="s">
        <v>19</v>
      </c>
      <c r="N636" s="237" t="s">
        <v>47</v>
      </c>
      <c r="O636" s="66"/>
      <c r="P636" s="189">
        <f>O636*H636</f>
        <v>0</v>
      </c>
      <c r="Q636" s="189">
        <v>1.2999999999999999E-2</v>
      </c>
      <c r="R636" s="189">
        <f>Q636*H636</f>
        <v>3.9E-2</v>
      </c>
      <c r="S636" s="189">
        <v>0</v>
      </c>
      <c r="T636" s="190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91" t="s">
        <v>189</v>
      </c>
      <c r="AT636" s="191" t="s">
        <v>351</v>
      </c>
      <c r="AU636" s="191" t="s">
        <v>86</v>
      </c>
      <c r="AY636" s="19" t="s">
        <v>142</v>
      </c>
      <c r="BE636" s="192">
        <f>IF(N636="základní",J636,0)</f>
        <v>0</v>
      </c>
      <c r="BF636" s="192">
        <f>IF(N636="snížená",J636,0)</f>
        <v>0</v>
      </c>
      <c r="BG636" s="192">
        <f>IF(N636="zákl. přenesená",J636,0)</f>
        <v>0</v>
      </c>
      <c r="BH636" s="192">
        <f>IF(N636="sníž. přenesená",J636,0)</f>
        <v>0</v>
      </c>
      <c r="BI636" s="192">
        <f>IF(N636="nulová",J636,0)</f>
        <v>0</v>
      </c>
      <c r="BJ636" s="19" t="s">
        <v>84</v>
      </c>
      <c r="BK636" s="192">
        <f>ROUND(I636*H636,2)</f>
        <v>0</v>
      </c>
      <c r="BL636" s="19" t="s">
        <v>167</v>
      </c>
      <c r="BM636" s="191" t="s">
        <v>954</v>
      </c>
    </row>
    <row r="637" spans="1:65" s="13" customFormat="1" ht="11.25">
      <c r="B637" s="206"/>
      <c r="C637" s="207"/>
      <c r="D637" s="198" t="s">
        <v>254</v>
      </c>
      <c r="E637" s="208" t="s">
        <v>19</v>
      </c>
      <c r="F637" s="209" t="s">
        <v>941</v>
      </c>
      <c r="G637" s="207"/>
      <c r="H637" s="210">
        <v>3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254</v>
      </c>
      <c r="AU637" s="216" t="s">
        <v>86</v>
      </c>
      <c r="AV637" s="13" t="s">
        <v>86</v>
      </c>
      <c r="AW637" s="13" t="s">
        <v>37</v>
      </c>
      <c r="AX637" s="13" t="s">
        <v>84</v>
      </c>
      <c r="AY637" s="216" t="s">
        <v>142</v>
      </c>
    </row>
    <row r="638" spans="1:65" s="2" customFormat="1" ht="16.5" customHeight="1">
      <c r="A638" s="36"/>
      <c r="B638" s="37"/>
      <c r="C638" s="228" t="s">
        <v>955</v>
      </c>
      <c r="D638" s="228" t="s">
        <v>351</v>
      </c>
      <c r="E638" s="229" t="s">
        <v>956</v>
      </c>
      <c r="F638" s="230" t="s">
        <v>957</v>
      </c>
      <c r="G638" s="231" t="s">
        <v>414</v>
      </c>
      <c r="H638" s="232">
        <v>22.5</v>
      </c>
      <c r="I638" s="233"/>
      <c r="J638" s="234">
        <f>ROUND(I638*H638,2)</f>
        <v>0</v>
      </c>
      <c r="K638" s="230" t="s">
        <v>149</v>
      </c>
      <c r="L638" s="235"/>
      <c r="M638" s="236" t="s">
        <v>19</v>
      </c>
      <c r="N638" s="237" t="s">
        <v>47</v>
      </c>
      <c r="O638" s="66"/>
      <c r="P638" s="189">
        <f>O638*H638</f>
        <v>0</v>
      </c>
      <c r="Q638" s="189">
        <v>7.4000000000000003E-3</v>
      </c>
      <c r="R638" s="189">
        <f>Q638*H638</f>
        <v>0.16650000000000001</v>
      </c>
      <c r="S638" s="189">
        <v>0</v>
      </c>
      <c r="T638" s="190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91" t="s">
        <v>189</v>
      </c>
      <c r="AT638" s="191" t="s">
        <v>351</v>
      </c>
      <c r="AU638" s="191" t="s">
        <v>86</v>
      </c>
      <c r="AY638" s="19" t="s">
        <v>142</v>
      </c>
      <c r="BE638" s="192">
        <f>IF(N638="základní",J638,0)</f>
        <v>0</v>
      </c>
      <c r="BF638" s="192">
        <f>IF(N638="snížená",J638,0)</f>
        <v>0</v>
      </c>
      <c r="BG638" s="192">
        <f>IF(N638="zákl. přenesená",J638,0)</f>
        <v>0</v>
      </c>
      <c r="BH638" s="192">
        <f>IF(N638="sníž. přenesená",J638,0)</f>
        <v>0</v>
      </c>
      <c r="BI638" s="192">
        <f>IF(N638="nulová",J638,0)</f>
        <v>0</v>
      </c>
      <c r="BJ638" s="19" t="s">
        <v>84</v>
      </c>
      <c r="BK638" s="192">
        <f>ROUND(I638*H638,2)</f>
        <v>0</v>
      </c>
      <c r="BL638" s="19" t="s">
        <v>167</v>
      </c>
      <c r="BM638" s="191" t="s">
        <v>958</v>
      </c>
    </row>
    <row r="639" spans="1:65" s="13" customFormat="1" ht="11.25">
      <c r="B639" s="206"/>
      <c r="C639" s="207"/>
      <c r="D639" s="198" t="s">
        <v>254</v>
      </c>
      <c r="E639" s="208" t="s">
        <v>19</v>
      </c>
      <c r="F639" s="209" t="s">
        <v>935</v>
      </c>
      <c r="G639" s="207"/>
      <c r="H639" s="210">
        <v>22.5</v>
      </c>
      <c r="I639" s="211"/>
      <c r="J639" s="207"/>
      <c r="K639" s="207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254</v>
      </c>
      <c r="AU639" s="216" t="s">
        <v>86</v>
      </c>
      <c r="AV639" s="13" t="s">
        <v>86</v>
      </c>
      <c r="AW639" s="13" t="s">
        <v>37</v>
      </c>
      <c r="AX639" s="13" t="s">
        <v>84</v>
      </c>
      <c r="AY639" s="216" t="s">
        <v>142</v>
      </c>
    </row>
    <row r="640" spans="1:65" s="2" customFormat="1" ht="44.25" customHeight="1">
      <c r="A640" s="36"/>
      <c r="B640" s="37"/>
      <c r="C640" s="180" t="s">
        <v>959</v>
      </c>
      <c r="D640" s="180" t="s">
        <v>145</v>
      </c>
      <c r="E640" s="181" t="s">
        <v>960</v>
      </c>
      <c r="F640" s="182" t="s">
        <v>961</v>
      </c>
      <c r="G640" s="183" t="s">
        <v>251</v>
      </c>
      <c r="H640" s="184">
        <v>300.28899999999999</v>
      </c>
      <c r="I640" s="185"/>
      <c r="J640" s="186">
        <f>ROUND(I640*H640,2)</f>
        <v>0</v>
      </c>
      <c r="K640" s="182" t="s">
        <v>149</v>
      </c>
      <c r="L640" s="41"/>
      <c r="M640" s="187" t="s">
        <v>19</v>
      </c>
      <c r="N640" s="188" t="s">
        <v>47</v>
      </c>
      <c r="O640" s="66"/>
      <c r="P640" s="189">
        <f>O640*H640</f>
        <v>0</v>
      </c>
      <c r="Q640" s="189">
        <v>0</v>
      </c>
      <c r="R640" s="189">
        <f>Q640*H640</f>
        <v>0</v>
      </c>
      <c r="S640" s="189">
        <v>0</v>
      </c>
      <c r="T640" s="190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1" t="s">
        <v>167</v>
      </c>
      <c r="AT640" s="191" t="s">
        <v>145</v>
      </c>
      <c r="AU640" s="191" t="s">
        <v>86</v>
      </c>
      <c r="AY640" s="19" t="s">
        <v>142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9" t="s">
        <v>84</v>
      </c>
      <c r="BK640" s="192">
        <f>ROUND(I640*H640,2)</f>
        <v>0</v>
      </c>
      <c r="BL640" s="19" t="s">
        <v>167</v>
      </c>
      <c r="BM640" s="191" t="s">
        <v>962</v>
      </c>
    </row>
    <row r="641" spans="1:65" s="2" customFormat="1" ht="11.25">
      <c r="A641" s="36"/>
      <c r="B641" s="37"/>
      <c r="C641" s="38"/>
      <c r="D641" s="193" t="s">
        <v>152</v>
      </c>
      <c r="E641" s="38"/>
      <c r="F641" s="194" t="s">
        <v>963</v>
      </c>
      <c r="G641" s="38"/>
      <c r="H641" s="38"/>
      <c r="I641" s="195"/>
      <c r="J641" s="38"/>
      <c r="K641" s="38"/>
      <c r="L641" s="41"/>
      <c r="M641" s="196"/>
      <c r="N641" s="197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152</v>
      </c>
      <c r="AU641" s="19" t="s">
        <v>86</v>
      </c>
    </row>
    <row r="642" spans="1:65" s="13" customFormat="1" ht="22.5">
      <c r="B642" s="206"/>
      <c r="C642" s="207"/>
      <c r="D642" s="198" t="s">
        <v>254</v>
      </c>
      <c r="E642" s="208" t="s">
        <v>19</v>
      </c>
      <c r="F642" s="209" t="s">
        <v>964</v>
      </c>
      <c r="G642" s="207"/>
      <c r="H642" s="210">
        <v>271.48200000000003</v>
      </c>
      <c r="I642" s="211"/>
      <c r="J642" s="207"/>
      <c r="K642" s="207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254</v>
      </c>
      <c r="AU642" s="216" t="s">
        <v>86</v>
      </c>
      <c r="AV642" s="13" t="s">
        <v>86</v>
      </c>
      <c r="AW642" s="13" t="s">
        <v>37</v>
      </c>
      <c r="AX642" s="13" t="s">
        <v>76</v>
      </c>
      <c r="AY642" s="216" t="s">
        <v>142</v>
      </c>
    </row>
    <row r="643" spans="1:65" s="13" customFormat="1" ht="22.5">
      <c r="B643" s="206"/>
      <c r="C643" s="207"/>
      <c r="D643" s="198" t="s">
        <v>254</v>
      </c>
      <c r="E643" s="208" t="s">
        <v>19</v>
      </c>
      <c r="F643" s="209" t="s">
        <v>965</v>
      </c>
      <c r="G643" s="207"/>
      <c r="H643" s="210">
        <v>28.806999999999999</v>
      </c>
      <c r="I643" s="211"/>
      <c r="J643" s="207"/>
      <c r="K643" s="207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254</v>
      </c>
      <c r="AU643" s="216" t="s">
        <v>86</v>
      </c>
      <c r="AV643" s="13" t="s">
        <v>86</v>
      </c>
      <c r="AW643" s="13" t="s">
        <v>37</v>
      </c>
      <c r="AX643" s="13" t="s">
        <v>76</v>
      </c>
      <c r="AY643" s="216" t="s">
        <v>142</v>
      </c>
    </row>
    <row r="644" spans="1:65" s="14" customFormat="1" ht="11.25">
      <c r="B644" s="217"/>
      <c r="C644" s="218"/>
      <c r="D644" s="198" t="s">
        <v>254</v>
      </c>
      <c r="E644" s="219" t="s">
        <v>19</v>
      </c>
      <c r="F644" s="220" t="s">
        <v>266</v>
      </c>
      <c r="G644" s="218"/>
      <c r="H644" s="221">
        <v>300.28899999999999</v>
      </c>
      <c r="I644" s="222"/>
      <c r="J644" s="218"/>
      <c r="K644" s="218"/>
      <c r="L644" s="223"/>
      <c r="M644" s="224"/>
      <c r="N644" s="225"/>
      <c r="O644" s="225"/>
      <c r="P644" s="225"/>
      <c r="Q644" s="225"/>
      <c r="R644" s="225"/>
      <c r="S644" s="225"/>
      <c r="T644" s="226"/>
      <c r="AT644" s="227" t="s">
        <v>254</v>
      </c>
      <c r="AU644" s="227" t="s">
        <v>86</v>
      </c>
      <c r="AV644" s="14" t="s">
        <v>167</v>
      </c>
      <c r="AW644" s="14" t="s">
        <v>37</v>
      </c>
      <c r="AX644" s="14" t="s">
        <v>84</v>
      </c>
      <c r="AY644" s="227" t="s">
        <v>142</v>
      </c>
    </row>
    <row r="645" spans="1:65" s="2" customFormat="1" ht="49.15" customHeight="1">
      <c r="A645" s="36"/>
      <c r="B645" s="37"/>
      <c r="C645" s="180" t="s">
        <v>966</v>
      </c>
      <c r="D645" s="180" t="s">
        <v>145</v>
      </c>
      <c r="E645" s="181" t="s">
        <v>967</v>
      </c>
      <c r="F645" s="182" t="s">
        <v>968</v>
      </c>
      <c r="G645" s="183" t="s">
        <v>251</v>
      </c>
      <c r="H645" s="184">
        <v>6005.78</v>
      </c>
      <c r="I645" s="185"/>
      <c r="J645" s="186">
        <f>ROUND(I645*H645,2)</f>
        <v>0</v>
      </c>
      <c r="K645" s="182" t="s">
        <v>149</v>
      </c>
      <c r="L645" s="41"/>
      <c r="M645" s="187" t="s">
        <v>19</v>
      </c>
      <c r="N645" s="188" t="s">
        <v>47</v>
      </c>
      <c r="O645" s="66"/>
      <c r="P645" s="189">
        <f>O645*H645</f>
        <v>0</v>
      </c>
      <c r="Q645" s="189">
        <v>0</v>
      </c>
      <c r="R645" s="189">
        <f>Q645*H645</f>
        <v>0</v>
      </c>
      <c r="S645" s="189">
        <v>0</v>
      </c>
      <c r="T645" s="190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91" t="s">
        <v>167</v>
      </c>
      <c r="AT645" s="191" t="s">
        <v>145</v>
      </c>
      <c r="AU645" s="191" t="s">
        <v>86</v>
      </c>
      <c r="AY645" s="19" t="s">
        <v>142</v>
      </c>
      <c r="BE645" s="192">
        <f>IF(N645="základní",J645,0)</f>
        <v>0</v>
      </c>
      <c r="BF645" s="192">
        <f>IF(N645="snížená",J645,0)</f>
        <v>0</v>
      </c>
      <c r="BG645" s="192">
        <f>IF(N645="zákl. přenesená",J645,0)</f>
        <v>0</v>
      </c>
      <c r="BH645" s="192">
        <f>IF(N645="sníž. přenesená",J645,0)</f>
        <v>0</v>
      </c>
      <c r="BI645" s="192">
        <f>IF(N645="nulová",J645,0)</f>
        <v>0</v>
      </c>
      <c r="BJ645" s="19" t="s">
        <v>84</v>
      </c>
      <c r="BK645" s="192">
        <f>ROUND(I645*H645,2)</f>
        <v>0</v>
      </c>
      <c r="BL645" s="19" t="s">
        <v>167</v>
      </c>
      <c r="BM645" s="191" t="s">
        <v>969</v>
      </c>
    </row>
    <row r="646" spans="1:65" s="2" customFormat="1" ht="11.25">
      <c r="A646" s="36"/>
      <c r="B646" s="37"/>
      <c r="C646" s="38"/>
      <c r="D646" s="193" t="s">
        <v>152</v>
      </c>
      <c r="E646" s="38"/>
      <c r="F646" s="194" t="s">
        <v>970</v>
      </c>
      <c r="G646" s="38"/>
      <c r="H646" s="38"/>
      <c r="I646" s="195"/>
      <c r="J646" s="38"/>
      <c r="K646" s="38"/>
      <c r="L646" s="41"/>
      <c r="M646" s="196"/>
      <c r="N646" s="197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152</v>
      </c>
      <c r="AU646" s="19" t="s">
        <v>86</v>
      </c>
    </row>
    <row r="647" spans="1:65" s="13" customFormat="1" ht="22.5">
      <c r="B647" s="206"/>
      <c r="C647" s="207"/>
      <c r="D647" s="198" t="s">
        <v>254</v>
      </c>
      <c r="E647" s="208" t="s">
        <v>19</v>
      </c>
      <c r="F647" s="209" t="s">
        <v>964</v>
      </c>
      <c r="G647" s="207"/>
      <c r="H647" s="210">
        <v>271.48200000000003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254</v>
      </c>
      <c r="AU647" s="216" t="s">
        <v>86</v>
      </c>
      <c r="AV647" s="13" t="s">
        <v>86</v>
      </c>
      <c r="AW647" s="13" t="s">
        <v>37</v>
      </c>
      <c r="AX647" s="13" t="s">
        <v>76</v>
      </c>
      <c r="AY647" s="216" t="s">
        <v>142</v>
      </c>
    </row>
    <row r="648" spans="1:65" s="13" customFormat="1" ht="22.5">
      <c r="B648" s="206"/>
      <c r="C648" s="207"/>
      <c r="D648" s="198" t="s">
        <v>254</v>
      </c>
      <c r="E648" s="208" t="s">
        <v>19</v>
      </c>
      <c r="F648" s="209" t="s">
        <v>965</v>
      </c>
      <c r="G648" s="207"/>
      <c r="H648" s="210">
        <v>28.806999999999999</v>
      </c>
      <c r="I648" s="211"/>
      <c r="J648" s="207"/>
      <c r="K648" s="207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254</v>
      </c>
      <c r="AU648" s="216" t="s">
        <v>86</v>
      </c>
      <c r="AV648" s="13" t="s">
        <v>86</v>
      </c>
      <c r="AW648" s="13" t="s">
        <v>37</v>
      </c>
      <c r="AX648" s="13" t="s">
        <v>76</v>
      </c>
      <c r="AY648" s="216" t="s">
        <v>142</v>
      </c>
    </row>
    <row r="649" spans="1:65" s="14" customFormat="1" ht="11.25">
      <c r="B649" s="217"/>
      <c r="C649" s="218"/>
      <c r="D649" s="198" t="s">
        <v>254</v>
      </c>
      <c r="E649" s="219" t="s">
        <v>19</v>
      </c>
      <c r="F649" s="220" t="s">
        <v>266</v>
      </c>
      <c r="G649" s="218"/>
      <c r="H649" s="221">
        <v>300.28899999999999</v>
      </c>
      <c r="I649" s="222"/>
      <c r="J649" s="218"/>
      <c r="K649" s="218"/>
      <c r="L649" s="223"/>
      <c r="M649" s="224"/>
      <c r="N649" s="225"/>
      <c r="O649" s="225"/>
      <c r="P649" s="225"/>
      <c r="Q649" s="225"/>
      <c r="R649" s="225"/>
      <c r="S649" s="225"/>
      <c r="T649" s="226"/>
      <c r="AT649" s="227" t="s">
        <v>254</v>
      </c>
      <c r="AU649" s="227" t="s">
        <v>86</v>
      </c>
      <c r="AV649" s="14" t="s">
        <v>167</v>
      </c>
      <c r="AW649" s="14" t="s">
        <v>37</v>
      </c>
      <c r="AX649" s="14" t="s">
        <v>84</v>
      </c>
      <c r="AY649" s="227" t="s">
        <v>142</v>
      </c>
    </row>
    <row r="650" spans="1:65" s="13" customFormat="1" ht="11.25">
      <c r="B650" s="206"/>
      <c r="C650" s="207"/>
      <c r="D650" s="198" t="s">
        <v>254</v>
      </c>
      <c r="E650" s="207"/>
      <c r="F650" s="209" t="s">
        <v>971</v>
      </c>
      <c r="G650" s="207"/>
      <c r="H650" s="210">
        <v>6005.78</v>
      </c>
      <c r="I650" s="211"/>
      <c r="J650" s="207"/>
      <c r="K650" s="207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254</v>
      </c>
      <c r="AU650" s="216" t="s">
        <v>86</v>
      </c>
      <c r="AV650" s="13" t="s">
        <v>86</v>
      </c>
      <c r="AW650" s="13" t="s">
        <v>4</v>
      </c>
      <c r="AX650" s="13" t="s">
        <v>84</v>
      </c>
      <c r="AY650" s="216" t="s">
        <v>142</v>
      </c>
    </row>
    <row r="651" spans="1:65" s="2" customFormat="1" ht="44.25" customHeight="1">
      <c r="A651" s="36"/>
      <c r="B651" s="37"/>
      <c r="C651" s="180" t="s">
        <v>972</v>
      </c>
      <c r="D651" s="180" t="s">
        <v>145</v>
      </c>
      <c r="E651" s="181" t="s">
        <v>973</v>
      </c>
      <c r="F651" s="182" t="s">
        <v>974</v>
      </c>
      <c r="G651" s="183" t="s">
        <v>251</v>
      </c>
      <c r="H651" s="184">
        <v>300.28899999999999</v>
      </c>
      <c r="I651" s="185"/>
      <c r="J651" s="186">
        <f>ROUND(I651*H651,2)</f>
        <v>0</v>
      </c>
      <c r="K651" s="182" t="s">
        <v>149</v>
      </c>
      <c r="L651" s="41"/>
      <c r="M651" s="187" t="s">
        <v>19</v>
      </c>
      <c r="N651" s="188" t="s">
        <v>47</v>
      </c>
      <c r="O651" s="66"/>
      <c r="P651" s="189">
        <f>O651*H651</f>
        <v>0</v>
      </c>
      <c r="Q651" s="189">
        <v>0</v>
      </c>
      <c r="R651" s="189">
        <f>Q651*H651</f>
        <v>0</v>
      </c>
      <c r="S651" s="189">
        <v>0</v>
      </c>
      <c r="T651" s="190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91" t="s">
        <v>167</v>
      </c>
      <c r="AT651" s="191" t="s">
        <v>145</v>
      </c>
      <c r="AU651" s="191" t="s">
        <v>86</v>
      </c>
      <c r="AY651" s="19" t="s">
        <v>142</v>
      </c>
      <c r="BE651" s="192">
        <f>IF(N651="základní",J651,0)</f>
        <v>0</v>
      </c>
      <c r="BF651" s="192">
        <f>IF(N651="snížená",J651,0)</f>
        <v>0</v>
      </c>
      <c r="BG651" s="192">
        <f>IF(N651="zákl. přenesená",J651,0)</f>
        <v>0</v>
      </c>
      <c r="BH651" s="192">
        <f>IF(N651="sníž. přenesená",J651,0)</f>
        <v>0</v>
      </c>
      <c r="BI651" s="192">
        <f>IF(N651="nulová",J651,0)</f>
        <v>0</v>
      </c>
      <c r="BJ651" s="19" t="s">
        <v>84</v>
      </c>
      <c r="BK651" s="192">
        <f>ROUND(I651*H651,2)</f>
        <v>0</v>
      </c>
      <c r="BL651" s="19" t="s">
        <v>167</v>
      </c>
      <c r="BM651" s="191" t="s">
        <v>975</v>
      </c>
    </row>
    <row r="652" spans="1:65" s="2" customFormat="1" ht="11.25">
      <c r="A652" s="36"/>
      <c r="B652" s="37"/>
      <c r="C652" s="38"/>
      <c r="D652" s="193" t="s">
        <v>152</v>
      </c>
      <c r="E652" s="38"/>
      <c r="F652" s="194" t="s">
        <v>976</v>
      </c>
      <c r="G652" s="38"/>
      <c r="H652" s="38"/>
      <c r="I652" s="195"/>
      <c r="J652" s="38"/>
      <c r="K652" s="38"/>
      <c r="L652" s="41"/>
      <c r="M652" s="196"/>
      <c r="N652" s="197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152</v>
      </c>
      <c r="AU652" s="19" t="s">
        <v>86</v>
      </c>
    </row>
    <row r="653" spans="1:65" s="13" customFormat="1" ht="22.5">
      <c r="B653" s="206"/>
      <c r="C653" s="207"/>
      <c r="D653" s="198" t="s">
        <v>254</v>
      </c>
      <c r="E653" s="208" t="s">
        <v>19</v>
      </c>
      <c r="F653" s="209" t="s">
        <v>964</v>
      </c>
      <c r="G653" s="207"/>
      <c r="H653" s="210">
        <v>271.48200000000003</v>
      </c>
      <c r="I653" s="211"/>
      <c r="J653" s="207"/>
      <c r="K653" s="207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254</v>
      </c>
      <c r="AU653" s="216" t="s">
        <v>86</v>
      </c>
      <c r="AV653" s="13" t="s">
        <v>86</v>
      </c>
      <c r="AW653" s="13" t="s">
        <v>37</v>
      </c>
      <c r="AX653" s="13" t="s">
        <v>76</v>
      </c>
      <c r="AY653" s="216" t="s">
        <v>142</v>
      </c>
    </row>
    <row r="654" spans="1:65" s="13" customFormat="1" ht="22.5">
      <c r="B654" s="206"/>
      <c r="C654" s="207"/>
      <c r="D654" s="198" t="s">
        <v>254</v>
      </c>
      <c r="E654" s="208" t="s">
        <v>19</v>
      </c>
      <c r="F654" s="209" t="s">
        <v>965</v>
      </c>
      <c r="G654" s="207"/>
      <c r="H654" s="210">
        <v>28.806999999999999</v>
      </c>
      <c r="I654" s="211"/>
      <c r="J654" s="207"/>
      <c r="K654" s="207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254</v>
      </c>
      <c r="AU654" s="216" t="s">
        <v>86</v>
      </c>
      <c r="AV654" s="13" t="s">
        <v>86</v>
      </c>
      <c r="AW654" s="13" t="s">
        <v>37</v>
      </c>
      <c r="AX654" s="13" t="s">
        <v>76</v>
      </c>
      <c r="AY654" s="216" t="s">
        <v>142</v>
      </c>
    </row>
    <row r="655" spans="1:65" s="14" customFormat="1" ht="11.25">
      <c r="B655" s="217"/>
      <c r="C655" s="218"/>
      <c r="D655" s="198" t="s">
        <v>254</v>
      </c>
      <c r="E655" s="219" t="s">
        <v>19</v>
      </c>
      <c r="F655" s="220" t="s">
        <v>266</v>
      </c>
      <c r="G655" s="218"/>
      <c r="H655" s="221">
        <v>300.28899999999999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254</v>
      </c>
      <c r="AU655" s="227" t="s">
        <v>86</v>
      </c>
      <c r="AV655" s="14" t="s">
        <v>167</v>
      </c>
      <c r="AW655" s="14" t="s">
        <v>37</v>
      </c>
      <c r="AX655" s="14" t="s">
        <v>84</v>
      </c>
      <c r="AY655" s="227" t="s">
        <v>142</v>
      </c>
    </row>
    <row r="656" spans="1:65" s="2" customFormat="1" ht="24.2" customHeight="1">
      <c r="A656" s="36"/>
      <c r="B656" s="37"/>
      <c r="C656" s="180" t="s">
        <v>977</v>
      </c>
      <c r="D656" s="180" t="s">
        <v>145</v>
      </c>
      <c r="E656" s="181" t="s">
        <v>978</v>
      </c>
      <c r="F656" s="182" t="s">
        <v>979</v>
      </c>
      <c r="G656" s="183" t="s">
        <v>980</v>
      </c>
      <c r="H656" s="184">
        <v>8</v>
      </c>
      <c r="I656" s="185"/>
      <c r="J656" s="186">
        <f>ROUND(I656*H656,2)</f>
        <v>0</v>
      </c>
      <c r="K656" s="182" t="s">
        <v>19</v>
      </c>
      <c r="L656" s="41"/>
      <c r="M656" s="187" t="s">
        <v>19</v>
      </c>
      <c r="N656" s="188" t="s">
        <v>47</v>
      </c>
      <c r="O656" s="66"/>
      <c r="P656" s="189">
        <f>O656*H656</f>
        <v>0</v>
      </c>
      <c r="Q656" s="189">
        <v>0</v>
      </c>
      <c r="R656" s="189">
        <f>Q656*H656</f>
        <v>0</v>
      </c>
      <c r="S656" s="189">
        <v>0</v>
      </c>
      <c r="T656" s="190">
        <f>S656*H656</f>
        <v>0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91" t="s">
        <v>167</v>
      </c>
      <c r="AT656" s="191" t="s">
        <v>145</v>
      </c>
      <c r="AU656" s="191" t="s">
        <v>86</v>
      </c>
      <c r="AY656" s="19" t="s">
        <v>142</v>
      </c>
      <c r="BE656" s="192">
        <f>IF(N656="základní",J656,0)</f>
        <v>0</v>
      </c>
      <c r="BF656" s="192">
        <f>IF(N656="snížená",J656,0)</f>
        <v>0</v>
      </c>
      <c r="BG656" s="192">
        <f>IF(N656="zákl. přenesená",J656,0)</f>
        <v>0</v>
      </c>
      <c r="BH656" s="192">
        <f>IF(N656="sníž. přenesená",J656,0)</f>
        <v>0</v>
      </c>
      <c r="BI656" s="192">
        <f>IF(N656="nulová",J656,0)</f>
        <v>0</v>
      </c>
      <c r="BJ656" s="19" t="s">
        <v>84</v>
      </c>
      <c r="BK656" s="192">
        <f>ROUND(I656*H656,2)</f>
        <v>0</v>
      </c>
      <c r="BL656" s="19" t="s">
        <v>167</v>
      </c>
      <c r="BM656" s="191" t="s">
        <v>981</v>
      </c>
    </row>
    <row r="657" spans="1:65" s="2" customFormat="1" ht="24.2" customHeight="1">
      <c r="A657" s="36"/>
      <c r="B657" s="37"/>
      <c r="C657" s="180" t="s">
        <v>982</v>
      </c>
      <c r="D657" s="180" t="s">
        <v>145</v>
      </c>
      <c r="E657" s="181" t="s">
        <v>983</v>
      </c>
      <c r="F657" s="182" t="s">
        <v>984</v>
      </c>
      <c r="G657" s="183" t="s">
        <v>980</v>
      </c>
      <c r="H657" s="184">
        <v>4</v>
      </c>
      <c r="I657" s="185"/>
      <c r="J657" s="186">
        <f>ROUND(I657*H657,2)</f>
        <v>0</v>
      </c>
      <c r="K657" s="182" t="s">
        <v>19</v>
      </c>
      <c r="L657" s="41"/>
      <c r="M657" s="187" t="s">
        <v>19</v>
      </c>
      <c r="N657" s="188" t="s">
        <v>47</v>
      </c>
      <c r="O657" s="66"/>
      <c r="P657" s="189">
        <f>O657*H657</f>
        <v>0</v>
      </c>
      <c r="Q657" s="189">
        <v>0</v>
      </c>
      <c r="R657" s="189">
        <f>Q657*H657</f>
        <v>0</v>
      </c>
      <c r="S657" s="189">
        <v>0</v>
      </c>
      <c r="T657" s="190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1" t="s">
        <v>167</v>
      </c>
      <c r="AT657" s="191" t="s">
        <v>145</v>
      </c>
      <c r="AU657" s="191" t="s">
        <v>86</v>
      </c>
      <c r="AY657" s="19" t="s">
        <v>142</v>
      </c>
      <c r="BE657" s="192">
        <f>IF(N657="základní",J657,0)</f>
        <v>0</v>
      </c>
      <c r="BF657" s="192">
        <f>IF(N657="snížená",J657,0)</f>
        <v>0</v>
      </c>
      <c r="BG657" s="192">
        <f>IF(N657="zákl. přenesená",J657,0)</f>
        <v>0</v>
      </c>
      <c r="BH657" s="192">
        <f>IF(N657="sníž. přenesená",J657,0)</f>
        <v>0</v>
      </c>
      <c r="BI657" s="192">
        <f>IF(N657="nulová",J657,0)</f>
        <v>0</v>
      </c>
      <c r="BJ657" s="19" t="s">
        <v>84</v>
      </c>
      <c r="BK657" s="192">
        <f>ROUND(I657*H657,2)</f>
        <v>0</v>
      </c>
      <c r="BL657" s="19" t="s">
        <v>167</v>
      </c>
      <c r="BM657" s="191" t="s">
        <v>985</v>
      </c>
    </row>
    <row r="658" spans="1:65" s="2" customFormat="1" ht="24.2" customHeight="1">
      <c r="A658" s="36"/>
      <c r="B658" s="37"/>
      <c r="C658" s="180" t="s">
        <v>986</v>
      </c>
      <c r="D658" s="180" t="s">
        <v>145</v>
      </c>
      <c r="E658" s="181" t="s">
        <v>987</v>
      </c>
      <c r="F658" s="182" t="s">
        <v>988</v>
      </c>
      <c r="G658" s="183" t="s">
        <v>989</v>
      </c>
      <c r="H658" s="184">
        <v>270</v>
      </c>
      <c r="I658" s="185"/>
      <c r="J658" s="186">
        <f>ROUND(I658*H658,2)</f>
        <v>0</v>
      </c>
      <c r="K658" s="182" t="s">
        <v>19</v>
      </c>
      <c r="L658" s="41"/>
      <c r="M658" s="187" t="s">
        <v>19</v>
      </c>
      <c r="N658" s="188" t="s">
        <v>47</v>
      </c>
      <c r="O658" s="66"/>
      <c r="P658" s="189">
        <f>O658*H658</f>
        <v>0</v>
      </c>
      <c r="Q658" s="189">
        <v>0</v>
      </c>
      <c r="R658" s="189">
        <f>Q658*H658</f>
        <v>0</v>
      </c>
      <c r="S658" s="189">
        <v>0</v>
      </c>
      <c r="T658" s="190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91" t="s">
        <v>167</v>
      </c>
      <c r="AT658" s="191" t="s">
        <v>145</v>
      </c>
      <c r="AU658" s="191" t="s">
        <v>86</v>
      </c>
      <c r="AY658" s="19" t="s">
        <v>142</v>
      </c>
      <c r="BE658" s="192">
        <f>IF(N658="základní",J658,0)</f>
        <v>0</v>
      </c>
      <c r="BF658" s="192">
        <f>IF(N658="snížená",J658,0)</f>
        <v>0</v>
      </c>
      <c r="BG658" s="192">
        <f>IF(N658="zákl. přenesená",J658,0)</f>
        <v>0</v>
      </c>
      <c r="BH658" s="192">
        <f>IF(N658="sníž. přenesená",J658,0)</f>
        <v>0</v>
      </c>
      <c r="BI658" s="192">
        <f>IF(N658="nulová",J658,0)</f>
        <v>0</v>
      </c>
      <c r="BJ658" s="19" t="s">
        <v>84</v>
      </c>
      <c r="BK658" s="192">
        <f>ROUND(I658*H658,2)</f>
        <v>0</v>
      </c>
      <c r="BL658" s="19" t="s">
        <v>167</v>
      </c>
      <c r="BM658" s="191" t="s">
        <v>990</v>
      </c>
    </row>
    <row r="659" spans="1:65" s="13" customFormat="1" ht="11.25">
      <c r="B659" s="206"/>
      <c r="C659" s="207"/>
      <c r="D659" s="198" t="s">
        <v>254</v>
      </c>
      <c r="E659" s="208" t="s">
        <v>19</v>
      </c>
      <c r="F659" s="209" t="s">
        <v>991</v>
      </c>
      <c r="G659" s="207"/>
      <c r="H659" s="210">
        <v>270</v>
      </c>
      <c r="I659" s="211"/>
      <c r="J659" s="207"/>
      <c r="K659" s="207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254</v>
      </c>
      <c r="AU659" s="216" t="s">
        <v>86</v>
      </c>
      <c r="AV659" s="13" t="s">
        <v>86</v>
      </c>
      <c r="AW659" s="13" t="s">
        <v>37</v>
      </c>
      <c r="AX659" s="13" t="s">
        <v>84</v>
      </c>
      <c r="AY659" s="216" t="s">
        <v>142</v>
      </c>
    </row>
    <row r="660" spans="1:65" s="2" customFormat="1" ht="37.9" customHeight="1">
      <c r="A660" s="36"/>
      <c r="B660" s="37"/>
      <c r="C660" s="180" t="s">
        <v>992</v>
      </c>
      <c r="D660" s="180" t="s">
        <v>145</v>
      </c>
      <c r="E660" s="181" t="s">
        <v>993</v>
      </c>
      <c r="F660" s="182" t="s">
        <v>994</v>
      </c>
      <c r="G660" s="183" t="s">
        <v>251</v>
      </c>
      <c r="H660" s="184">
        <v>785.14200000000005</v>
      </c>
      <c r="I660" s="185"/>
      <c r="J660" s="186">
        <f>ROUND(I660*H660,2)</f>
        <v>0</v>
      </c>
      <c r="K660" s="182" t="s">
        <v>149</v>
      </c>
      <c r="L660" s="41"/>
      <c r="M660" s="187" t="s">
        <v>19</v>
      </c>
      <c r="N660" s="188" t="s">
        <v>47</v>
      </c>
      <c r="O660" s="66"/>
      <c r="P660" s="189">
        <f>O660*H660</f>
        <v>0</v>
      </c>
      <c r="Q660" s="189">
        <v>1.2999999999999999E-4</v>
      </c>
      <c r="R660" s="189">
        <f>Q660*H660</f>
        <v>0.10206846</v>
      </c>
      <c r="S660" s="189">
        <v>0</v>
      </c>
      <c r="T660" s="190">
        <f>S660*H660</f>
        <v>0</v>
      </c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R660" s="191" t="s">
        <v>167</v>
      </c>
      <c r="AT660" s="191" t="s">
        <v>145</v>
      </c>
      <c r="AU660" s="191" t="s">
        <v>86</v>
      </c>
      <c r="AY660" s="19" t="s">
        <v>142</v>
      </c>
      <c r="BE660" s="192">
        <f>IF(N660="základní",J660,0)</f>
        <v>0</v>
      </c>
      <c r="BF660" s="192">
        <f>IF(N660="snížená",J660,0)</f>
        <v>0</v>
      </c>
      <c r="BG660" s="192">
        <f>IF(N660="zákl. přenesená",J660,0)</f>
        <v>0</v>
      </c>
      <c r="BH660" s="192">
        <f>IF(N660="sníž. přenesená",J660,0)</f>
        <v>0</v>
      </c>
      <c r="BI660" s="192">
        <f>IF(N660="nulová",J660,0)</f>
        <v>0</v>
      </c>
      <c r="BJ660" s="19" t="s">
        <v>84</v>
      </c>
      <c r="BK660" s="192">
        <f>ROUND(I660*H660,2)</f>
        <v>0</v>
      </c>
      <c r="BL660" s="19" t="s">
        <v>167</v>
      </c>
      <c r="BM660" s="191" t="s">
        <v>995</v>
      </c>
    </row>
    <row r="661" spans="1:65" s="2" customFormat="1" ht="11.25">
      <c r="A661" s="36"/>
      <c r="B661" s="37"/>
      <c r="C661" s="38"/>
      <c r="D661" s="193" t="s">
        <v>152</v>
      </c>
      <c r="E661" s="38"/>
      <c r="F661" s="194" t="s">
        <v>996</v>
      </c>
      <c r="G661" s="38"/>
      <c r="H661" s="38"/>
      <c r="I661" s="195"/>
      <c r="J661" s="38"/>
      <c r="K661" s="38"/>
      <c r="L661" s="41"/>
      <c r="M661" s="196"/>
      <c r="N661" s="197"/>
      <c r="O661" s="66"/>
      <c r="P661" s="66"/>
      <c r="Q661" s="66"/>
      <c r="R661" s="66"/>
      <c r="S661" s="66"/>
      <c r="T661" s="67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T661" s="19" t="s">
        <v>152</v>
      </c>
      <c r="AU661" s="19" t="s">
        <v>86</v>
      </c>
    </row>
    <row r="662" spans="1:65" s="15" customFormat="1" ht="11.25">
      <c r="B662" s="238"/>
      <c r="C662" s="239"/>
      <c r="D662" s="198" t="s">
        <v>254</v>
      </c>
      <c r="E662" s="240" t="s">
        <v>19</v>
      </c>
      <c r="F662" s="241" t="s">
        <v>997</v>
      </c>
      <c r="G662" s="239"/>
      <c r="H662" s="240" t="s">
        <v>19</v>
      </c>
      <c r="I662" s="242"/>
      <c r="J662" s="239"/>
      <c r="K662" s="239"/>
      <c r="L662" s="243"/>
      <c r="M662" s="244"/>
      <c r="N662" s="245"/>
      <c r="O662" s="245"/>
      <c r="P662" s="245"/>
      <c r="Q662" s="245"/>
      <c r="R662" s="245"/>
      <c r="S662" s="245"/>
      <c r="T662" s="246"/>
      <c r="AT662" s="247" t="s">
        <v>254</v>
      </c>
      <c r="AU662" s="247" t="s">
        <v>86</v>
      </c>
      <c r="AV662" s="15" t="s">
        <v>84</v>
      </c>
      <c r="AW662" s="15" t="s">
        <v>37</v>
      </c>
      <c r="AX662" s="15" t="s">
        <v>76</v>
      </c>
      <c r="AY662" s="247" t="s">
        <v>142</v>
      </c>
    </row>
    <row r="663" spans="1:65" s="13" customFormat="1" ht="22.5">
      <c r="B663" s="206"/>
      <c r="C663" s="207"/>
      <c r="D663" s="198" t="s">
        <v>254</v>
      </c>
      <c r="E663" s="208" t="s">
        <v>19</v>
      </c>
      <c r="F663" s="209" t="s">
        <v>998</v>
      </c>
      <c r="G663" s="207"/>
      <c r="H663" s="210">
        <v>85.272000000000006</v>
      </c>
      <c r="I663" s="211"/>
      <c r="J663" s="207"/>
      <c r="K663" s="207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254</v>
      </c>
      <c r="AU663" s="216" t="s">
        <v>86</v>
      </c>
      <c r="AV663" s="13" t="s">
        <v>86</v>
      </c>
      <c r="AW663" s="13" t="s">
        <v>37</v>
      </c>
      <c r="AX663" s="13" t="s">
        <v>76</v>
      </c>
      <c r="AY663" s="216" t="s">
        <v>142</v>
      </c>
    </row>
    <row r="664" spans="1:65" s="13" customFormat="1" ht="22.5">
      <c r="B664" s="206"/>
      <c r="C664" s="207"/>
      <c r="D664" s="198" t="s">
        <v>254</v>
      </c>
      <c r="E664" s="208" t="s">
        <v>19</v>
      </c>
      <c r="F664" s="209" t="s">
        <v>999</v>
      </c>
      <c r="G664" s="207"/>
      <c r="H664" s="210">
        <v>42.36</v>
      </c>
      <c r="I664" s="211"/>
      <c r="J664" s="207"/>
      <c r="K664" s="207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254</v>
      </c>
      <c r="AU664" s="216" t="s">
        <v>86</v>
      </c>
      <c r="AV664" s="13" t="s">
        <v>86</v>
      </c>
      <c r="AW664" s="13" t="s">
        <v>37</v>
      </c>
      <c r="AX664" s="13" t="s">
        <v>76</v>
      </c>
      <c r="AY664" s="216" t="s">
        <v>142</v>
      </c>
    </row>
    <row r="665" spans="1:65" s="15" customFormat="1" ht="11.25">
      <c r="B665" s="238"/>
      <c r="C665" s="239"/>
      <c r="D665" s="198" t="s">
        <v>254</v>
      </c>
      <c r="E665" s="240" t="s">
        <v>19</v>
      </c>
      <c r="F665" s="241" t="s">
        <v>1000</v>
      </c>
      <c r="G665" s="239"/>
      <c r="H665" s="240" t="s">
        <v>19</v>
      </c>
      <c r="I665" s="242"/>
      <c r="J665" s="239"/>
      <c r="K665" s="239"/>
      <c r="L665" s="243"/>
      <c r="M665" s="244"/>
      <c r="N665" s="245"/>
      <c r="O665" s="245"/>
      <c r="P665" s="245"/>
      <c r="Q665" s="245"/>
      <c r="R665" s="245"/>
      <c r="S665" s="245"/>
      <c r="T665" s="246"/>
      <c r="AT665" s="247" t="s">
        <v>254</v>
      </c>
      <c r="AU665" s="247" t="s">
        <v>86</v>
      </c>
      <c r="AV665" s="15" t="s">
        <v>84</v>
      </c>
      <c r="AW665" s="15" t="s">
        <v>37</v>
      </c>
      <c r="AX665" s="15" t="s">
        <v>76</v>
      </c>
      <c r="AY665" s="247" t="s">
        <v>142</v>
      </c>
    </row>
    <row r="666" spans="1:65" s="13" customFormat="1" ht="22.5">
      <c r="B666" s="206"/>
      <c r="C666" s="207"/>
      <c r="D666" s="198" t="s">
        <v>254</v>
      </c>
      <c r="E666" s="208" t="s">
        <v>19</v>
      </c>
      <c r="F666" s="209" t="s">
        <v>1001</v>
      </c>
      <c r="G666" s="207"/>
      <c r="H666" s="210">
        <v>523.38</v>
      </c>
      <c r="I666" s="211"/>
      <c r="J666" s="207"/>
      <c r="K666" s="207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254</v>
      </c>
      <c r="AU666" s="216" t="s">
        <v>86</v>
      </c>
      <c r="AV666" s="13" t="s">
        <v>86</v>
      </c>
      <c r="AW666" s="13" t="s">
        <v>37</v>
      </c>
      <c r="AX666" s="13" t="s">
        <v>76</v>
      </c>
      <c r="AY666" s="216" t="s">
        <v>142</v>
      </c>
    </row>
    <row r="667" spans="1:65" s="15" customFormat="1" ht="11.25">
      <c r="B667" s="238"/>
      <c r="C667" s="239"/>
      <c r="D667" s="198" t="s">
        <v>254</v>
      </c>
      <c r="E667" s="240" t="s">
        <v>19</v>
      </c>
      <c r="F667" s="241" t="s">
        <v>1002</v>
      </c>
      <c r="G667" s="239"/>
      <c r="H667" s="240" t="s">
        <v>19</v>
      </c>
      <c r="I667" s="242"/>
      <c r="J667" s="239"/>
      <c r="K667" s="239"/>
      <c r="L667" s="243"/>
      <c r="M667" s="244"/>
      <c r="N667" s="245"/>
      <c r="O667" s="245"/>
      <c r="P667" s="245"/>
      <c r="Q667" s="245"/>
      <c r="R667" s="245"/>
      <c r="S667" s="245"/>
      <c r="T667" s="246"/>
      <c r="AT667" s="247" t="s">
        <v>254</v>
      </c>
      <c r="AU667" s="247" t="s">
        <v>86</v>
      </c>
      <c r="AV667" s="15" t="s">
        <v>84</v>
      </c>
      <c r="AW667" s="15" t="s">
        <v>37</v>
      </c>
      <c r="AX667" s="15" t="s">
        <v>76</v>
      </c>
      <c r="AY667" s="247" t="s">
        <v>142</v>
      </c>
    </row>
    <row r="668" spans="1:65" s="13" customFormat="1" ht="11.25">
      <c r="B668" s="206"/>
      <c r="C668" s="207"/>
      <c r="D668" s="198" t="s">
        <v>254</v>
      </c>
      <c r="E668" s="208" t="s">
        <v>19</v>
      </c>
      <c r="F668" s="209" t="s">
        <v>1003</v>
      </c>
      <c r="G668" s="207"/>
      <c r="H668" s="210">
        <v>23.76</v>
      </c>
      <c r="I668" s="211"/>
      <c r="J668" s="207"/>
      <c r="K668" s="207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254</v>
      </c>
      <c r="AU668" s="216" t="s">
        <v>86</v>
      </c>
      <c r="AV668" s="13" t="s">
        <v>86</v>
      </c>
      <c r="AW668" s="13" t="s">
        <v>37</v>
      </c>
      <c r="AX668" s="13" t="s">
        <v>76</v>
      </c>
      <c r="AY668" s="216" t="s">
        <v>142</v>
      </c>
    </row>
    <row r="669" spans="1:65" s="13" customFormat="1" ht="11.25">
      <c r="B669" s="206"/>
      <c r="C669" s="207"/>
      <c r="D669" s="198" t="s">
        <v>254</v>
      </c>
      <c r="E669" s="208" t="s">
        <v>19</v>
      </c>
      <c r="F669" s="209" t="s">
        <v>1004</v>
      </c>
      <c r="G669" s="207"/>
      <c r="H669" s="210">
        <v>16.260000000000002</v>
      </c>
      <c r="I669" s="211"/>
      <c r="J669" s="207"/>
      <c r="K669" s="207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254</v>
      </c>
      <c r="AU669" s="216" t="s">
        <v>86</v>
      </c>
      <c r="AV669" s="13" t="s">
        <v>86</v>
      </c>
      <c r="AW669" s="13" t="s">
        <v>37</v>
      </c>
      <c r="AX669" s="13" t="s">
        <v>76</v>
      </c>
      <c r="AY669" s="216" t="s">
        <v>142</v>
      </c>
    </row>
    <row r="670" spans="1:65" s="13" customFormat="1" ht="11.25">
      <c r="B670" s="206"/>
      <c r="C670" s="207"/>
      <c r="D670" s="198" t="s">
        <v>254</v>
      </c>
      <c r="E670" s="208" t="s">
        <v>19</v>
      </c>
      <c r="F670" s="209" t="s">
        <v>1005</v>
      </c>
      <c r="G670" s="207"/>
      <c r="H670" s="210">
        <v>8.0399999999999991</v>
      </c>
      <c r="I670" s="211"/>
      <c r="J670" s="207"/>
      <c r="K670" s="207"/>
      <c r="L670" s="212"/>
      <c r="M670" s="213"/>
      <c r="N670" s="214"/>
      <c r="O670" s="214"/>
      <c r="P670" s="214"/>
      <c r="Q670" s="214"/>
      <c r="R670" s="214"/>
      <c r="S670" s="214"/>
      <c r="T670" s="215"/>
      <c r="AT670" s="216" t="s">
        <v>254</v>
      </c>
      <c r="AU670" s="216" t="s">
        <v>86</v>
      </c>
      <c r="AV670" s="13" t="s">
        <v>86</v>
      </c>
      <c r="AW670" s="13" t="s">
        <v>37</v>
      </c>
      <c r="AX670" s="13" t="s">
        <v>76</v>
      </c>
      <c r="AY670" s="216" t="s">
        <v>142</v>
      </c>
    </row>
    <row r="671" spans="1:65" s="13" customFormat="1" ht="11.25">
      <c r="B671" s="206"/>
      <c r="C671" s="207"/>
      <c r="D671" s="198" t="s">
        <v>254</v>
      </c>
      <c r="E671" s="208" t="s">
        <v>19</v>
      </c>
      <c r="F671" s="209" t="s">
        <v>1006</v>
      </c>
      <c r="G671" s="207"/>
      <c r="H671" s="210">
        <v>12.84</v>
      </c>
      <c r="I671" s="211"/>
      <c r="J671" s="207"/>
      <c r="K671" s="207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254</v>
      </c>
      <c r="AU671" s="216" t="s">
        <v>86</v>
      </c>
      <c r="AV671" s="13" t="s">
        <v>86</v>
      </c>
      <c r="AW671" s="13" t="s">
        <v>37</v>
      </c>
      <c r="AX671" s="13" t="s">
        <v>76</v>
      </c>
      <c r="AY671" s="216" t="s">
        <v>142</v>
      </c>
    </row>
    <row r="672" spans="1:65" s="13" customFormat="1" ht="11.25">
      <c r="B672" s="206"/>
      <c r="C672" s="207"/>
      <c r="D672" s="198" t="s">
        <v>254</v>
      </c>
      <c r="E672" s="208" t="s">
        <v>19</v>
      </c>
      <c r="F672" s="209" t="s">
        <v>1007</v>
      </c>
      <c r="G672" s="207"/>
      <c r="H672" s="210">
        <v>4.2</v>
      </c>
      <c r="I672" s="211"/>
      <c r="J672" s="207"/>
      <c r="K672" s="207"/>
      <c r="L672" s="212"/>
      <c r="M672" s="213"/>
      <c r="N672" s="214"/>
      <c r="O672" s="214"/>
      <c r="P672" s="214"/>
      <c r="Q672" s="214"/>
      <c r="R672" s="214"/>
      <c r="S672" s="214"/>
      <c r="T672" s="215"/>
      <c r="AT672" s="216" t="s">
        <v>254</v>
      </c>
      <c r="AU672" s="216" t="s">
        <v>86</v>
      </c>
      <c r="AV672" s="13" t="s">
        <v>86</v>
      </c>
      <c r="AW672" s="13" t="s">
        <v>37</v>
      </c>
      <c r="AX672" s="13" t="s">
        <v>76</v>
      </c>
      <c r="AY672" s="216" t="s">
        <v>142</v>
      </c>
    </row>
    <row r="673" spans="2:51" s="13" customFormat="1" ht="11.25">
      <c r="B673" s="206"/>
      <c r="C673" s="207"/>
      <c r="D673" s="198" t="s">
        <v>254</v>
      </c>
      <c r="E673" s="208" t="s">
        <v>19</v>
      </c>
      <c r="F673" s="209" t="s">
        <v>1008</v>
      </c>
      <c r="G673" s="207"/>
      <c r="H673" s="210">
        <v>5.4</v>
      </c>
      <c r="I673" s="211"/>
      <c r="J673" s="207"/>
      <c r="K673" s="207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254</v>
      </c>
      <c r="AU673" s="216" t="s">
        <v>86</v>
      </c>
      <c r="AV673" s="13" t="s">
        <v>86</v>
      </c>
      <c r="AW673" s="13" t="s">
        <v>37</v>
      </c>
      <c r="AX673" s="13" t="s">
        <v>76</v>
      </c>
      <c r="AY673" s="216" t="s">
        <v>142</v>
      </c>
    </row>
    <row r="674" spans="2:51" s="13" customFormat="1" ht="11.25">
      <c r="B674" s="206"/>
      <c r="C674" s="207"/>
      <c r="D674" s="198" t="s">
        <v>254</v>
      </c>
      <c r="E674" s="208" t="s">
        <v>19</v>
      </c>
      <c r="F674" s="209" t="s">
        <v>1009</v>
      </c>
      <c r="G674" s="207"/>
      <c r="H674" s="210">
        <v>3.48</v>
      </c>
      <c r="I674" s="211"/>
      <c r="J674" s="207"/>
      <c r="K674" s="207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254</v>
      </c>
      <c r="AU674" s="216" t="s">
        <v>86</v>
      </c>
      <c r="AV674" s="13" t="s">
        <v>86</v>
      </c>
      <c r="AW674" s="13" t="s">
        <v>37</v>
      </c>
      <c r="AX674" s="13" t="s">
        <v>76</v>
      </c>
      <c r="AY674" s="216" t="s">
        <v>142</v>
      </c>
    </row>
    <row r="675" spans="2:51" s="13" customFormat="1" ht="11.25">
      <c r="B675" s="206"/>
      <c r="C675" s="207"/>
      <c r="D675" s="198" t="s">
        <v>254</v>
      </c>
      <c r="E675" s="208" t="s">
        <v>19</v>
      </c>
      <c r="F675" s="209" t="s">
        <v>1010</v>
      </c>
      <c r="G675" s="207"/>
      <c r="H675" s="210">
        <v>3.6</v>
      </c>
      <c r="I675" s="211"/>
      <c r="J675" s="207"/>
      <c r="K675" s="207"/>
      <c r="L675" s="212"/>
      <c r="M675" s="213"/>
      <c r="N675" s="214"/>
      <c r="O675" s="214"/>
      <c r="P675" s="214"/>
      <c r="Q675" s="214"/>
      <c r="R675" s="214"/>
      <c r="S675" s="214"/>
      <c r="T675" s="215"/>
      <c r="AT675" s="216" t="s">
        <v>254</v>
      </c>
      <c r="AU675" s="216" t="s">
        <v>86</v>
      </c>
      <c r="AV675" s="13" t="s">
        <v>86</v>
      </c>
      <c r="AW675" s="13" t="s">
        <v>37</v>
      </c>
      <c r="AX675" s="13" t="s">
        <v>76</v>
      </c>
      <c r="AY675" s="216" t="s">
        <v>142</v>
      </c>
    </row>
    <row r="676" spans="2:51" s="13" customFormat="1" ht="11.25">
      <c r="B676" s="206"/>
      <c r="C676" s="207"/>
      <c r="D676" s="198" t="s">
        <v>254</v>
      </c>
      <c r="E676" s="208" t="s">
        <v>19</v>
      </c>
      <c r="F676" s="209" t="s">
        <v>1011</v>
      </c>
      <c r="G676" s="207"/>
      <c r="H676" s="210">
        <v>5.16</v>
      </c>
      <c r="I676" s="211"/>
      <c r="J676" s="207"/>
      <c r="K676" s="207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254</v>
      </c>
      <c r="AU676" s="216" t="s">
        <v>86</v>
      </c>
      <c r="AV676" s="13" t="s">
        <v>86</v>
      </c>
      <c r="AW676" s="13" t="s">
        <v>37</v>
      </c>
      <c r="AX676" s="13" t="s">
        <v>76</v>
      </c>
      <c r="AY676" s="216" t="s">
        <v>142</v>
      </c>
    </row>
    <row r="677" spans="2:51" s="13" customFormat="1" ht="11.25">
      <c r="B677" s="206"/>
      <c r="C677" s="207"/>
      <c r="D677" s="198" t="s">
        <v>254</v>
      </c>
      <c r="E677" s="208" t="s">
        <v>19</v>
      </c>
      <c r="F677" s="209" t="s">
        <v>1012</v>
      </c>
      <c r="G677" s="207"/>
      <c r="H677" s="210">
        <v>3.12</v>
      </c>
      <c r="I677" s="211"/>
      <c r="J677" s="207"/>
      <c r="K677" s="207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254</v>
      </c>
      <c r="AU677" s="216" t="s">
        <v>86</v>
      </c>
      <c r="AV677" s="13" t="s">
        <v>86</v>
      </c>
      <c r="AW677" s="13" t="s">
        <v>37</v>
      </c>
      <c r="AX677" s="13" t="s">
        <v>76</v>
      </c>
      <c r="AY677" s="216" t="s">
        <v>142</v>
      </c>
    </row>
    <row r="678" spans="2:51" s="13" customFormat="1" ht="11.25">
      <c r="B678" s="206"/>
      <c r="C678" s="207"/>
      <c r="D678" s="198" t="s">
        <v>254</v>
      </c>
      <c r="E678" s="208" t="s">
        <v>19</v>
      </c>
      <c r="F678" s="209" t="s">
        <v>1013</v>
      </c>
      <c r="G678" s="207"/>
      <c r="H678" s="210">
        <v>5.04</v>
      </c>
      <c r="I678" s="211"/>
      <c r="J678" s="207"/>
      <c r="K678" s="207"/>
      <c r="L678" s="212"/>
      <c r="M678" s="213"/>
      <c r="N678" s="214"/>
      <c r="O678" s="214"/>
      <c r="P678" s="214"/>
      <c r="Q678" s="214"/>
      <c r="R678" s="214"/>
      <c r="S678" s="214"/>
      <c r="T678" s="215"/>
      <c r="AT678" s="216" t="s">
        <v>254</v>
      </c>
      <c r="AU678" s="216" t="s">
        <v>86</v>
      </c>
      <c r="AV678" s="13" t="s">
        <v>86</v>
      </c>
      <c r="AW678" s="13" t="s">
        <v>37</v>
      </c>
      <c r="AX678" s="13" t="s">
        <v>76</v>
      </c>
      <c r="AY678" s="216" t="s">
        <v>142</v>
      </c>
    </row>
    <row r="679" spans="2:51" s="15" customFormat="1" ht="11.25">
      <c r="B679" s="238"/>
      <c r="C679" s="239"/>
      <c r="D679" s="198" t="s">
        <v>254</v>
      </c>
      <c r="E679" s="240" t="s">
        <v>19</v>
      </c>
      <c r="F679" s="241" t="s">
        <v>1014</v>
      </c>
      <c r="G679" s="239"/>
      <c r="H679" s="240" t="s">
        <v>19</v>
      </c>
      <c r="I679" s="242"/>
      <c r="J679" s="239"/>
      <c r="K679" s="239"/>
      <c r="L679" s="243"/>
      <c r="M679" s="244"/>
      <c r="N679" s="245"/>
      <c r="O679" s="245"/>
      <c r="P679" s="245"/>
      <c r="Q679" s="245"/>
      <c r="R679" s="245"/>
      <c r="S679" s="245"/>
      <c r="T679" s="246"/>
      <c r="AT679" s="247" t="s">
        <v>254</v>
      </c>
      <c r="AU679" s="247" t="s">
        <v>86</v>
      </c>
      <c r="AV679" s="15" t="s">
        <v>84</v>
      </c>
      <c r="AW679" s="15" t="s">
        <v>37</v>
      </c>
      <c r="AX679" s="15" t="s">
        <v>76</v>
      </c>
      <c r="AY679" s="247" t="s">
        <v>142</v>
      </c>
    </row>
    <row r="680" spans="2:51" s="13" customFormat="1" ht="11.25">
      <c r="B680" s="206"/>
      <c r="C680" s="207"/>
      <c r="D680" s="198" t="s">
        <v>254</v>
      </c>
      <c r="E680" s="208" t="s">
        <v>19</v>
      </c>
      <c r="F680" s="209" t="s">
        <v>1015</v>
      </c>
      <c r="G680" s="207"/>
      <c r="H680" s="210">
        <v>0.75</v>
      </c>
      <c r="I680" s="211"/>
      <c r="J680" s="207"/>
      <c r="K680" s="207"/>
      <c r="L680" s="212"/>
      <c r="M680" s="213"/>
      <c r="N680" s="214"/>
      <c r="O680" s="214"/>
      <c r="P680" s="214"/>
      <c r="Q680" s="214"/>
      <c r="R680" s="214"/>
      <c r="S680" s="214"/>
      <c r="T680" s="215"/>
      <c r="AT680" s="216" t="s">
        <v>254</v>
      </c>
      <c r="AU680" s="216" t="s">
        <v>86</v>
      </c>
      <c r="AV680" s="13" t="s">
        <v>86</v>
      </c>
      <c r="AW680" s="13" t="s">
        <v>37</v>
      </c>
      <c r="AX680" s="13" t="s">
        <v>76</v>
      </c>
      <c r="AY680" s="216" t="s">
        <v>142</v>
      </c>
    </row>
    <row r="681" spans="2:51" s="13" customFormat="1" ht="11.25">
      <c r="B681" s="206"/>
      <c r="C681" s="207"/>
      <c r="D681" s="198" t="s">
        <v>254</v>
      </c>
      <c r="E681" s="208" t="s">
        <v>19</v>
      </c>
      <c r="F681" s="209" t="s">
        <v>1016</v>
      </c>
      <c r="G681" s="207"/>
      <c r="H681" s="210">
        <v>0.6</v>
      </c>
      <c r="I681" s="211"/>
      <c r="J681" s="207"/>
      <c r="K681" s="207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254</v>
      </c>
      <c r="AU681" s="216" t="s">
        <v>86</v>
      </c>
      <c r="AV681" s="13" t="s">
        <v>86</v>
      </c>
      <c r="AW681" s="13" t="s">
        <v>37</v>
      </c>
      <c r="AX681" s="13" t="s">
        <v>76</v>
      </c>
      <c r="AY681" s="216" t="s">
        <v>142</v>
      </c>
    </row>
    <row r="682" spans="2:51" s="13" customFormat="1" ht="11.25">
      <c r="B682" s="206"/>
      <c r="C682" s="207"/>
      <c r="D682" s="198" t="s">
        <v>254</v>
      </c>
      <c r="E682" s="208" t="s">
        <v>19</v>
      </c>
      <c r="F682" s="209" t="s">
        <v>1017</v>
      </c>
      <c r="G682" s="207"/>
      <c r="H682" s="210">
        <v>0.67800000000000005</v>
      </c>
      <c r="I682" s="211"/>
      <c r="J682" s="207"/>
      <c r="K682" s="207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254</v>
      </c>
      <c r="AU682" s="216" t="s">
        <v>86</v>
      </c>
      <c r="AV682" s="13" t="s">
        <v>86</v>
      </c>
      <c r="AW682" s="13" t="s">
        <v>37</v>
      </c>
      <c r="AX682" s="13" t="s">
        <v>76</v>
      </c>
      <c r="AY682" s="216" t="s">
        <v>142</v>
      </c>
    </row>
    <row r="683" spans="2:51" s="13" customFormat="1" ht="11.25">
      <c r="B683" s="206"/>
      <c r="C683" s="207"/>
      <c r="D683" s="198" t="s">
        <v>254</v>
      </c>
      <c r="E683" s="208" t="s">
        <v>19</v>
      </c>
      <c r="F683" s="209" t="s">
        <v>1018</v>
      </c>
      <c r="G683" s="207"/>
      <c r="H683" s="210">
        <v>0.55800000000000005</v>
      </c>
      <c r="I683" s="211"/>
      <c r="J683" s="207"/>
      <c r="K683" s="207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254</v>
      </c>
      <c r="AU683" s="216" t="s">
        <v>86</v>
      </c>
      <c r="AV683" s="13" t="s">
        <v>86</v>
      </c>
      <c r="AW683" s="13" t="s">
        <v>37</v>
      </c>
      <c r="AX683" s="13" t="s">
        <v>76</v>
      </c>
      <c r="AY683" s="216" t="s">
        <v>142</v>
      </c>
    </row>
    <row r="684" spans="2:51" s="13" customFormat="1" ht="11.25">
      <c r="B684" s="206"/>
      <c r="C684" s="207"/>
      <c r="D684" s="198" t="s">
        <v>254</v>
      </c>
      <c r="E684" s="208" t="s">
        <v>19</v>
      </c>
      <c r="F684" s="209" t="s">
        <v>1019</v>
      </c>
      <c r="G684" s="207"/>
      <c r="H684" s="210">
        <v>0.63600000000000001</v>
      </c>
      <c r="I684" s="211"/>
      <c r="J684" s="207"/>
      <c r="K684" s="207"/>
      <c r="L684" s="212"/>
      <c r="M684" s="213"/>
      <c r="N684" s="214"/>
      <c r="O684" s="214"/>
      <c r="P684" s="214"/>
      <c r="Q684" s="214"/>
      <c r="R684" s="214"/>
      <c r="S684" s="214"/>
      <c r="T684" s="215"/>
      <c r="AT684" s="216" t="s">
        <v>254</v>
      </c>
      <c r="AU684" s="216" t="s">
        <v>86</v>
      </c>
      <c r="AV684" s="13" t="s">
        <v>86</v>
      </c>
      <c r="AW684" s="13" t="s">
        <v>37</v>
      </c>
      <c r="AX684" s="13" t="s">
        <v>76</v>
      </c>
      <c r="AY684" s="216" t="s">
        <v>142</v>
      </c>
    </row>
    <row r="685" spans="2:51" s="13" customFormat="1" ht="11.25">
      <c r="B685" s="206"/>
      <c r="C685" s="207"/>
      <c r="D685" s="198" t="s">
        <v>254</v>
      </c>
      <c r="E685" s="208" t="s">
        <v>19</v>
      </c>
      <c r="F685" s="209" t="s">
        <v>1020</v>
      </c>
      <c r="G685" s="207"/>
      <c r="H685" s="210">
        <v>0.63600000000000001</v>
      </c>
      <c r="I685" s="211"/>
      <c r="J685" s="207"/>
      <c r="K685" s="207"/>
      <c r="L685" s="212"/>
      <c r="M685" s="213"/>
      <c r="N685" s="214"/>
      <c r="O685" s="214"/>
      <c r="P685" s="214"/>
      <c r="Q685" s="214"/>
      <c r="R685" s="214"/>
      <c r="S685" s="214"/>
      <c r="T685" s="215"/>
      <c r="AT685" s="216" t="s">
        <v>254</v>
      </c>
      <c r="AU685" s="216" t="s">
        <v>86</v>
      </c>
      <c r="AV685" s="13" t="s">
        <v>86</v>
      </c>
      <c r="AW685" s="13" t="s">
        <v>37</v>
      </c>
      <c r="AX685" s="13" t="s">
        <v>76</v>
      </c>
      <c r="AY685" s="216" t="s">
        <v>142</v>
      </c>
    </row>
    <row r="686" spans="2:51" s="13" customFormat="1" ht="11.25">
      <c r="B686" s="206"/>
      <c r="C686" s="207"/>
      <c r="D686" s="198" t="s">
        <v>254</v>
      </c>
      <c r="E686" s="208" t="s">
        <v>19</v>
      </c>
      <c r="F686" s="209" t="s">
        <v>1021</v>
      </c>
      <c r="G686" s="207"/>
      <c r="H686" s="210">
        <v>2.0880000000000001</v>
      </c>
      <c r="I686" s="211"/>
      <c r="J686" s="207"/>
      <c r="K686" s="207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254</v>
      </c>
      <c r="AU686" s="216" t="s">
        <v>86</v>
      </c>
      <c r="AV686" s="13" t="s">
        <v>86</v>
      </c>
      <c r="AW686" s="13" t="s">
        <v>37</v>
      </c>
      <c r="AX686" s="13" t="s">
        <v>76</v>
      </c>
      <c r="AY686" s="216" t="s">
        <v>142</v>
      </c>
    </row>
    <row r="687" spans="2:51" s="13" customFormat="1" ht="11.25">
      <c r="B687" s="206"/>
      <c r="C687" s="207"/>
      <c r="D687" s="198" t="s">
        <v>254</v>
      </c>
      <c r="E687" s="208" t="s">
        <v>19</v>
      </c>
      <c r="F687" s="209" t="s">
        <v>1022</v>
      </c>
      <c r="G687" s="207"/>
      <c r="H687" s="210">
        <v>1.1399999999999999</v>
      </c>
      <c r="I687" s="211"/>
      <c r="J687" s="207"/>
      <c r="K687" s="207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254</v>
      </c>
      <c r="AU687" s="216" t="s">
        <v>86</v>
      </c>
      <c r="AV687" s="13" t="s">
        <v>86</v>
      </c>
      <c r="AW687" s="13" t="s">
        <v>37</v>
      </c>
      <c r="AX687" s="13" t="s">
        <v>76</v>
      </c>
      <c r="AY687" s="216" t="s">
        <v>142</v>
      </c>
    </row>
    <row r="688" spans="2:51" s="13" customFormat="1" ht="11.25">
      <c r="B688" s="206"/>
      <c r="C688" s="207"/>
      <c r="D688" s="198" t="s">
        <v>254</v>
      </c>
      <c r="E688" s="208" t="s">
        <v>19</v>
      </c>
      <c r="F688" s="209" t="s">
        <v>1023</v>
      </c>
      <c r="G688" s="207"/>
      <c r="H688" s="210">
        <v>0.9</v>
      </c>
      <c r="I688" s="211"/>
      <c r="J688" s="207"/>
      <c r="K688" s="207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254</v>
      </c>
      <c r="AU688" s="216" t="s">
        <v>86</v>
      </c>
      <c r="AV688" s="13" t="s">
        <v>86</v>
      </c>
      <c r="AW688" s="13" t="s">
        <v>37</v>
      </c>
      <c r="AX688" s="13" t="s">
        <v>76</v>
      </c>
      <c r="AY688" s="216" t="s">
        <v>142</v>
      </c>
    </row>
    <row r="689" spans="1:65" s="13" customFormat="1" ht="11.25">
      <c r="B689" s="206"/>
      <c r="C689" s="207"/>
      <c r="D689" s="198" t="s">
        <v>254</v>
      </c>
      <c r="E689" s="208" t="s">
        <v>19</v>
      </c>
      <c r="F689" s="209" t="s">
        <v>1024</v>
      </c>
      <c r="G689" s="207"/>
      <c r="H689" s="210">
        <v>0.6</v>
      </c>
      <c r="I689" s="211"/>
      <c r="J689" s="207"/>
      <c r="K689" s="207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254</v>
      </c>
      <c r="AU689" s="216" t="s">
        <v>86</v>
      </c>
      <c r="AV689" s="13" t="s">
        <v>86</v>
      </c>
      <c r="AW689" s="13" t="s">
        <v>37</v>
      </c>
      <c r="AX689" s="13" t="s">
        <v>76</v>
      </c>
      <c r="AY689" s="216" t="s">
        <v>142</v>
      </c>
    </row>
    <row r="690" spans="1:65" s="13" customFormat="1" ht="11.25">
      <c r="B690" s="206"/>
      <c r="C690" s="207"/>
      <c r="D690" s="198" t="s">
        <v>254</v>
      </c>
      <c r="E690" s="208" t="s">
        <v>19</v>
      </c>
      <c r="F690" s="209" t="s">
        <v>1025</v>
      </c>
      <c r="G690" s="207"/>
      <c r="H690" s="210">
        <v>9</v>
      </c>
      <c r="I690" s="211"/>
      <c r="J690" s="207"/>
      <c r="K690" s="207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254</v>
      </c>
      <c r="AU690" s="216" t="s">
        <v>86</v>
      </c>
      <c r="AV690" s="13" t="s">
        <v>86</v>
      </c>
      <c r="AW690" s="13" t="s">
        <v>37</v>
      </c>
      <c r="AX690" s="13" t="s">
        <v>76</v>
      </c>
      <c r="AY690" s="216" t="s">
        <v>142</v>
      </c>
    </row>
    <row r="691" spans="1:65" s="13" customFormat="1" ht="11.25">
      <c r="B691" s="206"/>
      <c r="C691" s="207"/>
      <c r="D691" s="198" t="s">
        <v>254</v>
      </c>
      <c r="E691" s="208" t="s">
        <v>19</v>
      </c>
      <c r="F691" s="209" t="s">
        <v>1026</v>
      </c>
      <c r="G691" s="207"/>
      <c r="H691" s="210">
        <v>1.44</v>
      </c>
      <c r="I691" s="211"/>
      <c r="J691" s="207"/>
      <c r="K691" s="207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254</v>
      </c>
      <c r="AU691" s="216" t="s">
        <v>86</v>
      </c>
      <c r="AV691" s="13" t="s">
        <v>86</v>
      </c>
      <c r="AW691" s="13" t="s">
        <v>37</v>
      </c>
      <c r="AX691" s="13" t="s">
        <v>76</v>
      </c>
      <c r="AY691" s="216" t="s">
        <v>142</v>
      </c>
    </row>
    <row r="692" spans="1:65" s="13" customFormat="1" ht="11.25">
      <c r="B692" s="206"/>
      <c r="C692" s="207"/>
      <c r="D692" s="198" t="s">
        <v>254</v>
      </c>
      <c r="E692" s="208" t="s">
        <v>19</v>
      </c>
      <c r="F692" s="209" t="s">
        <v>1027</v>
      </c>
      <c r="G692" s="207"/>
      <c r="H692" s="210">
        <v>11.52</v>
      </c>
      <c r="I692" s="211"/>
      <c r="J692" s="207"/>
      <c r="K692" s="207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254</v>
      </c>
      <c r="AU692" s="216" t="s">
        <v>86</v>
      </c>
      <c r="AV692" s="13" t="s">
        <v>86</v>
      </c>
      <c r="AW692" s="13" t="s">
        <v>37</v>
      </c>
      <c r="AX692" s="13" t="s">
        <v>76</v>
      </c>
      <c r="AY692" s="216" t="s">
        <v>142</v>
      </c>
    </row>
    <row r="693" spans="1:65" s="13" customFormat="1" ht="11.25">
      <c r="B693" s="206"/>
      <c r="C693" s="207"/>
      <c r="D693" s="198" t="s">
        <v>254</v>
      </c>
      <c r="E693" s="208" t="s">
        <v>19</v>
      </c>
      <c r="F693" s="209" t="s">
        <v>1028</v>
      </c>
      <c r="G693" s="207"/>
      <c r="H693" s="210">
        <v>2.16</v>
      </c>
      <c r="I693" s="211"/>
      <c r="J693" s="207"/>
      <c r="K693" s="207"/>
      <c r="L693" s="212"/>
      <c r="M693" s="213"/>
      <c r="N693" s="214"/>
      <c r="O693" s="214"/>
      <c r="P693" s="214"/>
      <c r="Q693" s="214"/>
      <c r="R693" s="214"/>
      <c r="S693" s="214"/>
      <c r="T693" s="215"/>
      <c r="AT693" s="216" t="s">
        <v>254</v>
      </c>
      <c r="AU693" s="216" t="s">
        <v>86</v>
      </c>
      <c r="AV693" s="13" t="s">
        <v>86</v>
      </c>
      <c r="AW693" s="13" t="s">
        <v>37</v>
      </c>
      <c r="AX693" s="13" t="s">
        <v>76</v>
      </c>
      <c r="AY693" s="216" t="s">
        <v>142</v>
      </c>
    </row>
    <row r="694" spans="1:65" s="13" customFormat="1" ht="11.25">
      <c r="B694" s="206"/>
      <c r="C694" s="207"/>
      <c r="D694" s="198" t="s">
        <v>254</v>
      </c>
      <c r="E694" s="208" t="s">
        <v>19</v>
      </c>
      <c r="F694" s="209" t="s">
        <v>1029</v>
      </c>
      <c r="G694" s="207"/>
      <c r="H694" s="210">
        <v>2.16</v>
      </c>
      <c r="I694" s="211"/>
      <c r="J694" s="207"/>
      <c r="K694" s="207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254</v>
      </c>
      <c r="AU694" s="216" t="s">
        <v>86</v>
      </c>
      <c r="AV694" s="13" t="s">
        <v>86</v>
      </c>
      <c r="AW694" s="13" t="s">
        <v>37</v>
      </c>
      <c r="AX694" s="13" t="s">
        <v>76</v>
      </c>
      <c r="AY694" s="216" t="s">
        <v>142</v>
      </c>
    </row>
    <row r="695" spans="1:65" s="13" customFormat="1" ht="11.25">
      <c r="B695" s="206"/>
      <c r="C695" s="207"/>
      <c r="D695" s="198" t="s">
        <v>254</v>
      </c>
      <c r="E695" s="208" t="s">
        <v>19</v>
      </c>
      <c r="F695" s="209" t="s">
        <v>1030</v>
      </c>
      <c r="G695" s="207"/>
      <c r="H695" s="210">
        <v>1.1339999999999999</v>
      </c>
      <c r="I695" s="211"/>
      <c r="J695" s="207"/>
      <c r="K695" s="207"/>
      <c r="L695" s="212"/>
      <c r="M695" s="213"/>
      <c r="N695" s="214"/>
      <c r="O695" s="214"/>
      <c r="P695" s="214"/>
      <c r="Q695" s="214"/>
      <c r="R695" s="214"/>
      <c r="S695" s="214"/>
      <c r="T695" s="215"/>
      <c r="AT695" s="216" t="s">
        <v>254</v>
      </c>
      <c r="AU695" s="216" t="s">
        <v>86</v>
      </c>
      <c r="AV695" s="13" t="s">
        <v>86</v>
      </c>
      <c r="AW695" s="13" t="s">
        <v>37</v>
      </c>
      <c r="AX695" s="13" t="s">
        <v>76</v>
      </c>
      <c r="AY695" s="216" t="s">
        <v>142</v>
      </c>
    </row>
    <row r="696" spans="1:65" s="13" customFormat="1" ht="11.25">
      <c r="B696" s="206"/>
      <c r="C696" s="207"/>
      <c r="D696" s="198" t="s">
        <v>254</v>
      </c>
      <c r="E696" s="208" t="s">
        <v>19</v>
      </c>
      <c r="F696" s="209" t="s">
        <v>1031</v>
      </c>
      <c r="G696" s="207"/>
      <c r="H696" s="210">
        <v>0.54</v>
      </c>
      <c r="I696" s="211"/>
      <c r="J696" s="207"/>
      <c r="K696" s="207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254</v>
      </c>
      <c r="AU696" s="216" t="s">
        <v>86</v>
      </c>
      <c r="AV696" s="13" t="s">
        <v>86</v>
      </c>
      <c r="AW696" s="13" t="s">
        <v>37</v>
      </c>
      <c r="AX696" s="13" t="s">
        <v>76</v>
      </c>
      <c r="AY696" s="216" t="s">
        <v>142</v>
      </c>
    </row>
    <row r="697" spans="1:65" s="13" customFormat="1" ht="11.25">
      <c r="B697" s="206"/>
      <c r="C697" s="207"/>
      <c r="D697" s="198" t="s">
        <v>254</v>
      </c>
      <c r="E697" s="208" t="s">
        <v>19</v>
      </c>
      <c r="F697" s="209" t="s">
        <v>1032</v>
      </c>
      <c r="G697" s="207"/>
      <c r="H697" s="210">
        <v>1.29</v>
      </c>
      <c r="I697" s="211"/>
      <c r="J697" s="207"/>
      <c r="K697" s="207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254</v>
      </c>
      <c r="AU697" s="216" t="s">
        <v>86</v>
      </c>
      <c r="AV697" s="13" t="s">
        <v>86</v>
      </c>
      <c r="AW697" s="13" t="s">
        <v>37</v>
      </c>
      <c r="AX697" s="13" t="s">
        <v>76</v>
      </c>
      <c r="AY697" s="216" t="s">
        <v>142</v>
      </c>
    </row>
    <row r="698" spans="1:65" s="13" customFormat="1" ht="11.25">
      <c r="B698" s="206"/>
      <c r="C698" s="207"/>
      <c r="D698" s="198" t="s">
        <v>254</v>
      </c>
      <c r="E698" s="208" t="s">
        <v>19</v>
      </c>
      <c r="F698" s="209" t="s">
        <v>1033</v>
      </c>
      <c r="G698" s="207"/>
      <c r="H698" s="210">
        <v>0</v>
      </c>
      <c r="I698" s="211"/>
      <c r="J698" s="207"/>
      <c r="K698" s="207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254</v>
      </c>
      <c r="AU698" s="216" t="s">
        <v>86</v>
      </c>
      <c r="AV698" s="13" t="s">
        <v>86</v>
      </c>
      <c r="AW698" s="13" t="s">
        <v>37</v>
      </c>
      <c r="AX698" s="13" t="s">
        <v>76</v>
      </c>
      <c r="AY698" s="216" t="s">
        <v>142</v>
      </c>
    </row>
    <row r="699" spans="1:65" s="13" customFormat="1" ht="11.25">
      <c r="B699" s="206"/>
      <c r="C699" s="207"/>
      <c r="D699" s="198" t="s">
        <v>254</v>
      </c>
      <c r="E699" s="208" t="s">
        <v>19</v>
      </c>
      <c r="F699" s="209" t="s">
        <v>1034</v>
      </c>
      <c r="G699" s="207"/>
      <c r="H699" s="210">
        <v>5.4</v>
      </c>
      <c r="I699" s="211"/>
      <c r="J699" s="207"/>
      <c r="K699" s="207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254</v>
      </c>
      <c r="AU699" s="216" t="s">
        <v>86</v>
      </c>
      <c r="AV699" s="13" t="s">
        <v>86</v>
      </c>
      <c r="AW699" s="13" t="s">
        <v>37</v>
      </c>
      <c r="AX699" s="13" t="s">
        <v>76</v>
      </c>
      <c r="AY699" s="216" t="s">
        <v>142</v>
      </c>
    </row>
    <row r="700" spans="1:65" s="14" customFormat="1" ht="11.25">
      <c r="B700" s="217"/>
      <c r="C700" s="218"/>
      <c r="D700" s="198" t="s">
        <v>254</v>
      </c>
      <c r="E700" s="219" t="s">
        <v>19</v>
      </c>
      <c r="F700" s="220" t="s">
        <v>266</v>
      </c>
      <c r="G700" s="218"/>
      <c r="H700" s="221">
        <v>785.14200000000005</v>
      </c>
      <c r="I700" s="222"/>
      <c r="J700" s="218"/>
      <c r="K700" s="218"/>
      <c r="L700" s="223"/>
      <c r="M700" s="224"/>
      <c r="N700" s="225"/>
      <c r="O700" s="225"/>
      <c r="P700" s="225"/>
      <c r="Q700" s="225"/>
      <c r="R700" s="225"/>
      <c r="S700" s="225"/>
      <c r="T700" s="226"/>
      <c r="AT700" s="227" t="s">
        <v>254</v>
      </c>
      <c r="AU700" s="227" t="s">
        <v>86</v>
      </c>
      <c r="AV700" s="14" t="s">
        <v>167</v>
      </c>
      <c r="AW700" s="14" t="s">
        <v>37</v>
      </c>
      <c r="AX700" s="14" t="s">
        <v>84</v>
      </c>
      <c r="AY700" s="227" t="s">
        <v>142</v>
      </c>
    </row>
    <row r="701" spans="1:65" s="2" customFormat="1" ht="37.9" customHeight="1">
      <c r="A701" s="36"/>
      <c r="B701" s="37"/>
      <c r="C701" s="180" t="s">
        <v>1035</v>
      </c>
      <c r="D701" s="180" t="s">
        <v>145</v>
      </c>
      <c r="E701" s="181" t="s">
        <v>1036</v>
      </c>
      <c r="F701" s="182" t="s">
        <v>1037</v>
      </c>
      <c r="G701" s="183" t="s">
        <v>251</v>
      </c>
      <c r="H701" s="184">
        <v>204.69</v>
      </c>
      <c r="I701" s="185"/>
      <c r="J701" s="186">
        <f>ROUND(I701*H701,2)</f>
        <v>0</v>
      </c>
      <c r="K701" s="182" t="s">
        <v>149</v>
      </c>
      <c r="L701" s="41"/>
      <c r="M701" s="187" t="s">
        <v>19</v>
      </c>
      <c r="N701" s="188" t="s">
        <v>47</v>
      </c>
      <c r="O701" s="66"/>
      <c r="P701" s="189">
        <f>O701*H701</f>
        <v>0</v>
      </c>
      <c r="Q701" s="189">
        <v>4.0000000000000003E-5</v>
      </c>
      <c r="R701" s="189">
        <f>Q701*H701</f>
        <v>8.1875999999999997E-3</v>
      </c>
      <c r="S701" s="189">
        <v>0</v>
      </c>
      <c r="T701" s="190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91" t="s">
        <v>339</v>
      </c>
      <c r="AT701" s="191" t="s">
        <v>145</v>
      </c>
      <c r="AU701" s="191" t="s">
        <v>86</v>
      </c>
      <c r="AY701" s="19" t="s">
        <v>142</v>
      </c>
      <c r="BE701" s="192">
        <f>IF(N701="základní",J701,0)</f>
        <v>0</v>
      </c>
      <c r="BF701" s="192">
        <f>IF(N701="snížená",J701,0)</f>
        <v>0</v>
      </c>
      <c r="BG701" s="192">
        <f>IF(N701="zákl. přenesená",J701,0)</f>
        <v>0</v>
      </c>
      <c r="BH701" s="192">
        <f>IF(N701="sníž. přenesená",J701,0)</f>
        <v>0</v>
      </c>
      <c r="BI701" s="192">
        <f>IF(N701="nulová",J701,0)</f>
        <v>0</v>
      </c>
      <c r="BJ701" s="19" t="s">
        <v>84</v>
      </c>
      <c r="BK701" s="192">
        <f>ROUND(I701*H701,2)</f>
        <v>0</v>
      </c>
      <c r="BL701" s="19" t="s">
        <v>339</v>
      </c>
      <c r="BM701" s="191" t="s">
        <v>1038</v>
      </c>
    </row>
    <row r="702" spans="1:65" s="2" customFormat="1" ht="11.25">
      <c r="A702" s="36"/>
      <c r="B702" s="37"/>
      <c r="C702" s="38"/>
      <c r="D702" s="193" t="s">
        <v>152</v>
      </c>
      <c r="E702" s="38"/>
      <c r="F702" s="194" t="s">
        <v>1039</v>
      </c>
      <c r="G702" s="38"/>
      <c r="H702" s="38"/>
      <c r="I702" s="195"/>
      <c r="J702" s="38"/>
      <c r="K702" s="38"/>
      <c r="L702" s="41"/>
      <c r="M702" s="196"/>
      <c r="N702" s="197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152</v>
      </c>
      <c r="AU702" s="19" t="s">
        <v>86</v>
      </c>
    </row>
    <row r="703" spans="1:65" s="13" customFormat="1" ht="11.25">
      <c r="B703" s="206"/>
      <c r="C703" s="207"/>
      <c r="D703" s="198" t="s">
        <v>254</v>
      </c>
      <c r="E703" s="208" t="s">
        <v>19</v>
      </c>
      <c r="F703" s="209" t="s">
        <v>1040</v>
      </c>
      <c r="G703" s="207"/>
      <c r="H703" s="210">
        <v>91.81</v>
      </c>
      <c r="I703" s="211"/>
      <c r="J703" s="207"/>
      <c r="K703" s="207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254</v>
      </c>
      <c r="AU703" s="216" t="s">
        <v>86</v>
      </c>
      <c r="AV703" s="13" t="s">
        <v>86</v>
      </c>
      <c r="AW703" s="13" t="s">
        <v>37</v>
      </c>
      <c r="AX703" s="13" t="s">
        <v>76</v>
      </c>
      <c r="AY703" s="216" t="s">
        <v>142</v>
      </c>
    </row>
    <row r="704" spans="1:65" s="13" customFormat="1" ht="11.25">
      <c r="B704" s="206"/>
      <c r="C704" s="207"/>
      <c r="D704" s="198" t="s">
        <v>254</v>
      </c>
      <c r="E704" s="208" t="s">
        <v>19</v>
      </c>
      <c r="F704" s="209" t="s">
        <v>1041</v>
      </c>
      <c r="G704" s="207"/>
      <c r="H704" s="210">
        <v>30.45</v>
      </c>
      <c r="I704" s="211"/>
      <c r="J704" s="207"/>
      <c r="K704" s="207"/>
      <c r="L704" s="212"/>
      <c r="M704" s="213"/>
      <c r="N704" s="214"/>
      <c r="O704" s="214"/>
      <c r="P704" s="214"/>
      <c r="Q704" s="214"/>
      <c r="R704" s="214"/>
      <c r="S704" s="214"/>
      <c r="T704" s="215"/>
      <c r="AT704" s="216" t="s">
        <v>254</v>
      </c>
      <c r="AU704" s="216" t="s">
        <v>86</v>
      </c>
      <c r="AV704" s="13" t="s">
        <v>86</v>
      </c>
      <c r="AW704" s="13" t="s">
        <v>37</v>
      </c>
      <c r="AX704" s="13" t="s">
        <v>76</v>
      </c>
      <c r="AY704" s="216" t="s">
        <v>142</v>
      </c>
    </row>
    <row r="705" spans="1:65" s="13" customFormat="1" ht="11.25">
      <c r="B705" s="206"/>
      <c r="C705" s="207"/>
      <c r="D705" s="198" t="s">
        <v>254</v>
      </c>
      <c r="E705" s="208" t="s">
        <v>19</v>
      </c>
      <c r="F705" s="209" t="s">
        <v>1042</v>
      </c>
      <c r="G705" s="207"/>
      <c r="H705" s="210">
        <v>10.220000000000001</v>
      </c>
      <c r="I705" s="211"/>
      <c r="J705" s="207"/>
      <c r="K705" s="207"/>
      <c r="L705" s="212"/>
      <c r="M705" s="213"/>
      <c r="N705" s="214"/>
      <c r="O705" s="214"/>
      <c r="P705" s="214"/>
      <c r="Q705" s="214"/>
      <c r="R705" s="214"/>
      <c r="S705" s="214"/>
      <c r="T705" s="215"/>
      <c r="AT705" s="216" t="s">
        <v>254</v>
      </c>
      <c r="AU705" s="216" t="s">
        <v>86</v>
      </c>
      <c r="AV705" s="13" t="s">
        <v>86</v>
      </c>
      <c r="AW705" s="13" t="s">
        <v>37</v>
      </c>
      <c r="AX705" s="13" t="s">
        <v>76</v>
      </c>
      <c r="AY705" s="216" t="s">
        <v>142</v>
      </c>
    </row>
    <row r="706" spans="1:65" s="13" customFormat="1" ht="11.25">
      <c r="B706" s="206"/>
      <c r="C706" s="207"/>
      <c r="D706" s="198" t="s">
        <v>254</v>
      </c>
      <c r="E706" s="208" t="s">
        <v>19</v>
      </c>
      <c r="F706" s="209" t="s">
        <v>1043</v>
      </c>
      <c r="G706" s="207"/>
      <c r="H706" s="210">
        <v>24.87</v>
      </c>
      <c r="I706" s="211"/>
      <c r="J706" s="207"/>
      <c r="K706" s="207"/>
      <c r="L706" s="212"/>
      <c r="M706" s="213"/>
      <c r="N706" s="214"/>
      <c r="O706" s="214"/>
      <c r="P706" s="214"/>
      <c r="Q706" s="214"/>
      <c r="R706" s="214"/>
      <c r="S706" s="214"/>
      <c r="T706" s="215"/>
      <c r="AT706" s="216" t="s">
        <v>254</v>
      </c>
      <c r="AU706" s="216" t="s">
        <v>86</v>
      </c>
      <c r="AV706" s="13" t="s">
        <v>86</v>
      </c>
      <c r="AW706" s="13" t="s">
        <v>37</v>
      </c>
      <c r="AX706" s="13" t="s">
        <v>76</v>
      </c>
      <c r="AY706" s="216" t="s">
        <v>142</v>
      </c>
    </row>
    <row r="707" spans="1:65" s="13" customFormat="1" ht="11.25">
      <c r="B707" s="206"/>
      <c r="C707" s="207"/>
      <c r="D707" s="198" t="s">
        <v>254</v>
      </c>
      <c r="E707" s="208" t="s">
        <v>19</v>
      </c>
      <c r="F707" s="209" t="s">
        <v>1044</v>
      </c>
      <c r="G707" s="207"/>
      <c r="H707" s="210">
        <v>2.5499999999999998</v>
      </c>
      <c r="I707" s="211"/>
      <c r="J707" s="207"/>
      <c r="K707" s="207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254</v>
      </c>
      <c r="AU707" s="216" t="s">
        <v>86</v>
      </c>
      <c r="AV707" s="13" t="s">
        <v>86</v>
      </c>
      <c r="AW707" s="13" t="s">
        <v>37</v>
      </c>
      <c r="AX707" s="13" t="s">
        <v>76</v>
      </c>
      <c r="AY707" s="216" t="s">
        <v>142</v>
      </c>
    </row>
    <row r="708" spans="1:65" s="13" customFormat="1" ht="11.25">
      <c r="B708" s="206"/>
      <c r="C708" s="207"/>
      <c r="D708" s="198" t="s">
        <v>254</v>
      </c>
      <c r="E708" s="208" t="s">
        <v>19</v>
      </c>
      <c r="F708" s="209" t="s">
        <v>1045</v>
      </c>
      <c r="G708" s="207"/>
      <c r="H708" s="210">
        <v>4.49</v>
      </c>
      <c r="I708" s="211"/>
      <c r="J708" s="207"/>
      <c r="K708" s="207"/>
      <c r="L708" s="212"/>
      <c r="M708" s="213"/>
      <c r="N708" s="214"/>
      <c r="O708" s="214"/>
      <c r="P708" s="214"/>
      <c r="Q708" s="214"/>
      <c r="R708" s="214"/>
      <c r="S708" s="214"/>
      <c r="T708" s="215"/>
      <c r="AT708" s="216" t="s">
        <v>254</v>
      </c>
      <c r="AU708" s="216" t="s">
        <v>86</v>
      </c>
      <c r="AV708" s="13" t="s">
        <v>86</v>
      </c>
      <c r="AW708" s="13" t="s">
        <v>37</v>
      </c>
      <c r="AX708" s="13" t="s">
        <v>76</v>
      </c>
      <c r="AY708" s="216" t="s">
        <v>142</v>
      </c>
    </row>
    <row r="709" spans="1:65" s="13" customFormat="1" ht="11.25">
      <c r="B709" s="206"/>
      <c r="C709" s="207"/>
      <c r="D709" s="198" t="s">
        <v>254</v>
      </c>
      <c r="E709" s="208" t="s">
        <v>19</v>
      </c>
      <c r="F709" s="209" t="s">
        <v>1046</v>
      </c>
      <c r="G709" s="207"/>
      <c r="H709" s="210">
        <v>1.71</v>
      </c>
      <c r="I709" s="211"/>
      <c r="J709" s="207"/>
      <c r="K709" s="207"/>
      <c r="L709" s="212"/>
      <c r="M709" s="213"/>
      <c r="N709" s="214"/>
      <c r="O709" s="214"/>
      <c r="P709" s="214"/>
      <c r="Q709" s="214"/>
      <c r="R709" s="214"/>
      <c r="S709" s="214"/>
      <c r="T709" s="215"/>
      <c r="AT709" s="216" t="s">
        <v>254</v>
      </c>
      <c r="AU709" s="216" t="s">
        <v>86</v>
      </c>
      <c r="AV709" s="13" t="s">
        <v>86</v>
      </c>
      <c r="AW709" s="13" t="s">
        <v>37</v>
      </c>
      <c r="AX709" s="13" t="s">
        <v>76</v>
      </c>
      <c r="AY709" s="216" t="s">
        <v>142</v>
      </c>
    </row>
    <row r="710" spans="1:65" s="13" customFormat="1" ht="11.25">
      <c r="B710" s="206"/>
      <c r="C710" s="207"/>
      <c r="D710" s="198" t="s">
        <v>254</v>
      </c>
      <c r="E710" s="208" t="s">
        <v>19</v>
      </c>
      <c r="F710" s="209" t="s">
        <v>1047</v>
      </c>
      <c r="G710" s="207"/>
      <c r="H710" s="210">
        <v>1.71</v>
      </c>
      <c r="I710" s="211"/>
      <c r="J710" s="207"/>
      <c r="K710" s="207"/>
      <c r="L710" s="212"/>
      <c r="M710" s="213"/>
      <c r="N710" s="214"/>
      <c r="O710" s="214"/>
      <c r="P710" s="214"/>
      <c r="Q710" s="214"/>
      <c r="R710" s="214"/>
      <c r="S710" s="214"/>
      <c r="T710" s="215"/>
      <c r="AT710" s="216" t="s">
        <v>254</v>
      </c>
      <c r="AU710" s="216" t="s">
        <v>86</v>
      </c>
      <c r="AV710" s="13" t="s">
        <v>86</v>
      </c>
      <c r="AW710" s="13" t="s">
        <v>37</v>
      </c>
      <c r="AX710" s="13" t="s">
        <v>76</v>
      </c>
      <c r="AY710" s="216" t="s">
        <v>142</v>
      </c>
    </row>
    <row r="711" spans="1:65" s="13" customFormat="1" ht="11.25">
      <c r="B711" s="206"/>
      <c r="C711" s="207"/>
      <c r="D711" s="198" t="s">
        <v>254</v>
      </c>
      <c r="E711" s="208" t="s">
        <v>19</v>
      </c>
      <c r="F711" s="209" t="s">
        <v>1048</v>
      </c>
      <c r="G711" s="207"/>
      <c r="H711" s="210">
        <v>4.3099999999999996</v>
      </c>
      <c r="I711" s="211"/>
      <c r="J711" s="207"/>
      <c r="K711" s="207"/>
      <c r="L711" s="212"/>
      <c r="M711" s="213"/>
      <c r="N711" s="214"/>
      <c r="O711" s="214"/>
      <c r="P711" s="214"/>
      <c r="Q711" s="214"/>
      <c r="R711" s="214"/>
      <c r="S711" s="214"/>
      <c r="T711" s="215"/>
      <c r="AT711" s="216" t="s">
        <v>254</v>
      </c>
      <c r="AU711" s="216" t="s">
        <v>86</v>
      </c>
      <c r="AV711" s="13" t="s">
        <v>86</v>
      </c>
      <c r="AW711" s="13" t="s">
        <v>37</v>
      </c>
      <c r="AX711" s="13" t="s">
        <v>76</v>
      </c>
      <c r="AY711" s="216" t="s">
        <v>142</v>
      </c>
    </row>
    <row r="712" spans="1:65" s="13" customFormat="1" ht="11.25">
      <c r="B712" s="206"/>
      <c r="C712" s="207"/>
      <c r="D712" s="198" t="s">
        <v>254</v>
      </c>
      <c r="E712" s="208" t="s">
        <v>19</v>
      </c>
      <c r="F712" s="209" t="s">
        <v>1049</v>
      </c>
      <c r="G712" s="207"/>
      <c r="H712" s="210">
        <v>1.72</v>
      </c>
      <c r="I712" s="211"/>
      <c r="J712" s="207"/>
      <c r="K712" s="207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254</v>
      </c>
      <c r="AU712" s="216" t="s">
        <v>86</v>
      </c>
      <c r="AV712" s="13" t="s">
        <v>86</v>
      </c>
      <c r="AW712" s="13" t="s">
        <v>37</v>
      </c>
      <c r="AX712" s="13" t="s">
        <v>76</v>
      </c>
      <c r="AY712" s="216" t="s">
        <v>142</v>
      </c>
    </row>
    <row r="713" spans="1:65" s="13" customFormat="1" ht="11.25">
      <c r="B713" s="206"/>
      <c r="C713" s="207"/>
      <c r="D713" s="198" t="s">
        <v>254</v>
      </c>
      <c r="E713" s="208" t="s">
        <v>19</v>
      </c>
      <c r="F713" s="209" t="s">
        <v>1050</v>
      </c>
      <c r="G713" s="207"/>
      <c r="H713" s="210">
        <v>3.85</v>
      </c>
      <c r="I713" s="211"/>
      <c r="J713" s="207"/>
      <c r="K713" s="207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254</v>
      </c>
      <c r="AU713" s="216" t="s">
        <v>86</v>
      </c>
      <c r="AV713" s="13" t="s">
        <v>86</v>
      </c>
      <c r="AW713" s="13" t="s">
        <v>37</v>
      </c>
      <c r="AX713" s="13" t="s">
        <v>76</v>
      </c>
      <c r="AY713" s="216" t="s">
        <v>142</v>
      </c>
    </row>
    <row r="714" spans="1:65" s="13" customFormat="1" ht="11.25">
      <c r="B714" s="206"/>
      <c r="C714" s="207"/>
      <c r="D714" s="198" t="s">
        <v>254</v>
      </c>
      <c r="E714" s="208" t="s">
        <v>19</v>
      </c>
      <c r="F714" s="209" t="s">
        <v>1051</v>
      </c>
      <c r="G714" s="207"/>
      <c r="H714" s="210">
        <v>27</v>
      </c>
      <c r="I714" s="211"/>
      <c r="J714" s="207"/>
      <c r="K714" s="207"/>
      <c r="L714" s="212"/>
      <c r="M714" s="213"/>
      <c r="N714" s="214"/>
      <c r="O714" s="214"/>
      <c r="P714" s="214"/>
      <c r="Q714" s="214"/>
      <c r="R714" s="214"/>
      <c r="S714" s="214"/>
      <c r="T714" s="215"/>
      <c r="AT714" s="216" t="s">
        <v>254</v>
      </c>
      <c r="AU714" s="216" t="s">
        <v>86</v>
      </c>
      <c r="AV714" s="13" t="s">
        <v>86</v>
      </c>
      <c r="AW714" s="13" t="s">
        <v>37</v>
      </c>
      <c r="AX714" s="13" t="s">
        <v>76</v>
      </c>
      <c r="AY714" s="216" t="s">
        <v>142</v>
      </c>
    </row>
    <row r="715" spans="1:65" s="14" customFormat="1" ht="11.25">
      <c r="B715" s="217"/>
      <c r="C715" s="218"/>
      <c r="D715" s="198" t="s">
        <v>254</v>
      </c>
      <c r="E715" s="219" t="s">
        <v>19</v>
      </c>
      <c r="F715" s="220" t="s">
        <v>266</v>
      </c>
      <c r="G715" s="218"/>
      <c r="H715" s="221">
        <v>204.69</v>
      </c>
      <c r="I715" s="222"/>
      <c r="J715" s="218"/>
      <c r="K715" s="218"/>
      <c r="L715" s="223"/>
      <c r="M715" s="224"/>
      <c r="N715" s="225"/>
      <c r="O715" s="225"/>
      <c r="P715" s="225"/>
      <c r="Q715" s="225"/>
      <c r="R715" s="225"/>
      <c r="S715" s="225"/>
      <c r="T715" s="226"/>
      <c r="AT715" s="227" t="s">
        <v>254</v>
      </c>
      <c r="AU715" s="227" t="s">
        <v>86</v>
      </c>
      <c r="AV715" s="14" t="s">
        <v>167</v>
      </c>
      <c r="AW715" s="14" t="s">
        <v>37</v>
      </c>
      <c r="AX715" s="14" t="s">
        <v>84</v>
      </c>
      <c r="AY715" s="227" t="s">
        <v>142</v>
      </c>
    </row>
    <row r="716" spans="1:65" s="2" customFormat="1" ht="24.2" customHeight="1">
      <c r="A716" s="36"/>
      <c r="B716" s="37"/>
      <c r="C716" s="180" t="s">
        <v>1052</v>
      </c>
      <c r="D716" s="180" t="s">
        <v>145</v>
      </c>
      <c r="E716" s="181" t="s">
        <v>1053</v>
      </c>
      <c r="F716" s="182" t="s">
        <v>1054</v>
      </c>
      <c r="G716" s="183" t="s">
        <v>251</v>
      </c>
      <c r="H716" s="184">
        <v>99</v>
      </c>
      <c r="I716" s="185"/>
      <c r="J716" s="186">
        <f>ROUND(I716*H716,2)</f>
        <v>0</v>
      </c>
      <c r="K716" s="182" t="s">
        <v>149</v>
      </c>
      <c r="L716" s="41"/>
      <c r="M716" s="187" t="s">
        <v>19</v>
      </c>
      <c r="N716" s="188" t="s">
        <v>47</v>
      </c>
      <c r="O716" s="66"/>
      <c r="P716" s="189">
        <f>O716*H716</f>
        <v>0</v>
      </c>
      <c r="Q716" s="189">
        <v>0</v>
      </c>
      <c r="R716" s="189">
        <f>Q716*H716</f>
        <v>0</v>
      </c>
      <c r="S716" s="189">
        <v>0</v>
      </c>
      <c r="T716" s="190">
        <f>S716*H716</f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191" t="s">
        <v>167</v>
      </c>
      <c r="AT716" s="191" t="s">
        <v>145</v>
      </c>
      <c r="AU716" s="191" t="s">
        <v>86</v>
      </c>
      <c r="AY716" s="19" t="s">
        <v>142</v>
      </c>
      <c r="BE716" s="192">
        <f>IF(N716="základní",J716,0)</f>
        <v>0</v>
      </c>
      <c r="BF716" s="192">
        <f>IF(N716="snížená",J716,0)</f>
        <v>0</v>
      </c>
      <c r="BG716" s="192">
        <f>IF(N716="zákl. přenesená",J716,0)</f>
        <v>0</v>
      </c>
      <c r="BH716" s="192">
        <f>IF(N716="sníž. přenesená",J716,0)</f>
        <v>0</v>
      </c>
      <c r="BI716" s="192">
        <f>IF(N716="nulová",J716,0)</f>
        <v>0</v>
      </c>
      <c r="BJ716" s="19" t="s">
        <v>84</v>
      </c>
      <c r="BK716" s="192">
        <f>ROUND(I716*H716,2)</f>
        <v>0</v>
      </c>
      <c r="BL716" s="19" t="s">
        <v>167</v>
      </c>
      <c r="BM716" s="191" t="s">
        <v>1055</v>
      </c>
    </row>
    <row r="717" spans="1:65" s="2" customFormat="1" ht="11.25">
      <c r="A717" s="36"/>
      <c r="B717" s="37"/>
      <c r="C717" s="38"/>
      <c r="D717" s="193" t="s">
        <v>152</v>
      </c>
      <c r="E717" s="38"/>
      <c r="F717" s="194" t="s">
        <v>1056</v>
      </c>
      <c r="G717" s="38"/>
      <c r="H717" s="38"/>
      <c r="I717" s="195"/>
      <c r="J717" s="38"/>
      <c r="K717" s="38"/>
      <c r="L717" s="41"/>
      <c r="M717" s="196"/>
      <c r="N717" s="197"/>
      <c r="O717" s="66"/>
      <c r="P717" s="66"/>
      <c r="Q717" s="66"/>
      <c r="R717" s="66"/>
      <c r="S717" s="66"/>
      <c r="T717" s="67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T717" s="19" t="s">
        <v>152</v>
      </c>
      <c r="AU717" s="19" t="s">
        <v>86</v>
      </c>
    </row>
    <row r="718" spans="1:65" s="13" customFormat="1" ht="11.25">
      <c r="B718" s="206"/>
      <c r="C718" s="207"/>
      <c r="D718" s="198" t="s">
        <v>254</v>
      </c>
      <c r="E718" s="208" t="s">
        <v>19</v>
      </c>
      <c r="F718" s="209" t="s">
        <v>1057</v>
      </c>
      <c r="G718" s="207"/>
      <c r="H718" s="210">
        <v>24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254</v>
      </c>
      <c r="AU718" s="216" t="s">
        <v>86</v>
      </c>
      <c r="AV718" s="13" t="s">
        <v>86</v>
      </c>
      <c r="AW718" s="13" t="s">
        <v>37</v>
      </c>
      <c r="AX718" s="13" t="s">
        <v>76</v>
      </c>
      <c r="AY718" s="216" t="s">
        <v>142</v>
      </c>
    </row>
    <row r="719" spans="1:65" s="13" customFormat="1" ht="11.25">
      <c r="B719" s="206"/>
      <c r="C719" s="207"/>
      <c r="D719" s="198" t="s">
        <v>254</v>
      </c>
      <c r="E719" s="208" t="s">
        <v>19</v>
      </c>
      <c r="F719" s="209" t="s">
        <v>1058</v>
      </c>
      <c r="G719" s="207"/>
      <c r="H719" s="210">
        <v>60</v>
      </c>
      <c r="I719" s="211"/>
      <c r="J719" s="207"/>
      <c r="K719" s="207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254</v>
      </c>
      <c r="AU719" s="216" t="s">
        <v>86</v>
      </c>
      <c r="AV719" s="13" t="s">
        <v>86</v>
      </c>
      <c r="AW719" s="13" t="s">
        <v>37</v>
      </c>
      <c r="AX719" s="13" t="s">
        <v>76</v>
      </c>
      <c r="AY719" s="216" t="s">
        <v>142</v>
      </c>
    </row>
    <row r="720" spans="1:65" s="13" customFormat="1" ht="11.25">
      <c r="B720" s="206"/>
      <c r="C720" s="207"/>
      <c r="D720" s="198" t="s">
        <v>254</v>
      </c>
      <c r="E720" s="208" t="s">
        <v>19</v>
      </c>
      <c r="F720" s="209" t="s">
        <v>1059</v>
      </c>
      <c r="G720" s="207"/>
      <c r="H720" s="210">
        <v>15</v>
      </c>
      <c r="I720" s="211"/>
      <c r="J720" s="207"/>
      <c r="K720" s="207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254</v>
      </c>
      <c r="AU720" s="216" t="s">
        <v>86</v>
      </c>
      <c r="AV720" s="13" t="s">
        <v>86</v>
      </c>
      <c r="AW720" s="13" t="s">
        <v>37</v>
      </c>
      <c r="AX720" s="13" t="s">
        <v>76</v>
      </c>
      <c r="AY720" s="216" t="s">
        <v>142</v>
      </c>
    </row>
    <row r="721" spans="1:65" s="14" customFormat="1" ht="11.25">
      <c r="B721" s="217"/>
      <c r="C721" s="218"/>
      <c r="D721" s="198" t="s">
        <v>254</v>
      </c>
      <c r="E721" s="219" t="s">
        <v>19</v>
      </c>
      <c r="F721" s="220" t="s">
        <v>266</v>
      </c>
      <c r="G721" s="218"/>
      <c r="H721" s="221">
        <v>99</v>
      </c>
      <c r="I721" s="222"/>
      <c r="J721" s="218"/>
      <c r="K721" s="218"/>
      <c r="L721" s="223"/>
      <c r="M721" s="224"/>
      <c r="N721" s="225"/>
      <c r="O721" s="225"/>
      <c r="P721" s="225"/>
      <c r="Q721" s="225"/>
      <c r="R721" s="225"/>
      <c r="S721" s="225"/>
      <c r="T721" s="226"/>
      <c r="AT721" s="227" t="s">
        <v>254</v>
      </c>
      <c r="AU721" s="227" t="s">
        <v>86</v>
      </c>
      <c r="AV721" s="14" t="s">
        <v>167</v>
      </c>
      <c r="AW721" s="14" t="s">
        <v>37</v>
      </c>
      <c r="AX721" s="14" t="s">
        <v>84</v>
      </c>
      <c r="AY721" s="227" t="s">
        <v>142</v>
      </c>
    </row>
    <row r="722" spans="1:65" s="2" customFormat="1" ht="24.2" customHeight="1">
      <c r="A722" s="36"/>
      <c r="B722" s="37"/>
      <c r="C722" s="180" t="s">
        <v>1060</v>
      </c>
      <c r="D722" s="180" t="s">
        <v>145</v>
      </c>
      <c r="E722" s="181" t="s">
        <v>1061</v>
      </c>
      <c r="F722" s="182" t="s">
        <v>1062</v>
      </c>
      <c r="G722" s="183" t="s">
        <v>514</v>
      </c>
      <c r="H722" s="184">
        <v>2</v>
      </c>
      <c r="I722" s="185"/>
      <c r="J722" s="186">
        <f>ROUND(I722*H722,2)</f>
        <v>0</v>
      </c>
      <c r="K722" s="182" t="s">
        <v>149</v>
      </c>
      <c r="L722" s="41"/>
      <c r="M722" s="187" t="s">
        <v>19</v>
      </c>
      <c r="N722" s="188" t="s">
        <v>47</v>
      </c>
      <c r="O722" s="66"/>
      <c r="P722" s="189">
        <f>O722*H722</f>
        <v>0</v>
      </c>
      <c r="Q722" s="189">
        <v>1.8000000000000001E-4</v>
      </c>
      <c r="R722" s="189">
        <f>Q722*H722</f>
        <v>3.6000000000000002E-4</v>
      </c>
      <c r="S722" s="189">
        <v>0</v>
      </c>
      <c r="T722" s="190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191" t="s">
        <v>167</v>
      </c>
      <c r="AT722" s="191" t="s">
        <v>145</v>
      </c>
      <c r="AU722" s="191" t="s">
        <v>86</v>
      </c>
      <c r="AY722" s="19" t="s">
        <v>142</v>
      </c>
      <c r="BE722" s="192">
        <f>IF(N722="základní",J722,0)</f>
        <v>0</v>
      </c>
      <c r="BF722" s="192">
        <f>IF(N722="snížená",J722,0)</f>
        <v>0</v>
      </c>
      <c r="BG722" s="192">
        <f>IF(N722="zákl. přenesená",J722,0)</f>
        <v>0</v>
      </c>
      <c r="BH722" s="192">
        <f>IF(N722="sníž. přenesená",J722,0)</f>
        <v>0</v>
      </c>
      <c r="BI722" s="192">
        <f>IF(N722="nulová",J722,0)</f>
        <v>0</v>
      </c>
      <c r="BJ722" s="19" t="s">
        <v>84</v>
      </c>
      <c r="BK722" s="192">
        <f>ROUND(I722*H722,2)</f>
        <v>0</v>
      </c>
      <c r="BL722" s="19" t="s">
        <v>167</v>
      </c>
      <c r="BM722" s="191" t="s">
        <v>1063</v>
      </c>
    </row>
    <row r="723" spans="1:65" s="2" customFormat="1" ht="11.25">
      <c r="A723" s="36"/>
      <c r="B723" s="37"/>
      <c r="C723" s="38"/>
      <c r="D723" s="193" t="s">
        <v>152</v>
      </c>
      <c r="E723" s="38"/>
      <c r="F723" s="194" t="s">
        <v>1064</v>
      </c>
      <c r="G723" s="38"/>
      <c r="H723" s="38"/>
      <c r="I723" s="195"/>
      <c r="J723" s="38"/>
      <c r="K723" s="38"/>
      <c r="L723" s="41"/>
      <c r="M723" s="196"/>
      <c r="N723" s="197"/>
      <c r="O723" s="66"/>
      <c r="P723" s="66"/>
      <c r="Q723" s="66"/>
      <c r="R723" s="66"/>
      <c r="S723" s="66"/>
      <c r="T723" s="67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9" t="s">
        <v>152</v>
      </c>
      <c r="AU723" s="19" t="s">
        <v>86</v>
      </c>
    </row>
    <row r="724" spans="1:65" s="2" customFormat="1" ht="16.5" customHeight="1">
      <c r="A724" s="36"/>
      <c r="B724" s="37"/>
      <c r="C724" s="228" t="s">
        <v>1065</v>
      </c>
      <c r="D724" s="228" t="s">
        <v>351</v>
      </c>
      <c r="E724" s="229" t="s">
        <v>1066</v>
      </c>
      <c r="F724" s="230" t="s">
        <v>1067</v>
      </c>
      <c r="G724" s="231" t="s">
        <v>514</v>
      </c>
      <c r="H724" s="232">
        <v>2</v>
      </c>
      <c r="I724" s="233"/>
      <c r="J724" s="234">
        <f>ROUND(I724*H724,2)</f>
        <v>0</v>
      </c>
      <c r="K724" s="230" t="s">
        <v>149</v>
      </c>
      <c r="L724" s="235"/>
      <c r="M724" s="236" t="s">
        <v>19</v>
      </c>
      <c r="N724" s="237" t="s">
        <v>47</v>
      </c>
      <c r="O724" s="66"/>
      <c r="P724" s="189">
        <f>O724*H724</f>
        <v>0</v>
      </c>
      <c r="Q724" s="189">
        <v>1.2E-2</v>
      </c>
      <c r="R724" s="189">
        <f>Q724*H724</f>
        <v>2.4E-2</v>
      </c>
      <c r="S724" s="189">
        <v>0</v>
      </c>
      <c r="T724" s="190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91" t="s">
        <v>189</v>
      </c>
      <c r="AT724" s="191" t="s">
        <v>351</v>
      </c>
      <c r="AU724" s="191" t="s">
        <v>86</v>
      </c>
      <c r="AY724" s="19" t="s">
        <v>142</v>
      </c>
      <c r="BE724" s="192">
        <f>IF(N724="základní",J724,0)</f>
        <v>0</v>
      </c>
      <c r="BF724" s="192">
        <f>IF(N724="snížená",J724,0)</f>
        <v>0</v>
      </c>
      <c r="BG724" s="192">
        <f>IF(N724="zákl. přenesená",J724,0)</f>
        <v>0</v>
      </c>
      <c r="BH724" s="192">
        <f>IF(N724="sníž. přenesená",J724,0)</f>
        <v>0</v>
      </c>
      <c r="BI724" s="192">
        <f>IF(N724="nulová",J724,0)</f>
        <v>0</v>
      </c>
      <c r="BJ724" s="19" t="s">
        <v>84</v>
      </c>
      <c r="BK724" s="192">
        <f>ROUND(I724*H724,2)</f>
        <v>0</v>
      </c>
      <c r="BL724" s="19" t="s">
        <v>167</v>
      </c>
      <c r="BM724" s="191" t="s">
        <v>1068</v>
      </c>
    </row>
    <row r="725" spans="1:65" s="2" customFormat="1" ht="24.2" customHeight="1">
      <c r="A725" s="36"/>
      <c r="B725" s="37"/>
      <c r="C725" s="180" t="s">
        <v>1069</v>
      </c>
      <c r="D725" s="180" t="s">
        <v>145</v>
      </c>
      <c r="E725" s="181" t="s">
        <v>1070</v>
      </c>
      <c r="F725" s="182" t="s">
        <v>1071</v>
      </c>
      <c r="G725" s="183" t="s">
        <v>258</v>
      </c>
      <c r="H725" s="184">
        <v>6.1950000000000003</v>
      </c>
      <c r="I725" s="185"/>
      <c r="J725" s="186">
        <f>ROUND(I725*H725,2)</f>
        <v>0</v>
      </c>
      <c r="K725" s="182" t="s">
        <v>149</v>
      </c>
      <c r="L725" s="41"/>
      <c r="M725" s="187" t="s">
        <v>19</v>
      </c>
      <c r="N725" s="188" t="s">
        <v>47</v>
      </c>
      <c r="O725" s="66"/>
      <c r="P725" s="189">
        <f>O725*H725</f>
        <v>0</v>
      </c>
      <c r="Q725" s="189">
        <v>0</v>
      </c>
      <c r="R725" s="189">
        <f>Q725*H725</f>
        <v>0</v>
      </c>
      <c r="S725" s="189">
        <v>2.5</v>
      </c>
      <c r="T725" s="190">
        <f>S725*H725</f>
        <v>15.487500000000001</v>
      </c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R725" s="191" t="s">
        <v>167</v>
      </c>
      <c r="AT725" s="191" t="s">
        <v>145</v>
      </c>
      <c r="AU725" s="191" t="s">
        <v>86</v>
      </c>
      <c r="AY725" s="19" t="s">
        <v>142</v>
      </c>
      <c r="BE725" s="192">
        <f>IF(N725="základní",J725,0)</f>
        <v>0</v>
      </c>
      <c r="BF725" s="192">
        <f>IF(N725="snížená",J725,0)</f>
        <v>0</v>
      </c>
      <c r="BG725" s="192">
        <f>IF(N725="zákl. přenesená",J725,0)</f>
        <v>0</v>
      </c>
      <c r="BH725" s="192">
        <f>IF(N725="sníž. přenesená",J725,0)</f>
        <v>0</v>
      </c>
      <c r="BI725" s="192">
        <f>IF(N725="nulová",J725,0)</f>
        <v>0</v>
      </c>
      <c r="BJ725" s="19" t="s">
        <v>84</v>
      </c>
      <c r="BK725" s="192">
        <f>ROUND(I725*H725,2)</f>
        <v>0</v>
      </c>
      <c r="BL725" s="19" t="s">
        <v>167</v>
      </c>
      <c r="BM725" s="191" t="s">
        <v>1072</v>
      </c>
    </row>
    <row r="726" spans="1:65" s="2" customFormat="1" ht="11.25">
      <c r="A726" s="36"/>
      <c r="B726" s="37"/>
      <c r="C726" s="38"/>
      <c r="D726" s="193" t="s">
        <v>152</v>
      </c>
      <c r="E726" s="38"/>
      <c r="F726" s="194" t="s">
        <v>1073</v>
      </c>
      <c r="G726" s="38"/>
      <c r="H726" s="38"/>
      <c r="I726" s="195"/>
      <c r="J726" s="38"/>
      <c r="K726" s="38"/>
      <c r="L726" s="41"/>
      <c r="M726" s="196"/>
      <c r="N726" s="197"/>
      <c r="O726" s="66"/>
      <c r="P726" s="66"/>
      <c r="Q726" s="66"/>
      <c r="R726" s="66"/>
      <c r="S726" s="66"/>
      <c r="T726" s="67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T726" s="19" t="s">
        <v>152</v>
      </c>
      <c r="AU726" s="19" t="s">
        <v>86</v>
      </c>
    </row>
    <row r="727" spans="1:65" s="13" customFormat="1" ht="11.25">
      <c r="B727" s="206"/>
      <c r="C727" s="207"/>
      <c r="D727" s="198" t="s">
        <v>254</v>
      </c>
      <c r="E727" s="208" t="s">
        <v>19</v>
      </c>
      <c r="F727" s="209" t="s">
        <v>1074</v>
      </c>
      <c r="G727" s="207"/>
      <c r="H727" s="210">
        <v>6.1950000000000003</v>
      </c>
      <c r="I727" s="211"/>
      <c r="J727" s="207"/>
      <c r="K727" s="207"/>
      <c r="L727" s="212"/>
      <c r="M727" s="213"/>
      <c r="N727" s="214"/>
      <c r="O727" s="214"/>
      <c r="P727" s="214"/>
      <c r="Q727" s="214"/>
      <c r="R727" s="214"/>
      <c r="S727" s="214"/>
      <c r="T727" s="215"/>
      <c r="AT727" s="216" t="s">
        <v>254</v>
      </c>
      <c r="AU727" s="216" t="s">
        <v>86</v>
      </c>
      <c r="AV727" s="13" t="s">
        <v>86</v>
      </c>
      <c r="AW727" s="13" t="s">
        <v>37</v>
      </c>
      <c r="AX727" s="13" t="s">
        <v>84</v>
      </c>
      <c r="AY727" s="216" t="s">
        <v>142</v>
      </c>
    </row>
    <row r="728" spans="1:65" s="2" customFormat="1" ht="24.2" customHeight="1">
      <c r="A728" s="36"/>
      <c r="B728" s="37"/>
      <c r="C728" s="180" t="s">
        <v>1075</v>
      </c>
      <c r="D728" s="180" t="s">
        <v>145</v>
      </c>
      <c r="E728" s="181" t="s">
        <v>1076</v>
      </c>
      <c r="F728" s="182" t="s">
        <v>1077</v>
      </c>
      <c r="G728" s="183" t="s">
        <v>258</v>
      </c>
      <c r="H728" s="184">
        <v>7.0910000000000002</v>
      </c>
      <c r="I728" s="185"/>
      <c r="J728" s="186">
        <f>ROUND(I728*H728,2)</f>
        <v>0</v>
      </c>
      <c r="K728" s="182" t="s">
        <v>149</v>
      </c>
      <c r="L728" s="41"/>
      <c r="M728" s="187" t="s">
        <v>19</v>
      </c>
      <c r="N728" s="188" t="s">
        <v>47</v>
      </c>
      <c r="O728" s="66"/>
      <c r="P728" s="189">
        <f>O728*H728</f>
        <v>0</v>
      </c>
      <c r="Q728" s="189">
        <v>0</v>
      </c>
      <c r="R728" s="189">
        <f>Q728*H728</f>
        <v>0</v>
      </c>
      <c r="S728" s="189">
        <v>2.5</v>
      </c>
      <c r="T728" s="190">
        <f>S728*H728</f>
        <v>17.727499999999999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1" t="s">
        <v>167</v>
      </c>
      <c r="AT728" s="191" t="s">
        <v>145</v>
      </c>
      <c r="AU728" s="191" t="s">
        <v>86</v>
      </c>
      <c r="AY728" s="19" t="s">
        <v>142</v>
      </c>
      <c r="BE728" s="192">
        <f>IF(N728="základní",J728,0)</f>
        <v>0</v>
      </c>
      <c r="BF728" s="192">
        <f>IF(N728="snížená",J728,0)</f>
        <v>0</v>
      </c>
      <c r="BG728" s="192">
        <f>IF(N728="zákl. přenesená",J728,0)</f>
        <v>0</v>
      </c>
      <c r="BH728" s="192">
        <f>IF(N728="sníž. přenesená",J728,0)</f>
        <v>0</v>
      </c>
      <c r="BI728" s="192">
        <f>IF(N728="nulová",J728,0)</f>
        <v>0</v>
      </c>
      <c r="BJ728" s="19" t="s">
        <v>84</v>
      </c>
      <c r="BK728" s="192">
        <f>ROUND(I728*H728,2)</f>
        <v>0</v>
      </c>
      <c r="BL728" s="19" t="s">
        <v>167</v>
      </c>
      <c r="BM728" s="191" t="s">
        <v>1078</v>
      </c>
    </row>
    <row r="729" spans="1:65" s="2" customFormat="1" ht="11.25">
      <c r="A729" s="36"/>
      <c r="B729" s="37"/>
      <c r="C729" s="38"/>
      <c r="D729" s="193" t="s">
        <v>152</v>
      </c>
      <c r="E729" s="38"/>
      <c r="F729" s="194" t="s">
        <v>1079</v>
      </c>
      <c r="G729" s="38"/>
      <c r="H729" s="38"/>
      <c r="I729" s="195"/>
      <c r="J729" s="38"/>
      <c r="K729" s="38"/>
      <c r="L729" s="41"/>
      <c r="M729" s="196"/>
      <c r="N729" s="197"/>
      <c r="O729" s="66"/>
      <c r="P729" s="66"/>
      <c r="Q729" s="66"/>
      <c r="R729" s="66"/>
      <c r="S729" s="66"/>
      <c r="T729" s="67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T729" s="19" t="s">
        <v>152</v>
      </c>
      <c r="AU729" s="19" t="s">
        <v>86</v>
      </c>
    </row>
    <row r="730" spans="1:65" s="2" customFormat="1" ht="19.5">
      <c r="A730" s="36"/>
      <c r="B730" s="37"/>
      <c r="C730" s="38"/>
      <c r="D730" s="198" t="s">
        <v>154</v>
      </c>
      <c r="E730" s="38"/>
      <c r="F730" s="199" t="s">
        <v>1080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154</v>
      </c>
      <c r="AU730" s="19" t="s">
        <v>86</v>
      </c>
    </row>
    <row r="731" spans="1:65" s="13" customFormat="1" ht="11.25">
      <c r="B731" s="206"/>
      <c r="C731" s="207"/>
      <c r="D731" s="198" t="s">
        <v>254</v>
      </c>
      <c r="E731" s="208" t="s">
        <v>19</v>
      </c>
      <c r="F731" s="209" t="s">
        <v>1081</v>
      </c>
      <c r="G731" s="207"/>
      <c r="H731" s="210">
        <v>5.7949999999999999</v>
      </c>
      <c r="I731" s="211"/>
      <c r="J731" s="207"/>
      <c r="K731" s="207"/>
      <c r="L731" s="212"/>
      <c r="M731" s="213"/>
      <c r="N731" s="214"/>
      <c r="O731" s="214"/>
      <c r="P731" s="214"/>
      <c r="Q731" s="214"/>
      <c r="R731" s="214"/>
      <c r="S731" s="214"/>
      <c r="T731" s="215"/>
      <c r="AT731" s="216" t="s">
        <v>254</v>
      </c>
      <c r="AU731" s="216" t="s">
        <v>86</v>
      </c>
      <c r="AV731" s="13" t="s">
        <v>86</v>
      </c>
      <c r="AW731" s="13" t="s">
        <v>37</v>
      </c>
      <c r="AX731" s="13" t="s">
        <v>76</v>
      </c>
      <c r="AY731" s="216" t="s">
        <v>142</v>
      </c>
    </row>
    <row r="732" spans="1:65" s="13" customFormat="1" ht="11.25">
      <c r="B732" s="206"/>
      <c r="C732" s="207"/>
      <c r="D732" s="198" t="s">
        <v>254</v>
      </c>
      <c r="E732" s="208" t="s">
        <v>19</v>
      </c>
      <c r="F732" s="209" t="s">
        <v>1082</v>
      </c>
      <c r="G732" s="207"/>
      <c r="H732" s="210">
        <v>1.296</v>
      </c>
      <c r="I732" s="211"/>
      <c r="J732" s="207"/>
      <c r="K732" s="207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254</v>
      </c>
      <c r="AU732" s="216" t="s">
        <v>86</v>
      </c>
      <c r="AV732" s="13" t="s">
        <v>86</v>
      </c>
      <c r="AW732" s="13" t="s">
        <v>37</v>
      </c>
      <c r="AX732" s="13" t="s">
        <v>76</v>
      </c>
      <c r="AY732" s="216" t="s">
        <v>142</v>
      </c>
    </row>
    <row r="733" spans="1:65" s="14" customFormat="1" ht="11.25">
      <c r="B733" s="217"/>
      <c r="C733" s="218"/>
      <c r="D733" s="198" t="s">
        <v>254</v>
      </c>
      <c r="E733" s="219" t="s">
        <v>19</v>
      </c>
      <c r="F733" s="220" t="s">
        <v>266</v>
      </c>
      <c r="G733" s="218"/>
      <c r="H733" s="221">
        <v>7.0910000000000002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254</v>
      </c>
      <c r="AU733" s="227" t="s">
        <v>86</v>
      </c>
      <c r="AV733" s="14" t="s">
        <v>167</v>
      </c>
      <c r="AW733" s="14" t="s">
        <v>37</v>
      </c>
      <c r="AX733" s="14" t="s">
        <v>84</v>
      </c>
      <c r="AY733" s="227" t="s">
        <v>142</v>
      </c>
    </row>
    <row r="734" spans="1:65" s="2" customFormat="1" ht="24.2" customHeight="1">
      <c r="A734" s="36"/>
      <c r="B734" s="37"/>
      <c r="C734" s="180" t="s">
        <v>1083</v>
      </c>
      <c r="D734" s="180" t="s">
        <v>145</v>
      </c>
      <c r="E734" s="181" t="s">
        <v>1084</v>
      </c>
      <c r="F734" s="182" t="s">
        <v>1085</v>
      </c>
      <c r="G734" s="183" t="s">
        <v>258</v>
      </c>
      <c r="H734" s="184">
        <v>1.2999999999999999E-2</v>
      </c>
      <c r="I734" s="185"/>
      <c r="J734" s="186">
        <f>ROUND(I734*H734,2)</f>
        <v>0</v>
      </c>
      <c r="K734" s="182" t="s">
        <v>149</v>
      </c>
      <c r="L734" s="41"/>
      <c r="M734" s="187" t="s">
        <v>19</v>
      </c>
      <c r="N734" s="188" t="s">
        <v>47</v>
      </c>
      <c r="O734" s="66"/>
      <c r="P734" s="189">
        <f>O734*H734</f>
        <v>0</v>
      </c>
      <c r="Q734" s="189">
        <v>0</v>
      </c>
      <c r="R734" s="189">
        <f>Q734*H734</f>
        <v>0</v>
      </c>
      <c r="S734" s="189">
        <v>2.2000000000000002</v>
      </c>
      <c r="T734" s="190">
        <f>S734*H734</f>
        <v>2.86E-2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91" t="s">
        <v>167</v>
      </c>
      <c r="AT734" s="191" t="s">
        <v>145</v>
      </c>
      <c r="AU734" s="191" t="s">
        <v>86</v>
      </c>
      <c r="AY734" s="19" t="s">
        <v>142</v>
      </c>
      <c r="BE734" s="192">
        <f>IF(N734="základní",J734,0)</f>
        <v>0</v>
      </c>
      <c r="BF734" s="192">
        <f>IF(N734="snížená",J734,0)</f>
        <v>0</v>
      </c>
      <c r="BG734" s="192">
        <f>IF(N734="zákl. přenesená",J734,0)</f>
        <v>0</v>
      </c>
      <c r="BH734" s="192">
        <f>IF(N734="sníž. přenesená",J734,0)</f>
        <v>0</v>
      </c>
      <c r="BI734" s="192">
        <f>IF(N734="nulová",J734,0)</f>
        <v>0</v>
      </c>
      <c r="BJ734" s="19" t="s">
        <v>84</v>
      </c>
      <c r="BK734" s="192">
        <f>ROUND(I734*H734,2)</f>
        <v>0</v>
      </c>
      <c r="BL734" s="19" t="s">
        <v>167</v>
      </c>
      <c r="BM734" s="191" t="s">
        <v>1086</v>
      </c>
    </row>
    <row r="735" spans="1:65" s="2" customFormat="1" ht="11.25">
      <c r="A735" s="36"/>
      <c r="B735" s="37"/>
      <c r="C735" s="38"/>
      <c r="D735" s="193" t="s">
        <v>152</v>
      </c>
      <c r="E735" s="38"/>
      <c r="F735" s="194" t="s">
        <v>1087</v>
      </c>
      <c r="G735" s="38"/>
      <c r="H735" s="38"/>
      <c r="I735" s="195"/>
      <c r="J735" s="38"/>
      <c r="K735" s="38"/>
      <c r="L735" s="41"/>
      <c r="M735" s="196"/>
      <c r="N735" s="197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152</v>
      </c>
      <c r="AU735" s="19" t="s">
        <v>86</v>
      </c>
    </row>
    <row r="736" spans="1:65" s="13" customFormat="1" ht="11.25">
      <c r="B736" s="206"/>
      <c r="C736" s="207"/>
      <c r="D736" s="198" t="s">
        <v>254</v>
      </c>
      <c r="E736" s="208" t="s">
        <v>19</v>
      </c>
      <c r="F736" s="209" t="s">
        <v>773</v>
      </c>
      <c r="G736" s="207"/>
      <c r="H736" s="210">
        <v>1.2999999999999999E-2</v>
      </c>
      <c r="I736" s="211"/>
      <c r="J736" s="207"/>
      <c r="K736" s="207"/>
      <c r="L736" s="212"/>
      <c r="M736" s="213"/>
      <c r="N736" s="214"/>
      <c r="O736" s="214"/>
      <c r="P736" s="214"/>
      <c r="Q736" s="214"/>
      <c r="R736" s="214"/>
      <c r="S736" s="214"/>
      <c r="T736" s="215"/>
      <c r="AT736" s="216" t="s">
        <v>254</v>
      </c>
      <c r="AU736" s="216" t="s">
        <v>86</v>
      </c>
      <c r="AV736" s="13" t="s">
        <v>86</v>
      </c>
      <c r="AW736" s="13" t="s">
        <v>37</v>
      </c>
      <c r="AX736" s="13" t="s">
        <v>84</v>
      </c>
      <c r="AY736" s="216" t="s">
        <v>142</v>
      </c>
    </row>
    <row r="737" spans="1:65" s="2" customFormat="1" ht="33" customHeight="1">
      <c r="A737" s="36"/>
      <c r="B737" s="37"/>
      <c r="C737" s="180" t="s">
        <v>1088</v>
      </c>
      <c r="D737" s="180" t="s">
        <v>145</v>
      </c>
      <c r="E737" s="181" t="s">
        <v>1089</v>
      </c>
      <c r="F737" s="182" t="s">
        <v>1090</v>
      </c>
      <c r="G737" s="183" t="s">
        <v>251</v>
      </c>
      <c r="H737" s="184">
        <v>2.88</v>
      </c>
      <c r="I737" s="185"/>
      <c r="J737" s="186">
        <f>ROUND(I737*H737,2)</f>
        <v>0</v>
      </c>
      <c r="K737" s="182" t="s">
        <v>149</v>
      </c>
      <c r="L737" s="41"/>
      <c r="M737" s="187" t="s">
        <v>19</v>
      </c>
      <c r="N737" s="188" t="s">
        <v>47</v>
      </c>
      <c r="O737" s="66"/>
      <c r="P737" s="189">
        <f>O737*H737</f>
        <v>0</v>
      </c>
      <c r="Q737" s="189">
        <v>0</v>
      </c>
      <c r="R737" s="189">
        <f>Q737*H737</f>
        <v>0</v>
      </c>
      <c r="S737" s="189">
        <v>6.2E-2</v>
      </c>
      <c r="T737" s="190">
        <f>S737*H737</f>
        <v>0.17856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91" t="s">
        <v>167</v>
      </c>
      <c r="AT737" s="191" t="s">
        <v>145</v>
      </c>
      <c r="AU737" s="191" t="s">
        <v>86</v>
      </c>
      <c r="AY737" s="19" t="s">
        <v>142</v>
      </c>
      <c r="BE737" s="192">
        <f>IF(N737="základní",J737,0)</f>
        <v>0</v>
      </c>
      <c r="BF737" s="192">
        <f>IF(N737="snížená",J737,0)</f>
        <v>0</v>
      </c>
      <c r="BG737" s="192">
        <f>IF(N737="zákl. přenesená",J737,0)</f>
        <v>0</v>
      </c>
      <c r="BH737" s="192">
        <f>IF(N737="sníž. přenesená",J737,0)</f>
        <v>0</v>
      </c>
      <c r="BI737" s="192">
        <f>IF(N737="nulová",J737,0)</f>
        <v>0</v>
      </c>
      <c r="BJ737" s="19" t="s">
        <v>84</v>
      </c>
      <c r="BK737" s="192">
        <f>ROUND(I737*H737,2)</f>
        <v>0</v>
      </c>
      <c r="BL737" s="19" t="s">
        <v>167</v>
      </c>
      <c r="BM737" s="191" t="s">
        <v>1091</v>
      </c>
    </row>
    <row r="738" spans="1:65" s="2" customFormat="1" ht="11.25">
      <c r="A738" s="36"/>
      <c r="B738" s="37"/>
      <c r="C738" s="38"/>
      <c r="D738" s="193" t="s">
        <v>152</v>
      </c>
      <c r="E738" s="38"/>
      <c r="F738" s="194" t="s">
        <v>1092</v>
      </c>
      <c r="G738" s="38"/>
      <c r="H738" s="38"/>
      <c r="I738" s="195"/>
      <c r="J738" s="38"/>
      <c r="K738" s="38"/>
      <c r="L738" s="41"/>
      <c r="M738" s="196"/>
      <c r="N738" s="197"/>
      <c r="O738" s="66"/>
      <c r="P738" s="66"/>
      <c r="Q738" s="66"/>
      <c r="R738" s="66"/>
      <c r="S738" s="66"/>
      <c r="T738" s="67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152</v>
      </c>
      <c r="AU738" s="19" t="s">
        <v>86</v>
      </c>
    </row>
    <row r="739" spans="1:65" s="13" customFormat="1" ht="11.25">
      <c r="B739" s="206"/>
      <c r="C739" s="207"/>
      <c r="D739" s="198" t="s">
        <v>254</v>
      </c>
      <c r="E739" s="208" t="s">
        <v>19</v>
      </c>
      <c r="F739" s="209" t="s">
        <v>1093</v>
      </c>
      <c r="G739" s="207"/>
      <c r="H739" s="210">
        <v>2.88</v>
      </c>
      <c r="I739" s="211"/>
      <c r="J739" s="207"/>
      <c r="K739" s="207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254</v>
      </c>
      <c r="AU739" s="216" t="s">
        <v>86</v>
      </c>
      <c r="AV739" s="13" t="s">
        <v>86</v>
      </c>
      <c r="AW739" s="13" t="s">
        <v>37</v>
      </c>
      <c r="AX739" s="13" t="s">
        <v>84</v>
      </c>
      <c r="AY739" s="216" t="s">
        <v>142</v>
      </c>
    </row>
    <row r="740" spans="1:65" s="2" customFormat="1" ht="37.9" customHeight="1">
      <c r="A740" s="36"/>
      <c r="B740" s="37"/>
      <c r="C740" s="180" t="s">
        <v>1094</v>
      </c>
      <c r="D740" s="180" t="s">
        <v>145</v>
      </c>
      <c r="E740" s="181" t="s">
        <v>1095</v>
      </c>
      <c r="F740" s="182" t="s">
        <v>1096</v>
      </c>
      <c r="G740" s="183" t="s">
        <v>514</v>
      </c>
      <c r="H740" s="184">
        <v>0.20799999999999999</v>
      </c>
      <c r="I740" s="185"/>
      <c r="J740" s="186">
        <f>ROUND(I740*H740,2)</f>
        <v>0</v>
      </c>
      <c r="K740" s="182" t="s">
        <v>149</v>
      </c>
      <c r="L740" s="41"/>
      <c r="M740" s="187" t="s">
        <v>19</v>
      </c>
      <c r="N740" s="188" t="s">
        <v>47</v>
      </c>
      <c r="O740" s="66"/>
      <c r="P740" s="189">
        <f>O740*H740</f>
        <v>0</v>
      </c>
      <c r="Q740" s="189">
        <v>0</v>
      </c>
      <c r="R740" s="189">
        <f>Q740*H740</f>
        <v>0</v>
      </c>
      <c r="S740" s="189">
        <v>0.36099999999999999</v>
      </c>
      <c r="T740" s="190">
        <f>S740*H740</f>
        <v>7.5087999999999988E-2</v>
      </c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R740" s="191" t="s">
        <v>167</v>
      </c>
      <c r="AT740" s="191" t="s">
        <v>145</v>
      </c>
      <c r="AU740" s="191" t="s">
        <v>86</v>
      </c>
      <c r="AY740" s="19" t="s">
        <v>142</v>
      </c>
      <c r="BE740" s="192">
        <f>IF(N740="základní",J740,0)</f>
        <v>0</v>
      </c>
      <c r="BF740" s="192">
        <f>IF(N740="snížená",J740,0)</f>
        <v>0</v>
      </c>
      <c r="BG740" s="192">
        <f>IF(N740="zákl. přenesená",J740,0)</f>
        <v>0</v>
      </c>
      <c r="BH740" s="192">
        <f>IF(N740="sníž. přenesená",J740,0)</f>
        <v>0</v>
      </c>
      <c r="BI740" s="192">
        <f>IF(N740="nulová",J740,0)</f>
        <v>0</v>
      </c>
      <c r="BJ740" s="19" t="s">
        <v>84</v>
      </c>
      <c r="BK740" s="192">
        <f>ROUND(I740*H740,2)</f>
        <v>0</v>
      </c>
      <c r="BL740" s="19" t="s">
        <v>167</v>
      </c>
      <c r="BM740" s="191" t="s">
        <v>1097</v>
      </c>
    </row>
    <row r="741" spans="1:65" s="2" customFormat="1" ht="11.25">
      <c r="A741" s="36"/>
      <c r="B741" s="37"/>
      <c r="C741" s="38"/>
      <c r="D741" s="193" t="s">
        <v>152</v>
      </c>
      <c r="E741" s="38"/>
      <c r="F741" s="194" t="s">
        <v>1098</v>
      </c>
      <c r="G741" s="38"/>
      <c r="H741" s="38"/>
      <c r="I741" s="195"/>
      <c r="J741" s="38"/>
      <c r="K741" s="38"/>
      <c r="L741" s="41"/>
      <c r="M741" s="196"/>
      <c r="N741" s="197"/>
      <c r="O741" s="66"/>
      <c r="P741" s="66"/>
      <c r="Q741" s="66"/>
      <c r="R741" s="66"/>
      <c r="S741" s="66"/>
      <c r="T741" s="67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T741" s="19" t="s">
        <v>152</v>
      </c>
      <c r="AU741" s="19" t="s">
        <v>86</v>
      </c>
    </row>
    <row r="742" spans="1:65" s="13" customFormat="1" ht="11.25">
      <c r="B742" s="206"/>
      <c r="C742" s="207"/>
      <c r="D742" s="198" t="s">
        <v>254</v>
      </c>
      <c r="E742" s="208" t="s">
        <v>19</v>
      </c>
      <c r="F742" s="209" t="s">
        <v>1099</v>
      </c>
      <c r="G742" s="207"/>
      <c r="H742" s="210">
        <v>0.104</v>
      </c>
      <c r="I742" s="211"/>
      <c r="J742" s="207"/>
      <c r="K742" s="207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254</v>
      </c>
      <c r="AU742" s="216" t="s">
        <v>86</v>
      </c>
      <c r="AV742" s="13" t="s">
        <v>86</v>
      </c>
      <c r="AW742" s="13" t="s">
        <v>37</v>
      </c>
      <c r="AX742" s="13" t="s">
        <v>76</v>
      </c>
      <c r="AY742" s="216" t="s">
        <v>142</v>
      </c>
    </row>
    <row r="743" spans="1:65" s="13" customFormat="1" ht="11.25">
      <c r="B743" s="206"/>
      <c r="C743" s="207"/>
      <c r="D743" s="198" t="s">
        <v>254</v>
      </c>
      <c r="E743" s="208" t="s">
        <v>19</v>
      </c>
      <c r="F743" s="209" t="s">
        <v>1100</v>
      </c>
      <c r="G743" s="207"/>
      <c r="H743" s="210">
        <v>0.104</v>
      </c>
      <c r="I743" s="211"/>
      <c r="J743" s="207"/>
      <c r="K743" s="207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254</v>
      </c>
      <c r="AU743" s="216" t="s">
        <v>86</v>
      </c>
      <c r="AV743" s="13" t="s">
        <v>86</v>
      </c>
      <c r="AW743" s="13" t="s">
        <v>37</v>
      </c>
      <c r="AX743" s="13" t="s">
        <v>76</v>
      </c>
      <c r="AY743" s="216" t="s">
        <v>142</v>
      </c>
    </row>
    <row r="744" spans="1:65" s="14" customFormat="1" ht="11.25">
      <c r="B744" s="217"/>
      <c r="C744" s="218"/>
      <c r="D744" s="198" t="s">
        <v>254</v>
      </c>
      <c r="E744" s="219" t="s">
        <v>19</v>
      </c>
      <c r="F744" s="220" t="s">
        <v>266</v>
      </c>
      <c r="G744" s="218"/>
      <c r="H744" s="221">
        <v>0.20799999999999999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254</v>
      </c>
      <c r="AU744" s="227" t="s">
        <v>86</v>
      </c>
      <c r="AV744" s="14" t="s">
        <v>167</v>
      </c>
      <c r="AW744" s="14" t="s">
        <v>37</v>
      </c>
      <c r="AX744" s="14" t="s">
        <v>84</v>
      </c>
      <c r="AY744" s="227" t="s">
        <v>142</v>
      </c>
    </row>
    <row r="745" spans="1:65" s="2" customFormat="1" ht="37.9" customHeight="1">
      <c r="A745" s="36"/>
      <c r="B745" s="37"/>
      <c r="C745" s="180" t="s">
        <v>1101</v>
      </c>
      <c r="D745" s="180" t="s">
        <v>145</v>
      </c>
      <c r="E745" s="181" t="s">
        <v>1102</v>
      </c>
      <c r="F745" s="182" t="s">
        <v>1103</v>
      </c>
      <c r="G745" s="183" t="s">
        <v>258</v>
      </c>
      <c r="H745" s="184">
        <v>0.68400000000000005</v>
      </c>
      <c r="I745" s="185"/>
      <c r="J745" s="186">
        <f>ROUND(I745*H745,2)</f>
        <v>0</v>
      </c>
      <c r="K745" s="182" t="s">
        <v>149</v>
      </c>
      <c r="L745" s="41"/>
      <c r="M745" s="187" t="s">
        <v>19</v>
      </c>
      <c r="N745" s="188" t="s">
        <v>47</v>
      </c>
      <c r="O745" s="66"/>
      <c r="P745" s="189">
        <f>O745*H745</f>
        <v>0</v>
      </c>
      <c r="Q745" s="189">
        <v>0</v>
      </c>
      <c r="R745" s="189">
        <f>Q745*H745</f>
        <v>0</v>
      </c>
      <c r="S745" s="189">
        <v>2</v>
      </c>
      <c r="T745" s="190">
        <f>S745*H745</f>
        <v>1.3680000000000001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1" t="s">
        <v>167</v>
      </c>
      <c r="AT745" s="191" t="s">
        <v>145</v>
      </c>
      <c r="AU745" s="191" t="s">
        <v>86</v>
      </c>
      <c r="AY745" s="19" t="s">
        <v>142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9" t="s">
        <v>84</v>
      </c>
      <c r="BK745" s="192">
        <f>ROUND(I745*H745,2)</f>
        <v>0</v>
      </c>
      <c r="BL745" s="19" t="s">
        <v>167</v>
      </c>
      <c r="BM745" s="191" t="s">
        <v>1104</v>
      </c>
    </row>
    <row r="746" spans="1:65" s="2" customFormat="1" ht="11.25">
      <c r="A746" s="36"/>
      <c r="B746" s="37"/>
      <c r="C746" s="38"/>
      <c r="D746" s="193" t="s">
        <v>152</v>
      </c>
      <c r="E746" s="38"/>
      <c r="F746" s="194" t="s">
        <v>1105</v>
      </c>
      <c r="G746" s="38"/>
      <c r="H746" s="38"/>
      <c r="I746" s="195"/>
      <c r="J746" s="38"/>
      <c r="K746" s="38"/>
      <c r="L746" s="41"/>
      <c r="M746" s="196"/>
      <c r="N746" s="197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152</v>
      </c>
      <c r="AU746" s="19" t="s">
        <v>86</v>
      </c>
    </row>
    <row r="747" spans="1:65" s="13" customFormat="1" ht="11.25">
      <c r="B747" s="206"/>
      <c r="C747" s="207"/>
      <c r="D747" s="198" t="s">
        <v>254</v>
      </c>
      <c r="E747" s="208" t="s">
        <v>19</v>
      </c>
      <c r="F747" s="209" t="s">
        <v>1106</v>
      </c>
      <c r="G747" s="207"/>
      <c r="H747" s="210">
        <v>0.68400000000000005</v>
      </c>
      <c r="I747" s="211"/>
      <c r="J747" s="207"/>
      <c r="K747" s="207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254</v>
      </c>
      <c r="AU747" s="216" t="s">
        <v>86</v>
      </c>
      <c r="AV747" s="13" t="s">
        <v>86</v>
      </c>
      <c r="AW747" s="13" t="s">
        <v>37</v>
      </c>
      <c r="AX747" s="13" t="s">
        <v>84</v>
      </c>
      <c r="AY747" s="216" t="s">
        <v>142</v>
      </c>
    </row>
    <row r="748" spans="1:65" s="2" customFormat="1" ht="37.9" customHeight="1">
      <c r="A748" s="36"/>
      <c r="B748" s="37"/>
      <c r="C748" s="180" t="s">
        <v>1107</v>
      </c>
      <c r="D748" s="180" t="s">
        <v>145</v>
      </c>
      <c r="E748" s="181" t="s">
        <v>1108</v>
      </c>
      <c r="F748" s="182" t="s">
        <v>1109</v>
      </c>
      <c r="G748" s="183" t="s">
        <v>514</v>
      </c>
      <c r="H748" s="184">
        <v>2</v>
      </c>
      <c r="I748" s="185"/>
      <c r="J748" s="186">
        <f>ROUND(I748*H748,2)</f>
        <v>0</v>
      </c>
      <c r="K748" s="182" t="s">
        <v>149</v>
      </c>
      <c r="L748" s="41"/>
      <c r="M748" s="187" t="s">
        <v>19</v>
      </c>
      <c r="N748" s="188" t="s">
        <v>47</v>
      </c>
      <c r="O748" s="66"/>
      <c r="P748" s="189">
        <f>O748*H748</f>
        <v>0</v>
      </c>
      <c r="Q748" s="189">
        <v>0</v>
      </c>
      <c r="R748" s="189">
        <f>Q748*H748</f>
        <v>0</v>
      </c>
      <c r="S748" s="189">
        <v>3.1E-2</v>
      </c>
      <c r="T748" s="190">
        <f>S748*H748</f>
        <v>6.2E-2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91" t="s">
        <v>167</v>
      </c>
      <c r="AT748" s="191" t="s">
        <v>145</v>
      </c>
      <c r="AU748" s="191" t="s">
        <v>86</v>
      </c>
      <c r="AY748" s="19" t="s">
        <v>142</v>
      </c>
      <c r="BE748" s="192">
        <f>IF(N748="základní",J748,0)</f>
        <v>0</v>
      </c>
      <c r="BF748" s="192">
        <f>IF(N748="snížená",J748,0)</f>
        <v>0</v>
      </c>
      <c r="BG748" s="192">
        <f>IF(N748="zákl. přenesená",J748,0)</f>
        <v>0</v>
      </c>
      <c r="BH748" s="192">
        <f>IF(N748="sníž. přenesená",J748,0)</f>
        <v>0</v>
      </c>
      <c r="BI748" s="192">
        <f>IF(N748="nulová",J748,0)</f>
        <v>0</v>
      </c>
      <c r="BJ748" s="19" t="s">
        <v>84</v>
      </c>
      <c r="BK748" s="192">
        <f>ROUND(I748*H748,2)</f>
        <v>0</v>
      </c>
      <c r="BL748" s="19" t="s">
        <v>167</v>
      </c>
      <c r="BM748" s="191" t="s">
        <v>1110</v>
      </c>
    </row>
    <row r="749" spans="1:65" s="2" customFormat="1" ht="11.25">
      <c r="A749" s="36"/>
      <c r="B749" s="37"/>
      <c r="C749" s="38"/>
      <c r="D749" s="193" t="s">
        <v>152</v>
      </c>
      <c r="E749" s="38"/>
      <c r="F749" s="194" t="s">
        <v>1111</v>
      </c>
      <c r="G749" s="38"/>
      <c r="H749" s="38"/>
      <c r="I749" s="195"/>
      <c r="J749" s="38"/>
      <c r="K749" s="38"/>
      <c r="L749" s="41"/>
      <c r="M749" s="196"/>
      <c r="N749" s="197"/>
      <c r="O749" s="66"/>
      <c r="P749" s="66"/>
      <c r="Q749" s="66"/>
      <c r="R749" s="66"/>
      <c r="S749" s="66"/>
      <c r="T749" s="67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9" t="s">
        <v>152</v>
      </c>
      <c r="AU749" s="19" t="s">
        <v>86</v>
      </c>
    </row>
    <row r="750" spans="1:65" s="13" customFormat="1" ht="11.25">
      <c r="B750" s="206"/>
      <c r="C750" s="207"/>
      <c r="D750" s="198" t="s">
        <v>254</v>
      </c>
      <c r="E750" s="208" t="s">
        <v>19</v>
      </c>
      <c r="F750" s="209" t="s">
        <v>1112</v>
      </c>
      <c r="G750" s="207"/>
      <c r="H750" s="210">
        <v>2</v>
      </c>
      <c r="I750" s="211"/>
      <c r="J750" s="207"/>
      <c r="K750" s="207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254</v>
      </c>
      <c r="AU750" s="216" t="s">
        <v>86</v>
      </c>
      <c r="AV750" s="13" t="s">
        <v>86</v>
      </c>
      <c r="AW750" s="13" t="s">
        <v>37</v>
      </c>
      <c r="AX750" s="13" t="s">
        <v>84</v>
      </c>
      <c r="AY750" s="216" t="s">
        <v>142</v>
      </c>
    </row>
    <row r="751" spans="1:65" s="2" customFormat="1" ht="49.15" customHeight="1">
      <c r="A751" s="36"/>
      <c r="B751" s="37"/>
      <c r="C751" s="180" t="s">
        <v>1113</v>
      </c>
      <c r="D751" s="180" t="s">
        <v>145</v>
      </c>
      <c r="E751" s="181" t="s">
        <v>1114</v>
      </c>
      <c r="F751" s="182" t="s">
        <v>1115</v>
      </c>
      <c r="G751" s="183" t="s">
        <v>414</v>
      </c>
      <c r="H751" s="184">
        <v>1.95</v>
      </c>
      <c r="I751" s="185"/>
      <c r="J751" s="186">
        <f>ROUND(I751*H751,2)</f>
        <v>0</v>
      </c>
      <c r="K751" s="182" t="s">
        <v>149</v>
      </c>
      <c r="L751" s="41"/>
      <c r="M751" s="187" t="s">
        <v>19</v>
      </c>
      <c r="N751" s="188" t="s">
        <v>47</v>
      </c>
      <c r="O751" s="66"/>
      <c r="P751" s="189">
        <f>O751*H751</f>
        <v>0</v>
      </c>
      <c r="Q751" s="189">
        <v>6.6170000000000007E-2</v>
      </c>
      <c r="R751" s="189">
        <f>Q751*H751</f>
        <v>0.12903150000000002</v>
      </c>
      <c r="S751" s="189">
        <v>0</v>
      </c>
      <c r="T751" s="190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91" t="s">
        <v>167</v>
      </c>
      <c r="AT751" s="191" t="s">
        <v>145</v>
      </c>
      <c r="AU751" s="191" t="s">
        <v>86</v>
      </c>
      <c r="AY751" s="19" t="s">
        <v>142</v>
      </c>
      <c r="BE751" s="192">
        <f>IF(N751="základní",J751,0)</f>
        <v>0</v>
      </c>
      <c r="BF751" s="192">
        <f>IF(N751="snížená",J751,0)</f>
        <v>0</v>
      </c>
      <c r="BG751" s="192">
        <f>IF(N751="zákl. přenesená",J751,0)</f>
        <v>0</v>
      </c>
      <c r="BH751" s="192">
        <f>IF(N751="sníž. přenesená",J751,0)</f>
        <v>0</v>
      </c>
      <c r="BI751" s="192">
        <f>IF(N751="nulová",J751,0)</f>
        <v>0</v>
      </c>
      <c r="BJ751" s="19" t="s">
        <v>84</v>
      </c>
      <c r="BK751" s="192">
        <f>ROUND(I751*H751,2)</f>
        <v>0</v>
      </c>
      <c r="BL751" s="19" t="s">
        <v>167</v>
      </c>
      <c r="BM751" s="191" t="s">
        <v>1116</v>
      </c>
    </row>
    <row r="752" spans="1:65" s="2" customFormat="1" ht="11.25">
      <c r="A752" s="36"/>
      <c r="B752" s="37"/>
      <c r="C752" s="38"/>
      <c r="D752" s="193" t="s">
        <v>152</v>
      </c>
      <c r="E752" s="38"/>
      <c r="F752" s="194" t="s">
        <v>1117</v>
      </c>
      <c r="G752" s="38"/>
      <c r="H752" s="38"/>
      <c r="I752" s="195"/>
      <c r="J752" s="38"/>
      <c r="K752" s="38"/>
      <c r="L752" s="41"/>
      <c r="M752" s="196"/>
      <c r="N752" s="197"/>
      <c r="O752" s="66"/>
      <c r="P752" s="66"/>
      <c r="Q752" s="66"/>
      <c r="R752" s="66"/>
      <c r="S752" s="66"/>
      <c r="T752" s="67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9" t="s">
        <v>152</v>
      </c>
      <c r="AU752" s="19" t="s">
        <v>86</v>
      </c>
    </row>
    <row r="753" spans="1:65" s="13" customFormat="1" ht="11.25">
      <c r="B753" s="206"/>
      <c r="C753" s="207"/>
      <c r="D753" s="198" t="s">
        <v>254</v>
      </c>
      <c r="E753" s="208" t="s">
        <v>19</v>
      </c>
      <c r="F753" s="209" t="s">
        <v>1118</v>
      </c>
      <c r="G753" s="207"/>
      <c r="H753" s="210">
        <v>1.95</v>
      </c>
      <c r="I753" s="211"/>
      <c r="J753" s="207"/>
      <c r="K753" s="207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254</v>
      </c>
      <c r="AU753" s="216" t="s">
        <v>86</v>
      </c>
      <c r="AV753" s="13" t="s">
        <v>86</v>
      </c>
      <c r="AW753" s="13" t="s">
        <v>37</v>
      </c>
      <c r="AX753" s="13" t="s">
        <v>84</v>
      </c>
      <c r="AY753" s="216" t="s">
        <v>142</v>
      </c>
    </row>
    <row r="754" spans="1:65" s="2" customFormat="1" ht="24.2" customHeight="1">
      <c r="A754" s="36"/>
      <c r="B754" s="37"/>
      <c r="C754" s="180" t="s">
        <v>1119</v>
      </c>
      <c r="D754" s="180" t="s">
        <v>145</v>
      </c>
      <c r="E754" s="181" t="s">
        <v>1120</v>
      </c>
      <c r="F754" s="182" t="s">
        <v>1121</v>
      </c>
      <c r="G754" s="183" t="s">
        <v>414</v>
      </c>
      <c r="H754" s="184">
        <v>2.5</v>
      </c>
      <c r="I754" s="185"/>
      <c r="J754" s="186">
        <f>ROUND(I754*H754,2)</f>
        <v>0</v>
      </c>
      <c r="K754" s="182" t="s">
        <v>149</v>
      </c>
      <c r="L754" s="41"/>
      <c r="M754" s="187" t="s">
        <v>19</v>
      </c>
      <c r="N754" s="188" t="s">
        <v>47</v>
      </c>
      <c r="O754" s="66"/>
      <c r="P754" s="189">
        <f>O754*H754</f>
        <v>0</v>
      </c>
      <c r="Q754" s="189">
        <v>0</v>
      </c>
      <c r="R754" s="189">
        <f>Q754*H754</f>
        <v>0</v>
      </c>
      <c r="S754" s="189">
        <v>0</v>
      </c>
      <c r="T754" s="190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91" t="s">
        <v>167</v>
      </c>
      <c r="AT754" s="191" t="s">
        <v>145</v>
      </c>
      <c r="AU754" s="191" t="s">
        <v>86</v>
      </c>
      <c r="AY754" s="19" t="s">
        <v>142</v>
      </c>
      <c r="BE754" s="192">
        <f>IF(N754="základní",J754,0)</f>
        <v>0</v>
      </c>
      <c r="BF754" s="192">
        <f>IF(N754="snížená",J754,0)</f>
        <v>0</v>
      </c>
      <c r="BG754" s="192">
        <f>IF(N754="zákl. přenesená",J754,0)</f>
        <v>0</v>
      </c>
      <c r="BH754" s="192">
        <f>IF(N754="sníž. přenesená",J754,0)</f>
        <v>0</v>
      </c>
      <c r="BI754" s="192">
        <f>IF(N754="nulová",J754,0)</f>
        <v>0</v>
      </c>
      <c r="BJ754" s="19" t="s">
        <v>84</v>
      </c>
      <c r="BK754" s="192">
        <f>ROUND(I754*H754,2)</f>
        <v>0</v>
      </c>
      <c r="BL754" s="19" t="s">
        <v>167</v>
      </c>
      <c r="BM754" s="191" t="s">
        <v>1122</v>
      </c>
    </row>
    <row r="755" spans="1:65" s="2" customFormat="1" ht="11.25">
      <c r="A755" s="36"/>
      <c r="B755" s="37"/>
      <c r="C755" s="38"/>
      <c r="D755" s="193" t="s">
        <v>152</v>
      </c>
      <c r="E755" s="38"/>
      <c r="F755" s="194" t="s">
        <v>1123</v>
      </c>
      <c r="G755" s="38"/>
      <c r="H755" s="38"/>
      <c r="I755" s="195"/>
      <c r="J755" s="38"/>
      <c r="K755" s="38"/>
      <c r="L755" s="41"/>
      <c r="M755" s="196"/>
      <c r="N755" s="197"/>
      <c r="O755" s="66"/>
      <c r="P755" s="66"/>
      <c r="Q755" s="66"/>
      <c r="R755" s="66"/>
      <c r="S755" s="66"/>
      <c r="T755" s="67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T755" s="19" t="s">
        <v>152</v>
      </c>
      <c r="AU755" s="19" t="s">
        <v>86</v>
      </c>
    </row>
    <row r="756" spans="1:65" s="13" customFormat="1" ht="11.25">
      <c r="B756" s="206"/>
      <c r="C756" s="207"/>
      <c r="D756" s="198" t="s">
        <v>254</v>
      </c>
      <c r="E756" s="208" t="s">
        <v>19</v>
      </c>
      <c r="F756" s="209" t="s">
        <v>1124</v>
      </c>
      <c r="G756" s="207"/>
      <c r="H756" s="210">
        <v>2.5</v>
      </c>
      <c r="I756" s="211"/>
      <c r="J756" s="207"/>
      <c r="K756" s="207"/>
      <c r="L756" s="212"/>
      <c r="M756" s="213"/>
      <c r="N756" s="214"/>
      <c r="O756" s="214"/>
      <c r="P756" s="214"/>
      <c r="Q756" s="214"/>
      <c r="R756" s="214"/>
      <c r="S756" s="214"/>
      <c r="T756" s="215"/>
      <c r="AT756" s="216" t="s">
        <v>254</v>
      </c>
      <c r="AU756" s="216" t="s">
        <v>86</v>
      </c>
      <c r="AV756" s="13" t="s">
        <v>86</v>
      </c>
      <c r="AW756" s="13" t="s">
        <v>37</v>
      </c>
      <c r="AX756" s="13" t="s">
        <v>84</v>
      </c>
      <c r="AY756" s="216" t="s">
        <v>142</v>
      </c>
    </row>
    <row r="757" spans="1:65" s="12" customFormat="1" ht="22.9" customHeight="1">
      <c r="B757" s="164"/>
      <c r="C757" s="165"/>
      <c r="D757" s="166" t="s">
        <v>75</v>
      </c>
      <c r="E757" s="178" t="s">
        <v>1125</v>
      </c>
      <c r="F757" s="178" t="s">
        <v>1126</v>
      </c>
      <c r="G757" s="165"/>
      <c r="H757" s="165"/>
      <c r="I757" s="168"/>
      <c r="J757" s="179">
        <f>BK757</f>
        <v>0</v>
      </c>
      <c r="K757" s="165"/>
      <c r="L757" s="170"/>
      <c r="M757" s="171"/>
      <c r="N757" s="172"/>
      <c r="O757" s="172"/>
      <c r="P757" s="173">
        <f>SUM(P758:P775)</f>
        <v>0</v>
      </c>
      <c r="Q757" s="172"/>
      <c r="R757" s="173">
        <f>SUM(R758:R775)</f>
        <v>0</v>
      </c>
      <c r="S757" s="172"/>
      <c r="T757" s="174">
        <f>SUM(T758:T775)</f>
        <v>0</v>
      </c>
      <c r="AR757" s="175" t="s">
        <v>84</v>
      </c>
      <c r="AT757" s="176" t="s">
        <v>75</v>
      </c>
      <c r="AU757" s="176" t="s">
        <v>84</v>
      </c>
      <c r="AY757" s="175" t="s">
        <v>142</v>
      </c>
      <c r="BK757" s="177">
        <f>SUM(BK758:BK775)</f>
        <v>0</v>
      </c>
    </row>
    <row r="758" spans="1:65" s="2" customFormat="1" ht="37.9" customHeight="1">
      <c r="A758" s="36"/>
      <c r="B758" s="37"/>
      <c r="C758" s="180" t="s">
        <v>1127</v>
      </c>
      <c r="D758" s="180" t="s">
        <v>145</v>
      </c>
      <c r="E758" s="181" t="s">
        <v>1128</v>
      </c>
      <c r="F758" s="182" t="s">
        <v>1129</v>
      </c>
      <c r="G758" s="183" t="s">
        <v>335</v>
      </c>
      <c r="H758" s="184">
        <v>84.406999999999996</v>
      </c>
      <c r="I758" s="185"/>
      <c r="J758" s="186">
        <f>ROUND(I758*H758,2)</f>
        <v>0</v>
      </c>
      <c r="K758" s="182" t="s">
        <v>149</v>
      </c>
      <c r="L758" s="41"/>
      <c r="M758" s="187" t="s">
        <v>19</v>
      </c>
      <c r="N758" s="188" t="s">
        <v>47</v>
      </c>
      <c r="O758" s="66"/>
      <c r="P758" s="189">
        <f>O758*H758</f>
        <v>0</v>
      </c>
      <c r="Q758" s="189">
        <v>0</v>
      </c>
      <c r="R758" s="189">
        <f>Q758*H758</f>
        <v>0</v>
      </c>
      <c r="S758" s="189">
        <v>0</v>
      </c>
      <c r="T758" s="190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91" t="s">
        <v>167</v>
      </c>
      <c r="AT758" s="191" t="s">
        <v>145</v>
      </c>
      <c r="AU758" s="191" t="s">
        <v>86</v>
      </c>
      <c r="AY758" s="19" t="s">
        <v>142</v>
      </c>
      <c r="BE758" s="192">
        <f>IF(N758="základní",J758,0)</f>
        <v>0</v>
      </c>
      <c r="BF758" s="192">
        <f>IF(N758="snížená",J758,0)</f>
        <v>0</v>
      </c>
      <c r="BG758" s="192">
        <f>IF(N758="zákl. přenesená",J758,0)</f>
        <v>0</v>
      </c>
      <c r="BH758" s="192">
        <f>IF(N758="sníž. přenesená",J758,0)</f>
        <v>0</v>
      </c>
      <c r="BI758" s="192">
        <f>IF(N758="nulová",J758,0)</f>
        <v>0</v>
      </c>
      <c r="BJ758" s="19" t="s">
        <v>84</v>
      </c>
      <c r="BK758" s="192">
        <f>ROUND(I758*H758,2)</f>
        <v>0</v>
      </c>
      <c r="BL758" s="19" t="s">
        <v>167</v>
      </c>
      <c r="BM758" s="191" t="s">
        <v>1130</v>
      </c>
    </row>
    <row r="759" spans="1:65" s="2" customFormat="1" ht="11.25">
      <c r="A759" s="36"/>
      <c r="B759" s="37"/>
      <c r="C759" s="38"/>
      <c r="D759" s="193" t="s">
        <v>152</v>
      </c>
      <c r="E759" s="38"/>
      <c r="F759" s="194" t="s">
        <v>1131</v>
      </c>
      <c r="G759" s="38"/>
      <c r="H759" s="38"/>
      <c r="I759" s="195"/>
      <c r="J759" s="38"/>
      <c r="K759" s="38"/>
      <c r="L759" s="41"/>
      <c r="M759" s="196"/>
      <c r="N759" s="197"/>
      <c r="O759" s="66"/>
      <c r="P759" s="66"/>
      <c r="Q759" s="66"/>
      <c r="R759" s="66"/>
      <c r="S759" s="66"/>
      <c r="T759" s="67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9" t="s">
        <v>152</v>
      </c>
      <c r="AU759" s="19" t="s">
        <v>86</v>
      </c>
    </row>
    <row r="760" spans="1:65" s="2" customFormat="1" ht="33" customHeight="1">
      <c r="A760" s="36"/>
      <c r="B760" s="37"/>
      <c r="C760" s="180" t="s">
        <v>1132</v>
      </c>
      <c r="D760" s="180" t="s">
        <v>145</v>
      </c>
      <c r="E760" s="181" t="s">
        <v>1133</v>
      </c>
      <c r="F760" s="182" t="s">
        <v>1134</v>
      </c>
      <c r="G760" s="183" t="s">
        <v>335</v>
      </c>
      <c r="H760" s="184">
        <v>84.406999999999996</v>
      </c>
      <c r="I760" s="185"/>
      <c r="J760" s="186">
        <f>ROUND(I760*H760,2)</f>
        <v>0</v>
      </c>
      <c r="K760" s="182" t="s">
        <v>149</v>
      </c>
      <c r="L760" s="41"/>
      <c r="M760" s="187" t="s">
        <v>19</v>
      </c>
      <c r="N760" s="188" t="s">
        <v>47</v>
      </c>
      <c r="O760" s="66"/>
      <c r="P760" s="189">
        <f>O760*H760</f>
        <v>0</v>
      </c>
      <c r="Q760" s="189">
        <v>0</v>
      </c>
      <c r="R760" s="189">
        <f>Q760*H760</f>
        <v>0</v>
      </c>
      <c r="S760" s="189">
        <v>0</v>
      </c>
      <c r="T760" s="190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191" t="s">
        <v>167</v>
      </c>
      <c r="AT760" s="191" t="s">
        <v>145</v>
      </c>
      <c r="AU760" s="191" t="s">
        <v>86</v>
      </c>
      <c r="AY760" s="19" t="s">
        <v>142</v>
      </c>
      <c r="BE760" s="192">
        <f>IF(N760="základní",J760,0)</f>
        <v>0</v>
      </c>
      <c r="BF760" s="192">
        <f>IF(N760="snížená",J760,0)</f>
        <v>0</v>
      </c>
      <c r="BG760" s="192">
        <f>IF(N760="zákl. přenesená",J760,0)</f>
        <v>0</v>
      </c>
      <c r="BH760" s="192">
        <f>IF(N760="sníž. přenesená",J760,0)</f>
        <v>0</v>
      </c>
      <c r="BI760" s="192">
        <f>IF(N760="nulová",J760,0)</f>
        <v>0</v>
      </c>
      <c r="BJ760" s="19" t="s">
        <v>84</v>
      </c>
      <c r="BK760" s="192">
        <f>ROUND(I760*H760,2)</f>
        <v>0</v>
      </c>
      <c r="BL760" s="19" t="s">
        <v>167</v>
      </c>
      <c r="BM760" s="191" t="s">
        <v>1135</v>
      </c>
    </row>
    <row r="761" spans="1:65" s="2" customFormat="1" ht="11.25">
      <c r="A761" s="36"/>
      <c r="B761" s="37"/>
      <c r="C761" s="38"/>
      <c r="D761" s="193" t="s">
        <v>152</v>
      </c>
      <c r="E761" s="38"/>
      <c r="F761" s="194" t="s">
        <v>1136</v>
      </c>
      <c r="G761" s="38"/>
      <c r="H761" s="38"/>
      <c r="I761" s="195"/>
      <c r="J761" s="38"/>
      <c r="K761" s="38"/>
      <c r="L761" s="41"/>
      <c r="M761" s="196"/>
      <c r="N761" s="197"/>
      <c r="O761" s="66"/>
      <c r="P761" s="66"/>
      <c r="Q761" s="66"/>
      <c r="R761" s="66"/>
      <c r="S761" s="66"/>
      <c r="T761" s="67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9" t="s">
        <v>152</v>
      </c>
      <c r="AU761" s="19" t="s">
        <v>86</v>
      </c>
    </row>
    <row r="762" spans="1:65" s="2" customFormat="1" ht="44.25" customHeight="1">
      <c r="A762" s="36"/>
      <c r="B762" s="37"/>
      <c r="C762" s="180" t="s">
        <v>1137</v>
      </c>
      <c r="D762" s="180" t="s">
        <v>145</v>
      </c>
      <c r="E762" s="181" t="s">
        <v>1138</v>
      </c>
      <c r="F762" s="182" t="s">
        <v>1139</v>
      </c>
      <c r="G762" s="183" t="s">
        <v>335</v>
      </c>
      <c r="H762" s="184">
        <v>1181.6980000000001</v>
      </c>
      <c r="I762" s="185"/>
      <c r="J762" s="186">
        <f>ROUND(I762*H762,2)</f>
        <v>0</v>
      </c>
      <c r="K762" s="182" t="s">
        <v>149</v>
      </c>
      <c r="L762" s="41"/>
      <c r="M762" s="187" t="s">
        <v>19</v>
      </c>
      <c r="N762" s="188" t="s">
        <v>47</v>
      </c>
      <c r="O762" s="66"/>
      <c r="P762" s="189">
        <f>O762*H762</f>
        <v>0</v>
      </c>
      <c r="Q762" s="189">
        <v>0</v>
      </c>
      <c r="R762" s="189">
        <f>Q762*H762</f>
        <v>0</v>
      </c>
      <c r="S762" s="189">
        <v>0</v>
      </c>
      <c r="T762" s="190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191" t="s">
        <v>167</v>
      </c>
      <c r="AT762" s="191" t="s">
        <v>145</v>
      </c>
      <c r="AU762" s="191" t="s">
        <v>86</v>
      </c>
      <c r="AY762" s="19" t="s">
        <v>142</v>
      </c>
      <c r="BE762" s="192">
        <f>IF(N762="základní",J762,0)</f>
        <v>0</v>
      </c>
      <c r="BF762" s="192">
        <f>IF(N762="snížená",J762,0)</f>
        <v>0</v>
      </c>
      <c r="BG762" s="192">
        <f>IF(N762="zákl. přenesená",J762,0)</f>
        <v>0</v>
      </c>
      <c r="BH762" s="192">
        <f>IF(N762="sníž. přenesená",J762,0)</f>
        <v>0</v>
      </c>
      <c r="BI762" s="192">
        <f>IF(N762="nulová",J762,0)</f>
        <v>0</v>
      </c>
      <c r="BJ762" s="19" t="s">
        <v>84</v>
      </c>
      <c r="BK762" s="192">
        <f>ROUND(I762*H762,2)</f>
        <v>0</v>
      </c>
      <c r="BL762" s="19" t="s">
        <v>167</v>
      </c>
      <c r="BM762" s="191" t="s">
        <v>1140</v>
      </c>
    </row>
    <row r="763" spans="1:65" s="2" customFormat="1" ht="11.25">
      <c r="A763" s="36"/>
      <c r="B763" s="37"/>
      <c r="C763" s="38"/>
      <c r="D763" s="193" t="s">
        <v>152</v>
      </c>
      <c r="E763" s="38"/>
      <c r="F763" s="194" t="s">
        <v>1141</v>
      </c>
      <c r="G763" s="38"/>
      <c r="H763" s="38"/>
      <c r="I763" s="195"/>
      <c r="J763" s="38"/>
      <c r="K763" s="38"/>
      <c r="L763" s="41"/>
      <c r="M763" s="196"/>
      <c r="N763" s="197"/>
      <c r="O763" s="66"/>
      <c r="P763" s="66"/>
      <c r="Q763" s="66"/>
      <c r="R763" s="66"/>
      <c r="S763" s="66"/>
      <c r="T763" s="67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T763" s="19" t="s">
        <v>152</v>
      </c>
      <c r="AU763" s="19" t="s">
        <v>86</v>
      </c>
    </row>
    <row r="764" spans="1:65" s="13" customFormat="1" ht="11.25">
      <c r="B764" s="206"/>
      <c r="C764" s="207"/>
      <c r="D764" s="198" t="s">
        <v>254</v>
      </c>
      <c r="E764" s="207"/>
      <c r="F764" s="209" t="s">
        <v>1142</v>
      </c>
      <c r="G764" s="207"/>
      <c r="H764" s="210">
        <v>1181.6980000000001</v>
      </c>
      <c r="I764" s="211"/>
      <c r="J764" s="207"/>
      <c r="K764" s="207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254</v>
      </c>
      <c r="AU764" s="216" t="s">
        <v>86</v>
      </c>
      <c r="AV764" s="13" t="s">
        <v>86</v>
      </c>
      <c r="AW764" s="13" t="s">
        <v>4</v>
      </c>
      <c r="AX764" s="13" t="s">
        <v>84</v>
      </c>
      <c r="AY764" s="216" t="s">
        <v>142</v>
      </c>
    </row>
    <row r="765" spans="1:65" s="2" customFormat="1" ht="55.5" customHeight="1">
      <c r="A765" s="36"/>
      <c r="B765" s="37"/>
      <c r="C765" s="180" t="s">
        <v>1143</v>
      </c>
      <c r="D765" s="180" t="s">
        <v>145</v>
      </c>
      <c r="E765" s="181" t="s">
        <v>1144</v>
      </c>
      <c r="F765" s="182" t="s">
        <v>1145</v>
      </c>
      <c r="G765" s="183" t="s">
        <v>335</v>
      </c>
      <c r="H765" s="184">
        <v>25.321999999999999</v>
      </c>
      <c r="I765" s="185"/>
      <c r="J765" s="186">
        <f>ROUND(I765*H765,2)</f>
        <v>0</v>
      </c>
      <c r="K765" s="182" t="s">
        <v>149</v>
      </c>
      <c r="L765" s="41"/>
      <c r="M765" s="187" t="s">
        <v>19</v>
      </c>
      <c r="N765" s="188" t="s">
        <v>47</v>
      </c>
      <c r="O765" s="66"/>
      <c r="P765" s="189">
        <f>O765*H765</f>
        <v>0</v>
      </c>
      <c r="Q765" s="189">
        <v>0</v>
      </c>
      <c r="R765" s="189">
        <f>Q765*H765</f>
        <v>0</v>
      </c>
      <c r="S765" s="189">
        <v>0</v>
      </c>
      <c r="T765" s="190">
        <f>S765*H765</f>
        <v>0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191" t="s">
        <v>167</v>
      </c>
      <c r="AT765" s="191" t="s">
        <v>145</v>
      </c>
      <c r="AU765" s="191" t="s">
        <v>86</v>
      </c>
      <c r="AY765" s="19" t="s">
        <v>142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9" t="s">
        <v>84</v>
      </c>
      <c r="BK765" s="192">
        <f>ROUND(I765*H765,2)</f>
        <v>0</v>
      </c>
      <c r="BL765" s="19" t="s">
        <v>167</v>
      </c>
      <c r="BM765" s="191" t="s">
        <v>1146</v>
      </c>
    </row>
    <row r="766" spans="1:65" s="2" customFormat="1" ht="11.25">
      <c r="A766" s="36"/>
      <c r="B766" s="37"/>
      <c r="C766" s="38"/>
      <c r="D766" s="193" t="s">
        <v>152</v>
      </c>
      <c r="E766" s="38"/>
      <c r="F766" s="194" t="s">
        <v>1147</v>
      </c>
      <c r="G766" s="38"/>
      <c r="H766" s="38"/>
      <c r="I766" s="195"/>
      <c r="J766" s="38"/>
      <c r="K766" s="38"/>
      <c r="L766" s="41"/>
      <c r="M766" s="196"/>
      <c r="N766" s="197"/>
      <c r="O766" s="66"/>
      <c r="P766" s="66"/>
      <c r="Q766" s="66"/>
      <c r="R766" s="66"/>
      <c r="S766" s="66"/>
      <c r="T766" s="67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T766" s="19" t="s">
        <v>152</v>
      </c>
      <c r="AU766" s="19" t="s">
        <v>86</v>
      </c>
    </row>
    <row r="767" spans="1:65" s="13" customFormat="1" ht="11.25">
      <c r="B767" s="206"/>
      <c r="C767" s="207"/>
      <c r="D767" s="198" t="s">
        <v>254</v>
      </c>
      <c r="E767" s="207"/>
      <c r="F767" s="209" t="s">
        <v>1148</v>
      </c>
      <c r="G767" s="207"/>
      <c r="H767" s="210">
        <v>25.321999999999999</v>
      </c>
      <c r="I767" s="211"/>
      <c r="J767" s="207"/>
      <c r="K767" s="207"/>
      <c r="L767" s="212"/>
      <c r="M767" s="213"/>
      <c r="N767" s="214"/>
      <c r="O767" s="214"/>
      <c r="P767" s="214"/>
      <c r="Q767" s="214"/>
      <c r="R767" s="214"/>
      <c r="S767" s="214"/>
      <c r="T767" s="215"/>
      <c r="AT767" s="216" t="s">
        <v>254</v>
      </c>
      <c r="AU767" s="216" t="s">
        <v>86</v>
      </c>
      <c r="AV767" s="13" t="s">
        <v>86</v>
      </c>
      <c r="AW767" s="13" t="s">
        <v>4</v>
      </c>
      <c r="AX767" s="13" t="s">
        <v>84</v>
      </c>
      <c r="AY767" s="216" t="s">
        <v>142</v>
      </c>
    </row>
    <row r="768" spans="1:65" s="2" customFormat="1" ht="44.25" customHeight="1">
      <c r="A768" s="36"/>
      <c r="B768" s="37"/>
      <c r="C768" s="180" t="s">
        <v>1149</v>
      </c>
      <c r="D768" s="180" t="s">
        <v>145</v>
      </c>
      <c r="E768" s="181" t="s">
        <v>1150</v>
      </c>
      <c r="F768" s="182" t="s">
        <v>1151</v>
      </c>
      <c r="G768" s="183" t="s">
        <v>335</v>
      </c>
      <c r="H768" s="184">
        <v>25.321999999999999</v>
      </c>
      <c r="I768" s="185"/>
      <c r="J768" s="186">
        <f>ROUND(I768*H768,2)</f>
        <v>0</v>
      </c>
      <c r="K768" s="182" t="s">
        <v>149</v>
      </c>
      <c r="L768" s="41"/>
      <c r="M768" s="187" t="s">
        <v>19</v>
      </c>
      <c r="N768" s="188" t="s">
        <v>47</v>
      </c>
      <c r="O768" s="66"/>
      <c r="P768" s="189">
        <f>O768*H768</f>
        <v>0</v>
      </c>
      <c r="Q768" s="189">
        <v>0</v>
      </c>
      <c r="R768" s="189">
        <f>Q768*H768</f>
        <v>0</v>
      </c>
      <c r="S768" s="189">
        <v>0</v>
      </c>
      <c r="T768" s="190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191" t="s">
        <v>167</v>
      </c>
      <c r="AT768" s="191" t="s">
        <v>145</v>
      </c>
      <c r="AU768" s="191" t="s">
        <v>86</v>
      </c>
      <c r="AY768" s="19" t="s">
        <v>142</v>
      </c>
      <c r="BE768" s="192">
        <f>IF(N768="základní",J768,0)</f>
        <v>0</v>
      </c>
      <c r="BF768" s="192">
        <f>IF(N768="snížená",J768,0)</f>
        <v>0</v>
      </c>
      <c r="BG768" s="192">
        <f>IF(N768="zákl. přenesená",J768,0)</f>
        <v>0</v>
      </c>
      <c r="BH768" s="192">
        <f>IF(N768="sníž. přenesená",J768,0)</f>
        <v>0</v>
      </c>
      <c r="BI768" s="192">
        <f>IF(N768="nulová",J768,0)</f>
        <v>0</v>
      </c>
      <c r="BJ768" s="19" t="s">
        <v>84</v>
      </c>
      <c r="BK768" s="192">
        <f>ROUND(I768*H768,2)</f>
        <v>0</v>
      </c>
      <c r="BL768" s="19" t="s">
        <v>167</v>
      </c>
      <c r="BM768" s="191" t="s">
        <v>1152</v>
      </c>
    </row>
    <row r="769" spans="1:65" s="2" customFormat="1" ht="11.25">
      <c r="A769" s="36"/>
      <c r="B769" s="37"/>
      <c r="C769" s="38"/>
      <c r="D769" s="193" t="s">
        <v>152</v>
      </c>
      <c r="E769" s="38"/>
      <c r="F769" s="194" t="s">
        <v>1153</v>
      </c>
      <c r="G769" s="38"/>
      <c r="H769" s="38"/>
      <c r="I769" s="195"/>
      <c r="J769" s="38"/>
      <c r="K769" s="38"/>
      <c r="L769" s="41"/>
      <c r="M769" s="196"/>
      <c r="N769" s="197"/>
      <c r="O769" s="66"/>
      <c r="P769" s="66"/>
      <c r="Q769" s="66"/>
      <c r="R769" s="66"/>
      <c r="S769" s="66"/>
      <c r="T769" s="67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T769" s="19" t="s">
        <v>152</v>
      </c>
      <c r="AU769" s="19" t="s">
        <v>86</v>
      </c>
    </row>
    <row r="770" spans="1:65" s="13" customFormat="1" ht="11.25">
      <c r="B770" s="206"/>
      <c r="C770" s="207"/>
      <c r="D770" s="198" t="s">
        <v>254</v>
      </c>
      <c r="E770" s="207"/>
      <c r="F770" s="209" t="s">
        <v>1148</v>
      </c>
      <c r="G770" s="207"/>
      <c r="H770" s="210">
        <v>25.321999999999999</v>
      </c>
      <c r="I770" s="211"/>
      <c r="J770" s="207"/>
      <c r="K770" s="207"/>
      <c r="L770" s="212"/>
      <c r="M770" s="213"/>
      <c r="N770" s="214"/>
      <c r="O770" s="214"/>
      <c r="P770" s="214"/>
      <c r="Q770" s="214"/>
      <c r="R770" s="214"/>
      <c r="S770" s="214"/>
      <c r="T770" s="215"/>
      <c r="AT770" s="216" t="s">
        <v>254</v>
      </c>
      <c r="AU770" s="216" t="s">
        <v>86</v>
      </c>
      <c r="AV770" s="13" t="s">
        <v>86</v>
      </c>
      <c r="AW770" s="13" t="s">
        <v>4</v>
      </c>
      <c r="AX770" s="13" t="s">
        <v>84</v>
      </c>
      <c r="AY770" s="216" t="s">
        <v>142</v>
      </c>
    </row>
    <row r="771" spans="1:65" s="2" customFormat="1" ht="37.9" customHeight="1">
      <c r="A771" s="36"/>
      <c r="B771" s="37"/>
      <c r="C771" s="180" t="s">
        <v>1154</v>
      </c>
      <c r="D771" s="180" t="s">
        <v>145</v>
      </c>
      <c r="E771" s="181" t="s">
        <v>1155</v>
      </c>
      <c r="F771" s="182" t="s">
        <v>1156</v>
      </c>
      <c r="G771" s="183" t="s">
        <v>335</v>
      </c>
      <c r="H771" s="184">
        <v>0.3</v>
      </c>
      <c r="I771" s="185"/>
      <c r="J771" s="186">
        <f>ROUND(I771*H771,2)</f>
        <v>0</v>
      </c>
      <c r="K771" s="182" t="s">
        <v>149</v>
      </c>
      <c r="L771" s="41"/>
      <c r="M771" s="187" t="s">
        <v>19</v>
      </c>
      <c r="N771" s="188" t="s">
        <v>47</v>
      </c>
      <c r="O771" s="66"/>
      <c r="P771" s="189">
        <f>O771*H771</f>
        <v>0</v>
      </c>
      <c r="Q771" s="189">
        <v>0</v>
      </c>
      <c r="R771" s="189">
        <f>Q771*H771</f>
        <v>0</v>
      </c>
      <c r="S771" s="189">
        <v>0</v>
      </c>
      <c r="T771" s="190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91" t="s">
        <v>167</v>
      </c>
      <c r="AT771" s="191" t="s">
        <v>145</v>
      </c>
      <c r="AU771" s="191" t="s">
        <v>86</v>
      </c>
      <c r="AY771" s="19" t="s">
        <v>142</v>
      </c>
      <c r="BE771" s="192">
        <f>IF(N771="základní",J771,0)</f>
        <v>0</v>
      </c>
      <c r="BF771" s="192">
        <f>IF(N771="snížená",J771,0)</f>
        <v>0</v>
      </c>
      <c r="BG771" s="192">
        <f>IF(N771="zákl. přenesená",J771,0)</f>
        <v>0</v>
      </c>
      <c r="BH771" s="192">
        <f>IF(N771="sníž. přenesená",J771,0)</f>
        <v>0</v>
      </c>
      <c r="BI771" s="192">
        <f>IF(N771="nulová",J771,0)</f>
        <v>0</v>
      </c>
      <c r="BJ771" s="19" t="s">
        <v>84</v>
      </c>
      <c r="BK771" s="192">
        <f>ROUND(I771*H771,2)</f>
        <v>0</v>
      </c>
      <c r="BL771" s="19" t="s">
        <v>167</v>
      </c>
      <c r="BM771" s="191" t="s">
        <v>1157</v>
      </c>
    </row>
    <row r="772" spans="1:65" s="2" customFormat="1" ht="11.25">
      <c r="A772" s="36"/>
      <c r="B772" s="37"/>
      <c r="C772" s="38"/>
      <c r="D772" s="193" t="s">
        <v>152</v>
      </c>
      <c r="E772" s="38"/>
      <c r="F772" s="194" t="s">
        <v>1158</v>
      </c>
      <c r="G772" s="38"/>
      <c r="H772" s="38"/>
      <c r="I772" s="195"/>
      <c r="J772" s="38"/>
      <c r="K772" s="38"/>
      <c r="L772" s="41"/>
      <c r="M772" s="196"/>
      <c r="N772" s="197"/>
      <c r="O772" s="66"/>
      <c r="P772" s="66"/>
      <c r="Q772" s="66"/>
      <c r="R772" s="66"/>
      <c r="S772" s="66"/>
      <c r="T772" s="67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T772" s="19" t="s">
        <v>152</v>
      </c>
      <c r="AU772" s="19" t="s">
        <v>86</v>
      </c>
    </row>
    <row r="773" spans="1:65" s="2" customFormat="1" ht="44.25" customHeight="1">
      <c r="A773" s="36"/>
      <c r="B773" s="37"/>
      <c r="C773" s="180" t="s">
        <v>1159</v>
      </c>
      <c r="D773" s="180" t="s">
        <v>145</v>
      </c>
      <c r="E773" s="181" t="s">
        <v>1160</v>
      </c>
      <c r="F773" s="182" t="s">
        <v>1161</v>
      </c>
      <c r="G773" s="183" t="s">
        <v>335</v>
      </c>
      <c r="H773" s="184">
        <v>33.762999999999998</v>
      </c>
      <c r="I773" s="185"/>
      <c r="J773" s="186">
        <f>ROUND(I773*H773,2)</f>
        <v>0</v>
      </c>
      <c r="K773" s="182" t="s">
        <v>149</v>
      </c>
      <c r="L773" s="41"/>
      <c r="M773" s="187" t="s">
        <v>19</v>
      </c>
      <c r="N773" s="188" t="s">
        <v>47</v>
      </c>
      <c r="O773" s="66"/>
      <c r="P773" s="189">
        <f>O773*H773</f>
        <v>0</v>
      </c>
      <c r="Q773" s="189">
        <v>0</v>
      </c>
      <c r="R773" s="189">
        <f>Q773*H773</f>
        <v>0</v>
      </c>
      <c r="S773" s="189">
        <v>0</v>
      </c>
      <c r="T773" s="190">
        <f>S773*H773</f>
        <v>0</v>
      </c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R773" s="191" t="s">
        <v>167</v>
      </c>
      <c r="AT773" s="191" t="s">
        <v>145</v>
      </c>
      <c r="AU773" s="191" t="s">
        <v>86</v>
      </c>
      <c r="AY773" s="19" t="s">
        <v>142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9" t="s">
        <v>84</v>
      </c>
      <c r="BK773" s="192">
        <f>ROUND(I773*H773,2)</f>
        <v>0</v>
      </c>
      <c r="BL773" s="19" t="s">
        <v>167</v>
      </c>
      <c r="BM773" s="191" t="s">
        <v>1162</v>
      </c>
    </row>
    <row r="774" spans="1:65" s="2" customFormat="1" ht="11.25">
      <c r="A774" s="36"/>
      <c r="B774" s="37"/>
      <c r="C774" s="38"/>
      <c r="D774" s="193" t="s">
        <v>152</v>
      </c>
      <c r="E774" s="38"/>
      <c r="F774" s="194" t="s">
        <v>1163</v>
      </c>
      <c r="G774" s="38"/>
      <c r="H774" s="38"/>
      <c r="I774" s="195"/>
      <c r="J774" s="38"/>
      <c r="K774" s="38"/>
      <c r="L774" s="41"/>
      <c r="M774" s="196"/>
      <c r="N774" s="197"/>
      <c r="O774" s="66"/>
      <c r="P774" s="66"/>
      <c r="Q774" s="66"/>
      <c r="R774" s="66"/>
      <c r="S774" s="66"/>
      <c r="T774" s="67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T774" s="19" t="s">
        <v>152</v>
      </c>
      <c r="AU774" s="19" t="s">
        <v>86</v>
      </c>
    </row>
    <row r="775" spans="1:65" s="13" customFormat="1" ht="11.25">
      <c r="B775" s="206"/>
      <c r="C775" s="207"/>
      <c r="D775" s="198" t="s">
        <v>254</v>
      </c>
      <c r="E775" s="207"/>
      <c r="F775" s="209" t="s">
        <v>1164</v>
      </c>
      <c r="G775" s="207"/>
      <c r="H775" s="210">
        <v>33.762999999999998</v>
      </c>
      <c r="I775" s="211"/>
      <c r="J775" s="207"/>
      <c r="K775" s="207"/>
      <c r="L775" s="212"/>
      <c r="M775" s="213"/>
      <c r="N775" s="214"/>
      <c r="O775" s="214"/>
      <c r="P775" s="214"/>
      <c r="Q775" s="214"/>
      <c r="R775" s="214"/>
      <c r="S775" s="214"/>
      <c r="T775" s="215"/>
      <c r="AT775" s="216" t="s">
        <v>254</v>
      </c>
      <c r="AU775" s="216" t="s">
        <v>86</v>
      </c>
      <c r="AV775" s="13" t="s">
        <v>86</v>
      </c>
      <c r="AW775" s="13" t="s">
        <v>4</v>
      </c>
      <c r="AX775" s="13" t="s">
        <v>84</v>
      </c>
      <c r="AY775" s="216" t="s">
        <v>142</v>
      </c>
    </row>
    <row r="776" spans="1:65" s="12" customFormat="1" ht="22.9" customHeight="1">
      <c r="B776" s="164"/>
      <c r="C776" s="165"/>
      <c r="D776" s="166" t="s">
        <v>75</v>
      </c>
      <c r="E776" s="178" t="s">
        <v>1165</v>
      </c>
      <c r="F776" s="178" t="s">
        <v>1166</v>
      </c>
      <c r="G776" s="165"/>
      <c r="H776" s="165"/>
      <c r="I776" s="168"/>
      <c r="J776" s="179">
        <f>BK776</f>
        <v>0</v>
      </c>
      <c r="K776" s="165"/>
      <c r="L776" s="170"/>
      <c r="M776" s="171"/>
      <c r="N776" s="172"/>
      <c r="O776" s="172"/>
      <c r="P776" s="173">
        <f>SUM(P777:P782)</f>
        <v>0</v>
      </c>
      <c r="Q776" s="172"/>
      <c r="R776" s="173">
        <f>SUM(R777:R782)</f>
        <v>0</v>
      </c>
      <c r="S776" s="172"/>
      <c r="T776" s="174">
        <f>SUM(T777:T782)</f>
        <v>0</v>
      </c>
      <c r="AR776" s="175" t="s">
        <v>84</v>
      </c>
      <c r="AT776" s="176" t="s">
        <v>75</v>
      </c>
      <c r="AU776" s="176" t="s">
        <v>84</v>
      </c>
      <c r="AY776" s="175" t="s">
        <v>142</v>
      </c>
      <c r="BK776" s="177">
        <f>SUM(BK777:BK782)</f>
        <v>0</v>
      </c>
    </row>
    <row r="777" spans="1:65" s="2" customFormat="1" ht="55.5" customHeight="1">
      <c r="A777" s="36"/>
      <c r="B777" s="37"/>
      <c r="C777" s="180" t="s">
        <v>1167</v>
      </c>
      <c r="D777" s="180" t="s">
        <v>145</v>
      </c>
      <c r="E777" s="181" t="s">
        <v>1168</v>
      </c>
      <c r="F777" s="182" t="s">
        <v>1169</v>
      </c>
      <c r="G777" s="183" t="s">
        <v>335</v>
      </c>
      <c r="H777" s="184">
        <v>39.359000000000002</v>
      </c>
      <c r="I777" s="185"/>
      <c r="J777" s="186">
        <f>ROUND(I777*H777,2)</f>
        <v>0</v>
      </c>
      <c r="K777" s="182" t="s">
        <v>149</v>
      </c>
      <c r="L777" s="41"/>
      <c r="M777" s="187" t="s">
        <v>19</v>
      </c>
      <c r="N777" s="188" t="s">
        <v>47</v>
      </c>
      <c r="O777" s="66"/>
      <c r="P777" s="189">
        <f>O777*H777</f>
        <v>0</v>
      </c>
      <c r="Q777" s="189">
        <v>0</v>
      </c>
      <c r="R777" s="189">
        <f>Q777*H777</f>
        <v>0</v>
      </c>
      <c r="S777" s="189">
        <v>0</v>
      </c>
      <c r="T777" s="190">
        <f>S777*H777</f>
        <v>0</v>
      </c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R777" s="191" t="s">
        <v>167</v>
      </c>
      <c r="AT777" s="191" t="s">
        <v>145</v>
      </c>
      <c r="AU777" s="191" t="s">
        <v>86</v>
      </c>
      <c r="AY777" s="19" t="s">
        <v>142</v>
      </c>
      <c r="BE777" s="192">
        <f>IF(N777="základní",J777,0)</f>
        <v>0</v>
      </c>
      <c r="BF777" s="192">
        <f>IF(N777="snížená",J777,0)</f>
        <v>0</v>
      </c>
      <c r="BG777" s="192">
        <f>IF(N777="zákl. přenesená",J777,0)</f>
        <v>0</v>
      </c>
      <c r="BH777" s="192">
        <f>IF(N777="sníž. přenesená",J777,0)</f>
        <v>0</v>
      </c>
      <c r="BI777" s="192">
        <f>IF(N777="nulová",J777,0)</f>
        <v>0</v>
      </c>
      <c r="BJ777" s="19" t="s">
        <v>84</v>
      </c>
      <c r="BK777" s="192">
        <f>ROUND(I777*H777,2)</f>
        <v>0</v>
      </c>
      <c r="BL777" s="19" t="s">
        <v>167</v>
      </c>
      <c r="BM777" s="191" t="s">
        <v>1170</v>
      </c>
    </row>
    <row r="778" spans="1:65" s="2" customFormat="1" ht="11.25">
      <c r="A778" s="36"/>
      <c r="B778" s="37"/>
      <c r="C778" s="38"/>
      <c r="D778" s="193" t="s">
        <v>152</v>
      </c>
      <c r="E778" s="38"/>
      <c r="F778" s="194" t="s">
        <v>1171</v>
      </c>
      <c r="G778" s="38"/>
      <c r="H778" s="38"/>
      <c r="I778" s="195"/>
      <c r="J778" s="38"/>
      <c r="K778" s="38"/>
      <c r="L778" s="41"/>
      <c r="M778" s="196"/>
      <c r="N778" s="197"/>
      <c r="O778" s="66"/>
      <c r="P778" s="66"/>
      <c r="Q778" s="66"/>
      <c r="R778" s="66"/>
      <c r="S778" s="66"/>
      <c r="T778" s="67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T778" s="19" t="s">
        <v>152</v>
      </c>
      <c r="AU778" s="19" t="s">
        <v>86</v>
      </c>
    </row>
    <row r="779" spans="1:65" s="13" customFormat="1" ht="11.25">
      <c r="B779" s="206"/>
      <c r="C779" s="207"/>
      <c r="D779" s="198" t="s">
        <v>254</v>
      </c>
      <c r="E779" s="207"/>
      <c r="F779" s="209" t="s">
        <v>1172</v>
      </c>
      <c r="G779" s="207"/>
      <c r="H779" s="210">
        <v>39.359000000000002</v>
      </c>
      <c r="I779" s="211"/>
      <c r="J779" s="207"/>
      <c r="K779" s="207"/>
      <c r="L779" s="212"/>
      <c r="M779" s="213"/>
      <c r="N779" s="214"/>
      <c r="O779" s="214"/>
      <c r="P779" s="214"/>
      <c r="Q779" s="214"/>
      <c r="R779" s="214"/>
      <c r="S779" s="214"/>
      <c r="T779" s="215"/>
      <c r="AT779" s="216" t="s">
        <v>254</v>
      </c>
      <c r="AU779" s="216" t="s">
        <v>86</v>
      </c>
      <c r="AV779" s="13" t="s">
        <v>86</v>
      </c>
      <c r="AW779" s="13" t="s">
        <v>4</v>
      </c>
      <c r="AX779" s="13" t="s">
        <v>84</v>
      </c>
      <c r="AY779" s="216" t="s">
        <v>142</v>
      </c>
    </row>
    <row r="780" spans="1:65" s="2" customFormat="1" ht="44.25" customHeight="1">
      <c r="A780" s="36"/>
      <c r="B780" s="37"/>
      <c r="C780" s="180" t="s">
        <v>1173</v>
      </c>
      <c r="D780" s="180" t="s">
        <v>145</v>
      </c>
      <c r="E780" s="181" t="s">
        <v>1174</v>
      </c>
      <c r="F780" s="182" t="s">
        <v>1175</v>
      </c>
      <c r="G780" s="183" t="s">
        <v>335</v>
      </c>
      <c r="H780" s="184">
        <v>354.23099999999999</v>
      </c>
      <c r="I780" s="185"/>
      <c r="J780" s="186">
        <f>ROUND(I780*H780,2)</f>
        <v>0</v>
      </c>
      <c r="K780" s="182" t="s">
        <v>149</v>
      </c>
      <c r="L780" s="41"/>
      <c r="M780" s="187" t="s">
        <v>19</v>
      </c>
      <c r="N780" s="188" t="s">
        <v>47</v>
      </c>
      <c r="O780" s="66"/>
      <c r="P780" s="189">
        <f>O780*H780</f>
        <v>0</v>
      </c>
      <c r="Q780" s="189">
        <v>0</v>
      </c>
      <c r="R780" s="189">
        <f>Q780*H780</f>
        <v>0</v>
      </c>
      <c r="S780" s="189">
        <v>0</v>
      </c>
      <c r="T780" s="190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91" t="s">
        <v>167</v>
      </c>
      <c r="AT780" s="191" t="s">
        <v>145</v>
      </c>
      <c r="AU780" s="191" t="s">
        <v>86</v>
      </c>
      <c r="AY780" s="19" t="s">
        <v>142</v>
      </c>
      <c r="BE780" s="192">
        <f>IF(N780="základní",J780,0)</f>
        <v>0</v>
      </c>
      <c r="BF780" s="192">
        <f>IF(N780="snížená",J780,0)</f>
        <v>0</v>
      </c>
      <c r="BG780" s="192">
        <f>IF(N780="zákl. přenesená",J780,0)</f>
        <v>0</v>
      </c>
      <c r="BH780" s="192">
        <f>IF(N780="sníž. přenesená",J780,0)</f>
        <v>0</v>
      </c>
      <c r="BI780" s="192">
        <f>IF(N780="nulová",J780,0)</f>
        <v>0</v>
      </c>
      <c r="BJ780" s="19" t="s">
        <v>84</v>
      </c>
      <c r="BK780" s="192">
        <f>ROUND(I780*H780,2)</f>
        <v>0</v>
      </c>
      <c r="BL780" s="19" t="s">
        <v>167</v>
      </c>
      <c r="BM780" s="191" t="s">
        <v>1176</v>
      </c>
    </row>
    <row r="781" spans="1:65" s="2" customFormat="1" ht="11.25">
      <c r="A781" s="36"/>
      <c r="B781" s="37"/>
      <c r="C781" s="38"/>
      <c r="D781" s="193" t="s">
        <v>152</v>
      </c>
      <c r="E781" s="38"/>
      <c r="F781" s="194" t="s">
        <v>1177</v>
      </c>
      <c r="G781" s="38"/>
      <c r="H781" s="38"/>
      <c r="I781" s="195"/>
      <c r="J781" s="38"/>
      <c r="K781" s="38"/>
      <c r="L781" s="41"/>
      <c r="M781" s="196"/>
      <c r="N781" s="197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152</v>
      </c>
      <c r="AU781" s="19" t="s">
        <v>86</v>
      </c>
    </row>
    <row r="782" spans="1:65" s="13" customFormat="1" ht="11.25">
      <c r="B782" s="206"/>
      <c r="C782" s="207"/>
      <c r="D782" s="198" t="s">
        <v>254</v>
      </c>
      <c r="E782" s="207"/>
      <c r="F782" s="209" t="s">
        <v>1178</v>
      </c>
      <c r="G782" s="207"/>
      <c r="H782" s="210">
        <v>354.23099999999999</v>
      </c>
      <c r="I782" s="211"/>
      <c r="J782" s="207"/>
      <c r="K782" s="207"/>
      <c r="L782" s="212"/>
      <c r="M782" s="213"/>
      <c r="N782" s="214"/>
      <c r="O782" s="214"/>
      <c r="P782" s="214"/>
      <c r="Q782" s="214"/>
      <c r="R782" s="214"/>
      <c r="S782" s="214"/>
      <c r="T782" s="215"/>
      <c r="AT782" s="216" t="s">
        <v>254</v>
      </c>
      <c r="AU782" s="216" t="s">
        <v>86</v>
      </c>
      <c r="AV782" s="13" t="s">
        <v>86</v>
      </c>
      <c r="AW782" s="13" t="s">
        <v>4</v>
      </c>
      <c r="AX782" s="13" t="s">
        <v>84</v>
      </c>
      <c r="AY782" s="216" t="s">
        <v>142</v>
      </c>
    </row>
    <row r="783" spans="1:65" s="12" customFormat="1" ht="25.9" customHeight="1">
      <c r="B783" s="164"/>
      <c r="C783" s="165"/>
      <c r="D783" s="166" t="s">
        <v>75</v>
      </c>
      <c r="E783" s="167" t="s">
        <v>1179</v>
      </c>
      <c r="F783" s="167" t="s">
        <v>1180</v>
      </c>
      <c r="G783" s="165"/>
      <c r="H783" s="165"/>
      <c r="I783" s="168"/>
      <c r="J783" s="169">
        <f>BK783</f>
        <v>0</v>
      </c>
      <c r="K783" s="165"/>
      <c r="L783" s="170"/>
      <c r="M783" s="171"/>
      <c r="N783" s="172"/>
      <c r="O783" s="172"/>
      <c r="P783" s="173">
        <f>P784+P844+P947+P1101+P1384+P1420+P1473+P1610+P1977+P2013+P2111+P2168+P2203+P2242</f>
        <v>0</v>
      </c>
      <c r="Q783" s="172"/>
      <c r="R783" s="173">
        <f>R784+R844+R947+R1101+R1384+R1420+R1473+R1610+R1977+R2013+R2111+R2168+R2203+R2242</f>
        <v>97.264530500000006</v>
      </c>
      <c r="S783" s="172"/>
      <c r="T783" s="174">
        <f>T784+T844+T947+T1101+T1384+T1420+T1473+T1610+T1977+T2013+T2111+T2168+T2203+T2242</f>
        <v>0.21</v>
      </c>
      <c r="AR783" s="175" t="s">
        <v>86</v>
      </c>
      <c r="AT783" s="176" t="s">
        <v>75</v>
      </c>
      <c r="AU783" s="176" t="s">
        <v>76</v>
      </c>
      <c r="AY783" s="175" t="s">
        <v>142</v>
      </c>
      <c r="BK783" s="177">
        <f>BK784+BK844+BK947+BK1101+BK1384+BK1420+BK1473+BK1610+BK1977+BK2013+BK2111+BK2168+BK2203+BK2242</f>
        <v>0</v>
      </c>
    </row>
    <row r="784" spans="1:65" s="12" customFormat="1" ht="22.9" customHeight="1">
      <c r="B784" s="164"/>
      <c r="C784" s="165"/>
      <c r="D784" s="166" t="s">
        <v>75</v>
      </c>
      <c r="E784" s="178" t="s">
        <v>1181</v>
      </c>
      <c r="F784" s="178" t="s">
        <v>1182</v>
      </c>
      <c r="G784" s="165"/>
      <c r="H784" s="165"/>
      <c r="I784" s="168"/>
      <c r="J784" s="179">
        <f>BK784</f>
        <v>0</v>
      </c>
      <c r="K784" s="165"/>
      <c r="L784" s="170"/>
      <c r="M784" s="171"/>
      <c r="N784" s="172"/>
      <c r="O784" s="172"/>
      <c r="P784" s="173">
        <f>SUM(P785:P843)</f>
        <v>0</v>
      </c>
      <c r="Q784" s="172"/>
      <c r="R784" s="173">
        <f>SUM(R785:R843)</f>
        <v>3.6623611199999999</v>
      </c>
      <c r="S784" s="172"/>
      <c r="T784" s="174">
        <f>SUM(T785:T843)</f>
        <v>0</v>
      </c>
      <c r="AR784" s="175" t="s">
        <v>86</v>
      </c>
      <c r="AT784" s="176" t="s">
        <v>75</v>
      </c>
      <c r="AU784" s="176" t="s">
        <v>84</v>
      </c>
      <c r="AY784" s="175" t="s">
        <v>142</v>
      </c>
      <c r="BK784" s="177">
        <f>SUM(BK785:BK843)</f>
        <v>0</v>
      </c>
    </row>
    <row r="785" spans="1:65" s="2" customFormat="1" ht="37.9" customHeight="1">
      <c r="A785" s="36"/>
      <c r="B785" s="37"/>
      <c r="C785" s="180" t="s">
        <v>1183</v>
      </c>
      <c r="D785" s="180" t="s">
        <v>145</v>
      </c>
      <c r="E785" s="181" t="s">
        <v>1184</v>
      </c>
      <c r="F785" s="182" t="s">
        <v>1185</v>
      </c>
      <c r="G785" s="183" t="s">
        <v>251</v>
      </c>
      <c r="H785" s="184">
        <v>191.68899999999999</v>
      </c>
      <c r="I785" s="185"/>
      <c r="J785" s="186">
        <f>ROUND(I785*H785,2)</f>
        <v>0</v>
      </c>
      <c r="K785" s="182" t="s">
        <v>149</v>
      </c>
      <c r="L785" s="41"/>
      <c r="M785" s="187" t="s">
        <v>19</v>
      </c>
      <c r="N785" s="188" t="s">
        <v>47</v>
      </c>
      <c r="O785" s="66"/>
      <c r="P785" s="189">
        <f>O785*H785</f>
        <v>0</v>
      </c>
      <c r="Q785" s="189">
        <v>0</v>
      </c>
      <c r="R785" s="189">
        <f>Q785*H785</f>
        <v>0</v>
      </c>
      <c r="S785" s="189">
        <v>0</v>
      </c>
      <c r="T785" s="190">
        <f>S785*H785</f>
        <v>0</v>
      </c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R785" s="191" t="s">
        <v>339</v>
      </c>
      <c r="AT785" s="191" t="s">
        <v>145</v>
      </c>
      <c r="AU785" s="191" t="s">
        <v>86</v>
      </c>
      <c r="AY785" s="19" t="s">
        <v>142</v>
      </c>
      <c r="BE785" s="192">
        <f>IF(N785="základní",J785,0)</f>
        <v>0</v>
      </c>
      <c r="BF785" s="192">
        <f>IF(N785="snížená",J785,0)</f>
        <v>0</v>
      </c>
      <c r="BG785" s="192">
        <f>IF(N785="zákl. přenesená",J785,0)</f>
        <v>0</v>
      </c>
      <c r="BH785" s="192">
        <f>IF(N785="sníž. přenesená",J785,0)</f>
        <v>0</v>
      </c>
      <c r="BI785" s="192">
        <f>IF(N785="nulová",J785,0)</f>
        <v>0</v>
      </c>
      <c r="BJ785" s="19" t="s">
        <v>84</v>
      </c>
      <c r="BK785" s="192">
        <f>ROUND(I785*H785,2)</f>
        <v>0</v>
      </c>
      <c r="BL785" s="19" t="s">
        <v>339</v>
      </c>
      <c r="BM785" s="191" t="s">
        <v>1186</v>
      </c>
    </row>
    <row r="786" spans="1:65" s="2" customFormat="1" ht="11.25">
      <c r="A786" s="36"/>
      <c r="B786" s="37"/>
      <c r="C786" s="38"/>
      <c r="D786" s="193" t="s">
        <v>152</v>
      </c>
      <c r="E786" s="38"/>
      <c r="F786" s="194" t="s">
        <v>1187</v>
      </c>
      <c r="G786" s="38"/>
      <c r="H786" s="38"/>
      <c r="I786" s="195"/>
      <c r="J786" s="38"/>
      <c r="K786" s="38"/>
      <c r="L786" s="41"/>
      <c r="M786" s="196"/>
      <c r="N786" s="197"/>
      <c r="O786" s="66"/>
      <c r="P786" s="66"/>
      <c r="Q786" s="66"/>
      <c r="R786" s="66"/>
      <c r="S786" s="66"/>
      <c r="T786" s="67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T786" s="19" t="s">
        <v>152</v>
      </c>
      <c r="AU786" s="19" t="s">
        <v>86</v>
      </c>
    </row>
    <row r="787" spans="1:65" s="13" customFormat="1" ht="11.25">
      <c r="B787" s="206"/>
      <c r="C787" s="207"/>
      <c r="D787" s="198" t="s">
        <v>254</v>
      </c>
      <c r="E787" s="208" t="s">
        <v>19</v>
      </c>
      <c r="F787" s="209" t="s">
        <v>1188</v>
      </c>
      <c r="G787" s="207"/>
      <c r="H787" s="210">
        <v>191.68899999999999</v>
      </c>
      <c r="I787" s="211"/>
      <c r="J787" s="207"/>
      <c r="K787" s="207"/>
      <c r="L787" s="212"/>
      <c r="M787" s="213"/>
      <c r="N787" s="214"/>
      <c r="O787" s="214"/>
      <c r="P787" s="214"/>
      <c r="Q787" s="214"/>
      <c r="R787" s="214"/>
      <c r="S787" s="214"/>
      <c r="T787" s="215"/>
      <c r="AT787" s="216" t="s">
        <v>254</v>
      </c>
      <c r="AU787" s="216" t="s">
        <v>86</v>
      </c>
      <c r="AV787" s="13" t="s">
        <v>86</v>
      </c>
      <c r="AW787" s="13" t="s">
        <v>37</v>
      </c>
      <c r="AX787" s="13" t="s">
        <v>84</v>
      </c>
      <c r="AY787" s="216" t="s">
        <v>142</v>
      </c>
    </row>
    <row r="788" spans="1:65" s="2" customFormat="1" ht="33" customHeight="1">
      <c r="A788" s="36"/>
      <c r="B788" s="37"/>
      <c r="C788" s="180" t="s">
        <v>1189</v>
      </c>
      <c r="D788" s="180" t="s">
        <v>145</v>
      </c>
      <c r="E788" s="181" t="s">
        <v>1190</v>
      </c>
      <c r="F788" s="182" t="s">
        <v>1191</v>
      </c>
      <c r="G788" s="183" t="s">
        <v>251</v>
      </c>
      <c r="H788" s="184">
        <v>28.748000000000001</v>
      </c>
      <c r="I788" s="185"/>
      <c r="J788" s="186">
        <f>ROUND(I788*H788,2)</f>
        <v>0</v>
      </c>
      <c r="K788" s="182" t="s">
        <v>149</v>
      </c>
      <c r="L788" s="41"/>
      <c r="M788" s="187" t="s">
        <v>19</v>
      </c>
      <c r="N788" s="188" t="s">
        <v>47</v>
      </c>
      <c r="O788" s="66"/>
      <c r="P788" s="189">
        <f>O788*H788</f>
        <v>0</v>
      </c>
      <c r="Q788" s="189">
        <v>0</v>
      </c>
      <c r="R788" s="189">
        <f>Q788*H788</f>
        <v>0</v>
      </c>
      <c r="S788" s="189">
        <v>0</v>
      </c>
      <c r="T788" s="190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191" t="s">
        <v>339</v>
      </c>
      <c r="AT788" s="191" t="s">
        <v>145</v>
      </c>
      <c r="AU788" s="191" t="s">
        <v>86</v>
      </c>
      <c r="AY788" s="19" t="s">
        <v>142</v>
      </c>
      <c r="BE788" s="192">
        <f>IF(N788="základní",J788,0)</f>
        <v>0</v>
      </c>
      <c r="BF788" s="192">
        <f>IF(N788="snížená",J788,0)</f>
        <v>0</v>
      </c>
      <c r="BG788" s="192">
        <f>IF(N788="zákl. přenesená",J788,0)</f>
        <v>0</v>
      </c>
      <c r="BH788" s="192">
        <f>IF(N788="sníž. přenesená",J788,0)</f>
        <v>0</v>
      </c>
      <c r="BI788" s="192">
        <f>IF(N788="nulová",J788,0)</f>
        <v>0</v>
      </c>
      <c r="BJ788" s="19" t="s">
        <v>84</v>
      </c>
      <c r="BK788" s="192">
        <f>ROUND(I788*H788,2)</f>
        <v>0</v>
      </c>
      <c r="BL788" s="19" t="s">
        <v>339</v>
      </c>
      <c r="BM788" s="191" t="s">
        <v>1192</v>
      </c>
    </row>
    <row r="789" spans="1:65" s="2" customFormat="1" ht="11.25">
      <c r="A789" s="36"/>
      <c r="B789" s="37"/>
      <c r="C789" s="38"/>
      <c r="D789" s="193" t="s">
        <v>152</v>
      </c>
      <c r="E789" s="38"/>
      <c r="F789" s="194" t="s">
        <v>1193</v>
      </c>
      <c r="G789" s="38"/>
      <c r="H789" s="38"/>
      <c r="I789" s="195"/>
      <c r="J789" s="38"/>
      <c r="K789" s="38"/>
      <c r="L789" s="41"/>
      <c r="M789" s="196"/>
      <c r="N789" s="197"/>
      <c r="O789" s="66"/>
      <c r="P789" s="66"/>
      <c r="Q789" s="66"/>
      <c r="R789" s="66"/>
      <c r="S789" s="66"/>
      <c r="T789" s="67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9" t="s">
        <v>152</v>
      </c>
      <c r="AU789" s="19" t="s">
        <v>86</v>
      </c>
    </row>
    <row r="790" spans="1:65" s="13" customFormat="1" ht="33.75">
      <c r="B790" s="206"/>
      <c r="C790" s="207"/>
      <c r="D790" s="198" t="s">
        <v>254</v>
      </c>
      <c r="E790" s="208" t="s">
        <v>19</v>
      </c>
      <c r="F790" s="209" t="s">
        <v>1194</v>
      </c>
      <c r="G790" s="207"/>
      <c r="H790" s="210">
        <v>28.748000000000001</v>
      </c>
      <c r="I790" s="211"/>
      <c r="J790" s="207"/>
      <c r="K790" s="207"/>
      <c r="L790" s="212"/>
      <c r="M790" s="213"/>
      <c r="N790" s="214"/>
      <c r="O790" s="214"/>
      <c r="P790" s="214"/>
      <c r="Q790" s="214"/>
      <c r="R790" s="214"/>
      <c r="S790" s="214"/>
      <c r="T790" s="215"/>
      <c r="AT790" s="216" t="s">
        <v>254</v>
      </c>
      <c r="AU790" s="216" t="s">
        <v>86</v>
      </c>
      <c r="AV790" s="13" t="s">
        <v>86</v>
      </c>
      <c r="AW790" s="13" t="s">
        <v>37</v>
      </c>
      <c r="AX790" s="13" t="s">
        <v>84</v>
      </c>
      <c r="AY790" s="216" t="s">
        <v>142</v>
      </c>
    </row>
    <row r="791" spans="1:65" s="2" customFormat="1" ht="16.5" customHeight="1">
      <c r="A791" s="36"/>
      <c r="B791" s="37"/>
      <c r="C791" s="228" t="s">
        <v>1195</v>
      </c>
      <c r="D791" s="228" t="s">
        <v>351</v>
      </c>
      <c r="E791" s="229" t="s">
        <v>1196</v>
      </c>
      <c r="F791" s="230" t="s">
        <v>1197</v>
      </c>
      <c r="G791" s="231" t="s">
        <v>1198</v>
      </c>
      <c r="H791" s="232">
        <v>88.174999999999997</v>
      </c>
      <c r="I791" s="233"/>
      <c r="J791" s="234">
        <f>ROUND(I791*H791,2)</f>
        <v>0</v>
      </c>
      <c r="K791" s="230" t="s">
        <v>149</v>
      </c>
      <c r="L791" s="235"/>
      <c r="M791" s="236" t="s">
        <v>19</v>
      </c>
      <c r="N791" s="237" t="s">
        <v>47</v>
      </c>
      <c r="O791" s="66"/>
      <c r="P791" s="189">
        <f>O791*H791</f>
        <v>0</v>
      </c>
      <c r="Q791" s="189">
        <v>1E-3</v>
      </c>
      <c r="R791" s="189">
        <f>Q791*H791</f>
        <v>8.8175000000000003E-2</v>
      </c>
      <c r="S791" s="189">
        <v>0</v>
      </c>
      <c r="T791" s="190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91" t="s">
        <v>437</v>
      </c>
      <c r="AT791" s="191" t="s">
        <v>351</v>
      </c>
      <c r="AU791" s="191" t="s">
        <v>86</v>
      </c>
      <c r="AY791" s="19" t="s">
        <v>142</v>
      </c>
      <c r="BE791" s="192">
        <f>IF(N791="základní",J791,0)</f>
        <v>0</v>
      </c>
      <c r="BF791" s="192">
        <f>IF(N791="snížená",J791,0)</f>
        <v>0</v>
      </c>
      <c r="BG791" s="192">
        <f>IF(N791="zákl. přenesená",J791,0)</f>
        <v>0</v>
      </c>
      <c r="BH791" s="192">
        <f>IF(N791="sníž. přenesená",J791,0)</f>
        <v>0</v>
      </c>
      <c r="BI791" s="192">
        <f>IF(N791="nulová",J791,0)</f>
        <v>0</v>
      </c>
      <c r="BJ791" s="19" t="s">
        <v>84</v>
      </c>
      <c r="BK791" s="192">
        <f>ROUND(I791*H791,2)</f>
        <v>0</v>
      </c>
      <c r="BL791" s="19" t="s">
        <v>339</v>
      </c>
      <c r="BM791" s="191" t="s">
        <v>1199</v>
      </c>
    </row>
    <row r="792" spans="1:65" s="13" customFormat="1" ht="11.25">
      <c r="B792" s="206"/>
      <c r="C792" s="207"/>
      <c r="D792" s="198" t="s">
        <v>254</v>
      </c>
      <c r="E792" s="208" t="s">
        <v>19</v>
      </c>
      <c r="F792" s="209" t="s">
        <v>1200</v>
      </c>
      <c r="G792" s="207"/>
      <c r="H792" s="210">
        <v>76.676000000000002</v>
      </c>
      <c r="I792" s="211"/>
      <c r="J792" s="207"/>
      <c r="K792" s="207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254</v>
      </c>
      <c r="AU792" s="216" t="s">
        <v>86</v>
      </c>
      <c r="AV792" s="13" t="s">
        <v>86</v>
      </c>
      <c r="AW792" s="13" t="s">
        <v>37</v>
      </c>
      <c r="AX792" s="13" t="s">
        <v>76</v>
      </c>
      <c r="AY792" s="216" t="s">
        <v>142</v>
      </c>
    </row>
    <row r="793" spans="1:65" s="13" customFormat="1" ht="33.75">
      <c r="B793" s="206"/>
      <c r="C793" s="207"/>
      <c r="D793" s="198" t="s">
        <v>254</v>
      </c>
      <c r="E793" s="208" t="s">
        <v>19</v>
      </c>
      <c r="F793" s="209" t="s">
        <v>1201</v>
      </c>
      <c r="G793" s="207"/>
      <c r="H793" s="210">
        <v>11.499000000000001</v>
      </c>
      <c r="I793" s="211"/>
      <c r="J793" s="207"/>
      <c r="K793" s="207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254</v>
      </c>
      <c r="AU793" s="216" t="s">
        <v>86</v>
      </c>
      <c r="AV793" s="13" t="s">
        <v>86</v>
      </c>
      <c r="AW793" s="13" t="s">
        <v>37</v>
      </c>
      <c r="AX793" s="13" t="s">
        <v>76</v>
      </c>
      <c r="AY793" s="216" t="s">
        <v>142</v>
      </c>
    </row>
    <row r="794" spans="1:65" s="14" customFormat="1" ht="11.25">
      <c r="B794" s="217"/>
      <c r="C794" s="218"/>
      <c r="D794" s="198" t="s">
        <v>254</v>
      </c>
      <c r="E794" s="219" t="s">
        <v>19</v>
      </c>
      <c r="F794" s="220" t="s">
        <v>266</v>
      </c>
      <c r="G794" s="218"/>
      <c r="H794" s="221">
        <v>88.174999999999997</v>
      </c>
      <c r="I794" s="222"/>
      <c r="J794" s="218"/>
      <c r="K794" s="218"/>
      <c r="L794" s="223"/>
      <c r="M794" s="224"/>
      <c r="N794" s="225"/>
      <c r="O794" s="225"/>
      <c r="P794" s="225"/>
      <c r="Q794" s="225"/>
      <c r="R794" s="225"/>
      <c r="S794" s="225"/>
      <c r="T794" s="226"/>
      <c r="AT794" s="227" t="s">
        <v>254</v>
      </c>
      <c r="AU794" s="227" t="s">
        <v>86</v>
      </c>
      <c r="AV794" s="14" t="s">
        <v>167</v>
      </c>
      <c r="AW794" s="14" t="s">
        <v>37</v>
      </c>
      <c r="AX794" s="14" t="s">
        <v>84</v>
      </c>
      <c r="AY794" s="227" t="s">
        <v>142</v>
      </c>
    </row>
    <row r="795" spans="1:65" s="2" customFormat="1" ht="24.2" customHeight="1">
      <c r="A795" s="36"/>
      <c r="B795" s="37"/>
      <c r="C795" s="180" t="s">
        <v>1202</v>
      </c>
      <c r="D795" s="180" t="s">
        <v>145</v>
      </c>
      <c r="E795" s="181" t="s">
        <v>1203</v>
      </c>
      <c r="F795" s="182" t="s">
        <v>1204</v>
      </c>
      <c r="G795" s="183" t="s">
        <v>251</v>
      </c>
      <c r="H795" s="184">
        <v>383.37799999999999</v>
      </c>
      <c r="I795" s="185"/>
      <c r="J795" s="186">
        <f>ROUND(I795*H795,2)</f>
        <v>0</v>
      </c>
      <c r="K795" s="182" t="s">
        <v>149</v>
      </c>
      <c r="L795" s="41"/>
      <c r="M795" s="187" t="s">
        <v>19</v>
      </c>
      <c r="N795" s="188" t="s">
        <v>47</v>
      </c>
      <c r="O795" s="66"/>
      <c r="P795" s="189">
        <f>O795*H795</f>
        <v>0</v>
      </c>
      <c r="Q795" s="189">
        <v>4.0000000000000002E-4</v>
      </c>
      <c r="R795" s="189">
        <f>Q795*H795</f>
        <v>0.15335119999999999</v>
      </c>
      <c r="S795" s="189">
        <v>0</v>
      </c>
      <c r="T795" s="190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91" t="s">
        <v>339</v>
      </c>
      <c r="AT795" s="191" t="s">
        <v>145</v>
      </c>
      <c r="AU795" s="191" t="s">
        <v>86</v>
      </c>
      <c r="AY795" s="19" t="s">
        <v>142</v>
      </c>
      <c r="BE795" s="192">
        <f>IF(N795="základní",J795,0)</f>
        <v>0</v>
      </c>
      <c r="BF795" s="192">
        <f>IF(N795="snížená",J795,0)</f>
        <v>0</v>
      </c>
      <c r="BG795" s="192">
        <f>IF(N795="zákl. přenesená",J795,0)</f>
        <v>0</v>
      </c>
      <c r="BH795" s="192">
        <f>IF(N795="sníž. přenesená",J795,0)</f>
        <v>0</v>
      </c>
      <c r="BI795" s="192">
        <f>IF(N795="nulová",J795,0)</f>
        <v>0</v>
      </c>
      <c r="BJ795" s="19" t="s">
        <v>84</v>
      </c>
      <c r="BK795" s="192">
        <f>ROUND(I795*H795,2)</f>
        <v>0</v>
      </c>
      <c r="BL795" s="19" t="s">
        <v>339</v>
      </c>
      <c r="BM795" s="191" t="s">
        <v>1205</v>
      </c>
    </row>
    <row r="796" spans="1:65" s="2" customFormat="1" ht="11.25">
      <c r="A796" s="36"/>
      <c r="B796" s="37"/>
      <c r="C796" s="38"/>
      <c r="D796" s="193" t="s">
        <v>152</v>
      </c>
      <c r="E796" s="38"/>
      <c r="F796" s="194" t="s">
        <v>1206</v>
      </c>
      <c r="G796" s="38"/>
      <c r="H796" s="38"/>
      <c r="I796" s="195"/>
      <c r="J796" s="38"/>
      <c r="K796" s="38"/>
      <c r="L796" s="41"/>
      <c r="M796" s="196"/>
      <c r="N796" s="197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152</v>
      </c>
      <c r="AU796" s="19" t="s">
        <v>86</v>
      </c>
    </row>
    <row r="797" spans="1:65" s="13" customFormat="1" ht="11.25">
      <c r="B797" s="206"/>
      <c r="C797" s="207"/>
      <c r="D797" s="198" t="s">
        <v>254</v>
      </c>
      <c r="E797" s="208" t="s">
        <v>19</v>
      </c>
      <c r="F797" s="209" t="s">
        <v>1207</v>
      </c>
      <c r="G797" s="207"/>
      <c r="H797" s="210">
        <v>383.37799999999999</v>
      </c>
      <c r="I797" s="211"/>
      <c r="J797" s="207"/>
      <c r="K797" s="207"/>
      <c r="L797" s="212"/>
      <c r="M797" s="213"/>
      <c r="N797" s="214"/>
      <c r="O797" s="214"/>
      <c r="P797" s="214"/>
      <c r="Q797" s="214"/>
      <c r="R797" s="214"/>
      <c r="S797" s="214"/>
      <c r="T797" s="215"/>
      <c r="AT797" s="216" t="s">
        <v>254</v>
      </c>
      <c r="AU797" s="216" t="s">
        <v>86</v>
      </c>
      <c r="AV797" s="13" t="s">
        <v>86</v>
      </c>
      <c r="AW797" s="13" t="s">
        <v>37</v>
      </c>
      <c r="AX797" s="13" t="s">
        <v>84</v>
      </c>
      <c r="AY797" s="216" t="s">
        <v>142</v>
      </c>
    </row>
    <row r="798" spans="1:65" s="2" customFormat="1" ht="24.2" customHeight="1">
      <c r="A798" s="36"/>
      <c r="B798" s="37"/>
      <c r="C798" s="180" t="s">
        <v>1208</v>
      </c>
      <c r="D798" s="180" t="s">
        <v>145</v>
      </c>
      <c r="E798" s="181" t="s">
        <v>1209</v>
      </c>
      <c r="F798" s="182" t="s">
        <v>1210</v>
      </c>
      <c r="G798" s="183" t="s">
        <v>251</v>
      </c>
      <c r="H798" s="184">
        <v>57.496000000000002</v>
      </c>
      <c r="I798" s="185"/>
      <c r="J798" s="186">
        <f>ROUND(I798*H798,2)</f>
        <v>0</v>
      </c>
      <c r="K798" s="182" t="s">
        <v>149</v>
      </c>
      <c r="L798" s="41"/>
      <c r="M798" s="187" t="s">
        <v>19</v>
      </c>
      <c r="N798" s="188" t="s">
        <v>47</v>
      </c>
      <c r="O798" s="66"/>
      <c r="P798" s="189">
        <f>O798*H798</f>
        <v>0</v>
      </c>
      <c r="Q798" s="189">
        <v>4.0000000000000002E-4</v>
      </c>
      <c r="R798" s="189">
        <f>Q798*H798</f>
        <v>2.2998400000000002E-2</v>
      </c>
      <c r="S798" s="189">
        <v>0</v>
      </c>
      <c r="T798" s="190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91" t="s">
        <v>339</v>
      </c>
      <c r="AT798" s="191" t="s">
        <v>145</v>
      </c>
      <c r="AU798" s="191" t="s">
        <v>86</v>
      </c>
      <c r="AY798" s="19" t="s">
        <v>142</v>
      </c>
      <c r="BE798" s="192">
        <f>IF(N798="základní",J798,0)</f>
        <v>0</v>
      </c>
      <c r="BF798" s="192">
        <f>IF(N798="snížená",J798,0)</f>
        <v>0</v>
      </c>
      <c r="BG798" s="192">
        <f>IF(N798="zákl. přenesená",J798,0)</f>
        <v>0</v>
      </c>
      <c r="BH798" s="192">
        <f>IF(N798="sníž. přenesená",J798,0)</f>
        <v>0</v>
      </c>
      <c r="BI798" s="192">
        <f>IF(N798="nulová",J798,0)</f>
        <v>0</v>
      </c>
      <c r="BJ798" s="19" t="s">
        <v>84</v>
      </c>
      <c r="BK798" s="192">
        <f>ROUND(I798*H798,2)</f>
        <v>0</v>
      </c>
      <c r="BL798" s="19" t="s">
        <v>339</v>
      </c>
      <c r="BM798" s="191" t="s">
        <v>1211</v>
      </c>
    </row>
    <row r="799" spans="1:65" s="2" customFormat="1" ht="11.25">
      <c r="A799" s="36"/>
      <c r="B799" s="37"/>
      <c r="C799" s="38"/>
      <c r="D799" s="193" t="s">
        <v>152</v>
      </c>
      <c r="E799" s="38"/>
      <c r="F799" s="194" t="s">
        <v>1212</v>
      </c>
      <c r="G799" s="38"/>
      <c r="H799" s="38"/>
      <c r="I799" s="195"/>
      <c r="J799" s="38"/>
      <c r="K799" s="38"/>
      <c r="L799" s="41"/>
      <c r="M799" s="196"/>
      <c r="N799" s="197"/>
      <c r="O799" s="66"/>
      <c r="P799" s="66"/>
      <c r="Q799" s="66"/>
      <c r="R799" s="66"/>
      <c r="S799" s="66"/>
      <c r="T799" s="67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T799" s="19" t="s">
        <v>152</v>
      </c>
      <c r="AU799" s="19" t="s">
        <v>86</v>
      </c>
    </row>
    <row r="800" spans="1:65" s="13" customFormat="1" ht="33.75">
      <c r="B800" s="206"/>
      <c r="C800" s="207"/>
      <c r="D800" s="198" t="s">
        <v>254</v>
      </c>
      <c r="E800" s="208" t="s">
        <v>19</v>
      </c>
      <c r="F800" s="209" t="s">
        <v>1213</v>
      </c>
      <c r="G800" s="207"/>
      <c r="H800" s="210">
        <v>57.496000000000002</v>
      </c>
      <c r="I800" s="211"/>
      <c r="J800" s="207"/>
      <c r="K800" s="207"/>
      <c r="L800" s="212"/>
      <c r="M800" s="213"/>
      <c r="N800" s="214"/>
      <c r="O800" s="214"/>
      <c r="P800" s="214"/>
      <c r="Q800" s="214"/>
      <c r="R800" s="214"/>
      <c r="S800" s="214"/>
      <c r="T800" s="215"/>
      <c r="AT800" s="216" t="s">
        <v>254</v>
      </c>
      <c r="AU800" s="216" t="s">
        <v>86</v>
      </c>
      <c r="AV800" s="13" t="s">
        <v>86</v>
      </c>
      <c r="AW800" s="13" t="s">
        <v>37</v>
      </c>
      <c r="AX800" s="13" t="s">
        <v>84</v>
      </c>
      <c r="AY800" s="216" t="s">
        <v>142</v>
      </c>
    </row>
    <row r="801" spans="1:65" s="2" customFormat="1" ht="49.15" customHeight="1">
      <c r="A801" s="36"/>
      <c r="B801" s="37"/>
      <c r="C801" s="228" t="s">
        <v>1214</v>
      </c>
      <c r="D801" s="228" t="s">
        <v>351</v>
      </c>
      <c r="E801" s="229" t="s">
        <v>1215</v>
      </c>
      <c r="F801" s="230" t="s">
        <v>1216</v>
      </c>
      <c r="G801" s="231" t="s">
        <v>251</v>
      </c>
      <c r="H801" s="232">
        <v>573.13599999999997</v>
      </c>
      <c r="I801" s="233"/>
      <c r="J801" s="234">
        <f>ROUND(I801*H801,2)</f>
        <v>0</v>
      </c>
      <c r="K801" s="230" t="s">
        <v>149</v>
      </c>
      <c r="L801" s="235"/>
      <c r="M801" s="236" t="s">
        <v>19</v>
      </c>
      <c r="N801" s="237" t="s">
        <v>47</v>
      </c>
      <c r="O801" s="66"/>
      <c r="P801" s="189">
        <f>O801*H801</f>
        <v>0</v>
      </c>
      <c r="Q801" s="189">
        <v>5.4000000000000003E-3</v>
      </c>
      <c r="R801" s="189">
        <f>Q801*H801</f>
        <v>3.0949344000000001</v>
      </c>
      <c r="S801" s="189">
        <v>0</v>
      </c>
      <c r="T801" s="190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91" t="s">
        <v>437</v>
      </c>
      <c r="AT801" s="191" t="s">
        <v>351</v>
      </c>
      <c r="AU801" s="191" t="s">
        <v>86</v>
      </c>
      <c r="AY801" s="19" t="s">
        <v>142</v>
      </c>
      <c r="BE801" s="192">
        <f>IF(N801="základní",J801,0)</f>
        <v>0</v>
      </c>
      <c r="BF801" s="192">
        <f>IF(N801="snížená",J801,0)</f>
        <v>0</v>
      </c>
      <c r="BG801" s="192">
        <f>IF(N801="zákl. přenesená",J801,0)</f>
        <v>0</v>
      </c>
      <c r="BH801" s="192">
        <f>IF(N801="sníž. přenesená",J801,0)</f>
        <v>0</v>
      </c>
      <c r="BI801" s="192">
        <f>IF(N801="nulová",J801,0)</f>
        <v>0</v>
      </c>
      <c r="BJ801" s="19" t="s">
        <v>84</v>
      </c>
      <c r="BK801" s="192">
        <f>ROUND(I801*H801,2)</f>
        <v>0</v>
      </c>
      <c r="BL801" s="19" t="s">
        <v>339</v>
      </c>
      <c r="BM801" s="191" t="s">
        <v>1217</v>
      </c>
    </row>
    <row r="802" spans="1:65" s="13" customFormat="1" ht="11.25">
      <c r="B802" s="206"/>
      <c r="C802" s="207"/>
      <c r="D802" s="198" t="s">
        <v>254</v>
      </c>
      <c r="E802" s="208" t="s">
        <v>19</v>
      </c>
      <c r="F802" s="209" t="s">
        <v>1207</v>
      </c>
      <c r="G802" s="207"/>
      <c r="H802" s="210">
        <v>383.37799999999999</v>
      </c>
      <c r="I802" s="211"/>
      <c r="J802" s="207"/>
      <c r="K802" s="207"/>
      <c r="L802" s="212"/>
      <c r="M802" s="213"/>
      <c r="N802" s="214"/>
      <c r="O802" s="214"/>
      <c r="P802" s="214"/>
      <c r="Q802" s="214"/>
      <c r="R802" s="214"/>
      <c r="S802" s="214"/>
      <c r="T802" s="215"/>
      <c r="AT802" s="216" t="s">
        <v>254</v>
      </c>
      <c r="AU802" s="216" t="s">
        <v>86</v>
      </c>
      <c r="AV802" s="13" t="s">
        <v>86</v>
      </c>
      <c r="AW802" s="13" t="s">
        <v>37</v>
      </c>
      <c r="AX802" s="13" t="s">
        <v>76</v>
      </c>
      <c r="AY802" s="216" t="s">
        <v>142</v>
      </c>
    </row>
    <row r="803" spans="1:65" s="13" customFormat="1" ht="33.75">
      <c r="B803" s="206"/>
      <c r="C803" s="207"/>
      <c r="D803" s="198" t="s">
        <v>254</v>
      </c>
      <c r="E803" s="208" t="s">
        <v>19</v>
      </c>
      <c r="F803" s="209" t="s">
        <v>1213</v>
      </c>
      <c r="G803" s="207"/>
      <c r="H803" s="210">
        <v>57.496000000000002</v>
      </c>
      <c r="I803" s="211"/>
      <c r="J803" s="207"/>
      <c r="K803" s="207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254</v>
      </c>
      <c r="AU803" s="216" t="s">
        <v>86</v>
      </c>
      <c r="AV803" s="13" t="s">
        <v>86</v>
      </c>
      <c r="AW803" s="13" t="s">
        <v>37</v>
      </c>
      <c r="AX803" s="13" t="s">
        <v>76</v>
      </c>
      <c r="AY803" s="216" t="s">
        <v>142</v>
      </c>
    </row>
    <row r="804" spans="1:65" s="14" customFormat="1" ht="11.25">
      <c r="B804" s="217"/>
      <c r="C804" s="218"/>
      <c r="D804" s="198" t="s">
        <v>254</v>
      </c>
      <c r="E804" s="219" t="s">
        <v>19</v>
      </c>
      <c r="F804" s="220" t="s">
        <v>266</v>
      </c>
      <c r="G804" s="218"/>
      <c r="H804" s="221">
        <v>440.87400000000002</v>
      </c>
      <c r="I804" s="222"/>
      <c r="J804" s="218"/>
      <c r="K804" s="218"/>
      <c r="L804" s="223"/>
      <c r="M804" s="224"/>
      <c r="N804" s="225"/>
      <c r="O804" s="225"/>
      <c r="P804" s="225"/>
      <c r="Q804" s="225"/>
      <c r="R804" s="225"/>
      <c r="S804" s="225"/>
      <c r="T804" s="226"/>
      <c r="AT804" s="227" t="s">
        <v>254</v>
      </c>
      <c r="AU804" s="227" t="s">
        <v>86</v>
      </c>
      <c r="AV804" s="14" t="s">
        <v>167</v>
      </c>
      <c r="AW804" s="14" t="s">
        <v>37</v>
      </c>
      <c r="AX804" s="14" t="s">
        <v>84</v>
      </c>
      <c r="AY804" s="227" t="s">
        <v>142</v>
      </c>
    </row>
    <row r="805" spans="1:65" s="13" customFormat="1" ht="11.25">
      <c r="B805" s="206"/>
      <c r="C805" s="207"/>
      <c r="D805" s="198" t="s">
        <v>254</v>
      </c>
      <c r="E805" s="207"/>
      <c r="F805" s="209" t="s">
        <v>1218</v>
      </c>
      <c r="G805" s="207"/>
      <c r="H805" s="210">
        <v>573.13599999999997</v>
      </c>
      <c r="I805" s="211"/>
      <c r="J805" s="207"/>
      <c r="K805" s="207"/>
      <c r="L805" s="212"/>
      <c r="M805" s="213"/>
      <c r="N805" s="214"/>
      <c r="O805" s="214"/>
      <c r="P805" s="214"/>
      <c r="Q805" s="214"/>
      <c r="R805" s="214"/>
      <c r="S805" s="214"/>
      <c r="T805" s="215"/>
      <c r="AT805" s="216" t="s">
        <v>254</v>
      </c>
      <c r="AU805" s="216" t="s">
        <v>86</v>
      </c>
      <c r="AV805" s="13" t="s">
        <v>86</v>
      </c>
      <c r="AW805" s="13" t="s">
        <v>4</v>
      </c>
      <c r="AX805" s="13" t="s">
        <v>84</v>
      </c>
      <c r="AY805" s="216" t="s">
        <v>142</v>
      </c>
    </row>
    <row r="806" spans="1:65" s="2" customFormat="1" ht="24.2" customHeight="1">
      <c r="A806" s="36"/>
      <c r="B806" s="37"/>
      <c r="C806" s="180" t="s">
        <v>1219</v>
      </c>
      <c r="D806" s="180" t="s">
        <v>145</v>
      </c>
      <c r="E806" s="181" t="s">
        <v>1220</v>
      </c>
      <c r="F806" s="182" t="s">
        <v>1221</v>
      </c>
      <c r="G806" s="183" t="s">
        <v>251</v>
      </c>
      <c r="H806" s="184">
        <v>77.968000000000004</v>
      </c>
      <c r="I806" s="185"/>
      <c r="J806" s="186">
        <f>ROUND(I806*H806,2)</f>
        <v>0</v>
      </c>
      <c r="K806" s="182" t="s">
        <v>149</v>
      </c>
      <c r="L806" s="41"/>
      <c r="M806" s="187" t="s">
        <v>19</v>
      </c>
      <c r="N806" s="188" t="s">
        <v>47</v>
      </c>
      <c r="O806" s="66"/>
      <c r="P806" s="189">
        <f>O806*H806</f>
        <v>0</v>
      </c>
      <c r="Q806" s="189">
        <v>4.0000000000000003E-5</v>
      </c>
      <c r="R806" s="189">
        <f>Q806*H806</f>
        <v>3.1187200000000006E-3</v>
      </c>
      <c r="S806" s="189">
        <v>0</v>
      </c>
      <c r="T806" s="190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191" t="s">
        <v>339</v>
      </c>
      <c r="AT806" s="191" t="s">
        <v>145</v>
      </c>
      <c r="AU806" s="191" t="s">
        <v>86</v>
      </c>
      <c r="AY806" s="19" t="s">
        <v>142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9" t="s">
        <v>84</v>
      </c>
      <c r="BK806" s="192">
        <f>ROUND(I806*H806,2)</f>
        <v>0</v>
      </c>
      <c r="BL806" s="19" t="s">
        <v>339</v>
      </c>
      <c r="BM806" s="191" t="s">
        <v>1222</v>
      </c>
    </row>
    <row r="807" spans="1:65" s="2" customFormat="1" ht="11.25">
      <c r="A807" s="36"/>
      <c r="B807" s="37"/>
      <c r="C807" s="38"/>
      <c r="D807" s="193" t="s">
        <v>152</v>
      </c>
      <c r="E807" s="38"/>
      <c r="F807" s="194" t="s">
        <v>1223</v>
      </c>
      <c r="G807" s="38"/>
      <c r="H807" s="38"/>
      <c r="I807" s="195"/>
      <c r="J807" s="38"/>
      <c r="K807" s="38"/>
      <c r="L807" s="41"/>
      <c r="M807" s="196"/>
      <c r="N807" s="197"/>
      <c r="O807" s="66"/>
      <c r="P807" s="66"/>
      <c r="Q807" s="66"/>
      <c r="R807" s="66"/>
      <c r="S807" s="66"/>
      <c r="T807" s="67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T807" s="19" t="s">
        <v>152</v>
      </c>
      <c r="AU807" s="19" t="s">
        <v>86</v>
      </c>
    </row>
    <row r="808" spans="1:65" s="13" customFormat="1" ht="33.75">
      <c r="B808" s="206"/>
      <c r="C808" s="207"/>
      <c r="D808" s="198" t="s">
        <v>254</v>
      </c>
      <c r="E808" s="208" t="s">
        <v>19</v>
      </c>
      <c r="F808" s="209" t="s">
        <v>1224</v>
      </c>
      <c r="G808" s="207"/>
      <c r="H808" s="210">
        <v>77.968000000000004</v>
      </c>
      <c r="I808" s="211"/>
      <c r="J808" s="207"/>
      <c r="K808" s="207"/>
      <c r="L808" s="212"/>
      <c r="M808" s="213"/>
      <c r="N808" s="214"/>
      <c r="O808" s="214"/>
      <c r="P808" s="214"/>
      <c r="Q808" s="214"/>
      <c r="R808" s="214"/>
      <c r="S808" s="214"/>
      <c r="T808" s="215"/>
      <c r="AT808" s="216" t="s">
        <v>254</v>
      </c>
      <c r="AU808" s="216" t="s">
        <v>86</v>
      </c>
      <c r="AV808" s="13" t="s">
        <v>86</v>
      </c>
      <c r="AW808" s="13" t="s">
        <v>37</v>
      </c>
      <c r="AX808" s="13" t="s">
        <v>84</v>
      </c>
      <c r="AY808" s="216" t="s">
        <v>142</v>
      </c>
    </row>
    <row r="809" spans="1:65" s="2" customFormat="1" ht="33" customHeight="1">
      <c r="A809" s="36"/>
      <c r="B809" s="37"/>
      <c r="C809" s="228" t="s">
        <v>1225</v>
      </c>
      <c r="D809" s="228" t="s">
        <v>351</v>
      </c>
      <c r="E809" s="229" t="s">
        <v>1226</v>
      </c>
      <c r="F809" s="230" t="s">
        <v>1227</v>
      </c>
      <c r="G809" s="231" t="s">
        <v>251</v>
      </c>
      <c r="H809" s="232">
        <v>93.561999999999998</v>
      </c>
      <c r="I809" s="233"/>
      <c r="J809" s="234">
        <f>ROUND(I809*H809,2)</f>
        <v>0</v>
      </c>
      <c r="K809" s="230" t="s">
        <v>149</v>
      </c>
      <c r="L809" s="235"/>
      <c r="M809" s="236" t="s">
        <v>19</v>
      </c>
      <c r="N809" s="237" t="s">
        <v>47</v>
      </c>
      <c r="O809" s="66"/>
      <c r="P809" s="189">
        <f>O809*H809</f>
        <v>0</v>
      </c>
      <c r="Q809" s="189">
        <v>5.0000000000000001E-4</v>
      </c>
      <c r="R809" s="189">
        <f>Q809*H809</f>
        <v>4.6781000000000003E-2</v>
      </c>
      <c r="S809" s="189">
        <v>0</v>
      </c>
      <c r="T809" s="190">
        <f>S809*H809</f>
        <v>0</v>
      </c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R809" s="191" t="s">
        <v>437</v>
      </c>
      <c r="AT809" s="191" t="s">
        <v>351</v>
      </c>
      <c r="AU809" s="191" t="s">
        <v>86</v>
      </c>
      <c r="AY809" s="19" t="s">
        <v>142</v>
      </c>
      <c r="BE809" s="192">
        <f>IF(N809="základní",J809,0)</f>
        <v>0</v>
      </c>
      <c r="BF809" s="192">
        <f>IF(N809="snížená",J809,0)</f>
        <v>0</v>
      </c>
      <c r="BG809" s="192">
        <f>IF(N809="zákl. přenesená",J809,0)</f>
        <v>0</v>
      </c>
      <c r="BH809" s="192">
        <f>IF(N809="sníž. přenesená",J809,0)</f>
        <v>0</v>
      </c>
      <c r="BI809" s="192">
        <f>IF(N809="nulová",J809,0)</f>
        <v>0</v>
      </c>
      <c r="BJ809" s="19" t="s">
        <v>84</v>
      </c>
      <c r="BK809" s="192">
        <f>ROUND(I809*H809,2)</f>
        <v>0</v>
      </c>
      <c r="BL809" s="19" t="s">
        <v>339</v>
      </c>
      <c r="BM809" s="191" t="s">
        <v>1228</v>
      </c>
    </row>
    <row r="810" spans="1:65" s="13" customFormat="1" ht="33.75">
      <c r="B810" s="206"/>
      <c r="C810" s="207"/>
      <c r="D810" s="198" t="s">
        <v>254</v>
      </c>
      <c r="E810" s="208" t="s">
        <v>19</v>
      </c>
      <c r="F810" s="209" t="s">
        <v>1224</v>
      </c>
      <c r="G810" s="207"/>
      <c r="H810" s="210">
        <v>77.968000000000004</v>
      </c>
      <c r="I810" s="211"/>
      <c r="J810" s="207"/>
      <c r="K810" s="207"/>
      <c r="L810" s="212"/>
      <c r="M810" s="213"/>
      <c r="N810" s="214"/>
      <c r="O810" s="214"/>
      <c r="P810" s="214"/>
      <c r="Q810" s="214"/>
      <c r="R810" s="214"/>
      <c r="S810" s="214"/>
      <c r="T810" s="215"/>
      <c r="AT810" s="216" t="s">
        <v>254</v>
      </c>
      <c r="AU810" s="216" t="s">
        <v>86</v>
      </c>
      <c r="AV810" s="13" t="s">
        <v>86</v>
      </c>
      <c r="AW810" s="13" t="s">
        <v>37</v>
      </c>
      <c r="AX810" s="13" t="s">
        <v>84</v>
      </c>
      <c r="AY810" s="216" t="s">
        <v>142</v>
      </c>
    </row>
    <row r="811" spans="1:65" s="13" customFormat="1" ht="11.25">
      <c r="B811" s="206"/>
      <c r="C811" s="207"/>
      <c r="D811" s="198" t="s">
        <v>254</v>
      </c>
      <c r="E811" s="207"/>
      <c r="F811" s="209" t="s">
        <v>1229</v>
      </c>
      <c r="G811" s="207"/>
      <c r="H811" s="210">
        <v>93.561999999999998</v>
      </c>
      <c r="I811" s="211"/>
      <c r="J811" s="207"/>
      <c r="K811" s="207"/>
      <c r="L811" s="212"/>
      <c r="M811" s="213"/>
      <c r="N811" s="214"/>
      <c r="O811" s="214"/>
      <c r="P811" s="214"/>
      <c r="Q811" s="214"/>
      <c r="R811" s="214"/>
      <c r="S811" s="214"/>
      <c r="T811" s="215"/>
      <c r="AT811" s="216" t="s">
        <v>254</v>
      </c>
      <c r="AU811" s="216" t="s">
        <v>86</v>
      </c>
      <c r="AV811" s="13" t="s">
        <v>86</v>
      </c>
      <c r="AW811" s="13" t="s">
        <v>4</v>
      </c>
      <c r="AX811" s="13" t="s">
        <v>84</v>
      </c>
      <c r="AY811" s="216" t="s">
        <v>142</v>
      </c>
    </row>
    <row r="812" spans="1:65" s="2" customFormat="1" ht="37.9" customHeight="1">
      <c r="A812" s="36"/>
      <c r="B812" s="37"/>
      <c r="C812" s="180" t="s">
        <v>1230</v>
      </c>
      <c r="D812" s="180" t="s">
        <v>145</v>
      </c>
      <c r="E812" s="181" t="s">
        <v>1231</v>
      </c>
      <c r="F812" s="182" t="s">
        <v>1232</v>
      </c>
      <c r="G812" s="183" t="s">
        <v>514</v>
      </c>
      <c r="H812" s="184">
        <v>23</v>
      </c>
      <c r="I812" s="185"/>
      <c r="J812" s="186">
        <f>ROUND(I812*H812,2)</f>
        <v>0</v>
      </c>
      <c r="K812" s="182" t="s">
        <v>149</v>
      </c>
      <c r="L812" s="41"/>
      <c r="M812" s="187" t="s">
        <v>19</v>
      </c>
      <c r="N812" s="188" t="s">
        <v>47</v>
      </c>
      <c r="O812" s="66"/>
      <c r="P812" s="189">
        <f>O812*H812</f>
        <v>0</v>
      </c>
      <c r="Q812" s="189">
        <v>2.9999999999999997E-4</v>
      </c>
      <c r="R812" s="189">
        <f>Q812*H812</f>
        <v>6.899999999999999E-3</v>
      </c>
      <c r="S812" s="189">
        <v>0</v>
      </c>
      <c r="T812" s="190">
        <f>S812*H812</f>
        <v>0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91" t="s">
        <v>339</v>
      </c>
      <c r="AT812" s="191" t="s">
        <v>145</v>
      </c>
      <c r="AU812" s="191" t="s">
        <v>86</v>
      </c>
      <c r="AY812" s="19" t="s">
        <v>142</v>
      </c>
      <c r="BE812" s="192">
        <f>IF(N812="základní",J812,0)</f>
        <v>0</v>
      </c>
      <c r="BF812" s="192">
        <f>IF(N812="snížená",J812,0)</f>
        <v>0</v>
      </c>
      <c r="BG812" s="192">
        <f>IF(N812="zákl. přenesená",J812,0)</f>
        <v>0</v>
      </c>
      <c r="BH812" s="192">
        <f>IF(N812="sníž. přenesená",J812,0)</f>
        <v>0</v>
      </c>
      <c r="BI812" s="192">
        <f>IF(N812="nulová",J812,0)</f>
        <v>0</v>
      </c>
      <c r="BJ812" s="19" t="s">
        <v>84</v>
      </c>
      <c r="BK812" s="192">
        <f>ROUND(I812*H812,2)</f>
        <v>0</v>
      </c>
      <c r="BL812" s="19" t="s">
        <v>339</v>
      </c>
      <c r="BM812" s="191" t="s">
        <v>1233</v>
      </c>
    </row>
    <row r="813" spans="1:65" s="2" customFormat="1" ht="11.25">
      <c r="A813" s="36"/>
      <c r="B813" s="37"/>
      <c r="C813" s="38"/>
      <c r="D813" s="193" t="s">
        <v>152</v>
      </c>
      <c r="E813" s="38"/>
      <c r="F813" s="194" t="s">
        <v>1234</v>
      </c>
      <c r="G813" s="38"/>
      <c r="H813" s="38"/>
      <c r="I813" s="195"/>
      <c r="J813" s="38"/>
      <c r="K813" s="38"/>
      <c r="L813" s="41"/>
      <c r="M813" s="196"/>
      <c r="N813" s="197"/>
      <c r="O813" s="66"/>
      <c r="P813" s="66"/>
      <c r="Q813" s="66"/>
      <c r="R813" s="66"/>
      <c r="S813" s="66"/>
      <c r="T813" s="67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T813" s="19" t="s">
        <v>152</v>
      </c>
      <c r="AU813" s="19" t="s">
        <v>86</v>
      </c>
    </row>
    <row r="814" spans="1:65" s="13" customFormat="1" ht="11.25">
      <c r="B814" s="206"/>
      <c r="C814" s="207"/>
      <c r="D814" s="198" t="s">
        <v>254</v>
      </c>
      <c r="E814" s="208" t="s">
        <v>19</v>
      </c>
      <c r="F814" s="209" t="s">
        <v>1235</v>
      </c>
      <c r="G814" s="207"/>
      <c r="H814" s="210">
        <v>18</v>
      </c>
      <c r="I814" s="211"/>
      <c r="J814" s="207"/>
      <c r="K814" s="207"/>
      <c r="L814" s="212"/>
      <c r="M814" s="213"/>
      <c r="N814" s="214"/>
      <c r="O814" s="214"/>
      <c r="P814" s="214"/>
      <c r="Q814" s="214"/>
      <c r="R814" s="214"/>
      <c r="S814" s="214"/>
      <c r="T814" s="215"/>
      <c r="AT814" s="216" t="s">
        <v>254</v>
      </c>
      <c r="AU814" s="216" t="s">
        <v>86</v>
      </c>
      <c r="AV814" s="13" t="s">
        <v>86</v>
      </c>
      <c r="AW814" s="13" t="s">
        <v>37</v>
      </c>
      <c r="AX814" s="13" t="s">
        <v>76</v>
      </c>
      <c r="AY814" s="216" t="s">
        <v>142</v>
      </c>
    </row>
    <row r="815" spans="1:65" s="13" customFormat="1" ht="11.25">
      <c r="B815" s="206"/>
      <c r="C815" s="207"/>
      <c r="D815" s="198" t="s">
        <v>254</v>
      </c>
      <c r="E815" s="208" t="s">
        <v>19</v>
      </c>
      <c r="F815" s="209" t="s">
        <v>1236</v>
      </c>
      <c r="G815" s="207"/>
      <c r="H815" s="210">
        <v>2</v>
      </c>
      <c r="I815" s="211"/>
      <c r="J815" s="207"/>
      <c r="K815" s="207"/>
      <c r="L815" s="212"/>
      <c r="M815" s="213"/>
      <c r="N815" s="214"/>
      <c r="O815" s="214"/>
      <c r="P815" s="214"/>
      <c r="Q815" s="214"/>
      <c r="R815" s="214"/>
      <c r="S815" s="214"/>
      <c r="T815" s="215"/>
      <c r="AT815" s="216" t="s">
        <v>254</v>
      </c>
      <c r="AU815" s="216" t="s">
        <v>86</v>
      </c>
      <c r="AV815" s="13" t="s">
        <v>86</v>
      </c>
      <c r="AW815" s="13" t="s">
        <v>37</v>
      </c>
      <c r="AX815" s="13" t="s">
        <v>76</v>
      </c>
      <c r="AY815" s="216" t="s">
        <v>142</v>
      </c>
    </row>
    <row r="816" spans="1:65" s="13" customFormat="1" ht="11.25">
      <c r="B816" s="206"/>
      <c r="C816" s="207"/>
      <c r="D816" s="198" t="s">
        <v>254</v>
      </c>
      <c r="E816" s="208" t="s">
        <v>19</v>
      </c>
      <c r="F816" s="209" t="s">
        <v>1237</v>
      </c>
      <c r="G816" s="207"/>
      <c r="H816" s="210">
        <v>2</v>
      </c>
      <c r="I816" s="211"/>
      <c r="J816" s="207"/>
      <c r="K816" s="207"/>
      <c r="L816" s="212"/>
      <c r="M816" s="213"/>
      <c r="N816" s="214"/>
      <c r="O816" s="214"/>
      <c r="P816" s="214"/>
      <c r="Q816" s="214"/>
      <c r="R816" s="214"/>
      <c r="S816" s="214"/>
      <c r="T816" s="215"/>
      <c r="AT816" s="216" t="s">
        <v>254</v>
      </c>
      <c r="AU816" s="216" t="s">
        <v>86</v>
      </c>
      <c r="AV816" s="13" t="s">
        <v>86</v>
      </c>
      <c r="AW816" s="13" t="s">
        <v>37</v>
      </c>
      <c r="AX816" s="13" t="s">
        <v>76</v>
      </c>
      <c r="AY816" s="216" t="s">
        <v>142</v>
      </c>
    </row>
    <row r="817" spans="1:65" s="13" customFormat="1" ht="11.25">
      <c r="B817" s="206"/>
      <c r="C817" s="207"/>
      <c r="D817" s="198" t="s">
        <v>254</v>
      </c>
      <c r="E817" s="208" t="s">
        <v>19</v>
      </c>
      <c r="F817" s="209" t="s">
        <v>1238</v>
      </c>
      <c r="G817" s="207"/>
      <c r="H817" s="210">
        <v>1</v>
      </c>
      <c r="I817" s="211"/>
      <c r="J817" s="207"/>
      <c r="K817" s="207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254</v>
      </c>
      <c r="AU817" s="216" t="s">
        <v>86</v>
      </c>
      <c r="AV817" s="13" t="s">
        <v>86</v>
      </c>
      <c r="AW817" s="13" t="s">
        <v>37</v>
      </c>
      <c r="AX817" s="13" t="s">
        <v>76</v>
      </c>
      <c r="AY817" s="216" t="s">
        <v>142</v>
      </c>
    </row>
    <row r="818" spans="1:65" s="14" customFormat="1" ht="11.25">
      <c r="B818" s="217"/>
      <c r="C818" s="218"/>
      <c r="D818" s="198" t="s">
        <v>254</v>
      </c>
      <c r="E818" s="219" t="s">
        <v>19</v>
      </c>
      <c r="F818" s="220" t="s">
        <v>266</v>
      </c>
      <c r="G818" s="218"/>
      <c r="H818" s="221">
        <v>23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254</v>
      </c>
      <c r="AU818" s="227" t="s">
        <v>86</v>
      </c>
      <c r="AV818" s="14" t="s">
        <v>167</v>
      </c>
      <c r="AW818" s="14" t="s">
        <v>37</v>
      </c>
      <c r="AX818" s="14" t="s">
        <v>84</v>
      </c>
      <c r="AY818" s="227" t="s">
        <v>142</v>
      </c>
    </row>
    <row r="819" spans="1:65" s="2" customFormat="1" ht="49.15" customHeight="1">
      <c r="A819" s="36"/>
      <c r="B819" s="37"/>
      <c r="C819" s="228" t="s">
        <v>1239</v>
      </c>
      <c r="D819" s="228" t="s">
        <v>351</v>
      </c>
      <c r="E819" s="229" t="s">
        <v>1215</v>
      </c>
      <c r="F819" s="230" t="s">
        <v>1216</v>
      </c>
      <c r="G819" s="231" t="s">
        <v>251</v>
      </c>
      <c r="H819" s="232">
        <v>43.055999999999997</v>
      </c>
      <c r="I819" s="233"/>
      <c r="J819" s="234">
        <f>ROUND(I819*H819,2)</f>
        <v>0</v>
      </c>
      <c r="K819" s="230" t="s">
        <v>149</v>
      </c>
      <c r="L819" s="235"/>
      <c r="M819" s="236" t="s">
        <v>19</v>
      </c>
      <c r="N819" s="237" t="s">
        <v>47</v>
      </c>
      <c r="O819" s="66"/>
      <c r="P819" s="189">
        <f>O819*H819</f>
        <v>0</v>
      </c>
      <c r="Q819" s="189">
        <v>5.4000000000000003E-3</v>
      </c>
      <c r="R819" s="189">
        <f>Q819*H819</f>
        <v>0.2325024</v>
      </c>
      <c r="S819" s="189">
        <v>0</v>
      </c>
      <c r="T819" s="190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91" t="s">
        <v>437</v>
      </c>
      <c r="AT819" s="191" t="s">
        <v>351</v>
      </c>
      <c r="AU819" s="191" t="s">
        <v>86</v>
      </c>
      <c r="AY819" s="19" t="s">
        <v>142</v>
      </c>
      <c r="BE819" s="192">
        <f>IF(N819="základní",J819,0)</f>
        <v>0</v>
      </c>
      <c r="BF819" s="192">
        <f>IF(N819="snížená",J819,0)</f>
        <v>0</v>
      </c>
      <c r="BG819" s="192">
        <f>IF(N819="zákl. přenesená",J819,0)</f>
        <v>0</v>
      </c>
      <c r="BH819" s="192">
        <f>IF(N819="sníž. přenesená",J819,0)</f>
        <v>0</v>
      </c>
      <c r="BI819" s="192">
        <f>IF(N819="nulová",J819,0)</f>
        <v>0</v>
      </c>
      <c r="BJ819" s="19" t="s">
        <v>84</v>
      </c>
      <c r="BK819" s="192">
        <f>ROUND(I819*H819,2)</f>
        <v>0</v>
      </c>
      <c r="BL819" s="19" t="s">
        <v>339</v>
      </c>
      <c r="BM819" s="191" t="s">
        <v>1240</v>
      </c>
    </row>
    <row r="820" spans="1:65" s="13" customFormat="1" ht="11.25">
      <c r="B820" s="206"/>
      <c r="C820" s="207"/>
      <c r="D820" s="198" t="s">
        <v>254</v>
      </c>
      <c r="E820" s="208" t="s">
        <v>19</v>
      </c>
      <c r="F820" s="209" t="s">
        <v>1241</v>
      </c>
      <c r="G820" s="207"/>
      <c r="H820" s="210">
        <v>25.92</v>
      </c>
      <c r="I820" s="211"/>
      <c r="J820" s="207"/>
      <c r="K820" s="207"/>
      <c r="L820" s="212"/>
      <c r="M820" s="213"/>
      <c r="N820" s="214"/>
      <c r="O820" s="214"/>
      <c r="P820" s="214"/>
      <c r="Q820" s="214"/>
      <c r="R820" s="214"/>
      <c r="S820" s="214"/>
      <c r="T820" s="215"/>
      <c r="AT820" s="216" t="s">
        <v>254</v>
      </c>
      <c r="AU820" s="216" t="s">
        <v>86</v>
      </c>
      <c r="AV820" s="13" t="s">
        <v>86</v>
      </c>
      <c r="AW820" s="13" t="s">
        <v>37</v>
      </c>
      <c r="AX820" s="13" t="s">
        <v>76</v>
      </c>
      <c r="AY820" s="216" t="s">
        <v>142</v>
      </c>
    </row>
    <row r="821" spans="1:65" s="13" customFormat="1" ht="11.25">
      <c r="B821" s="206"/>
      <c r="C821" s="207"/>
      <c r="D821" s="198" t="s">
        <v>254</v>
      </c>
      <c r="E821" s="208" t="s">
        <v>19</v>
      </c>
      <c r="F821" s="209" t="s">
        <v>1242</v>
      </c>
      <c r="G821" s="207"/>
      <c r="H821" s="210">
        <v>2.88</v>
      </c>
      <c r="I821" s="211"/>
      <c r="J821" s="207"/>
      <c r="K821" s="207"/>
      <c r="L821" s="212"/>
      <c r="M821" s="213"/>
      <c r="N821" s="214"/>
      <c r="O821" s="214"/>
      <c r="P821" s="214"/>
      <c r="Q821" s="214"/>
      <c r="R821" s="214"/>
      <c r="S821" s="214"/>
      <c r="T821" s="215"/>
      <c r="AT821" s="216" t="s">
        <v>254</v>
      </c>
      <c r="AU821" s="216" t="s">
        <v>86</v>
      </c>
      <c r="AV821" s="13" t="s">
        <v>86</v>
      </c>
      <c r="AW821" s="13" t="s">
        <v>37</v>
      </c>
      <c r="AX821" s="13" t="s">
        <v>76</v>
      </c>
      <c r="AY821" s="216" t="s">
        <v>142</v>
      </c>
    </row>
    <row r="822" spans="1:65" s="13" customFormat="1" ht="11.25">
      <c r="B822" s="206"/>
      <c r="C822" s="207"/>
      <c r="D822" s="198" t="s">
        <v>254</v>
      </c>
      <c r="E822" s="208" t="s">
        <v>19</v>
      </c>
      <c r="F822" s="209" t="s">
        <v>1243</v>
      </c>
      <c r="G822" s="207"/>
      <c r="H822" s="210">
        <v>2.88</v>
      </c>
      <c r="I822" s="211"/>
      <c r="J822" s="207"/>
      <c r="K822" s="207"/>
      <c r="L822" s="212"/>
      <c r="M822" s="213"/>
      <c r="N822" s="214"/>
      <c r="O822" s="214"/>
      <c r="P822" s="214"/>
      <c r="Q822" s="214"/>
      <c r="R822" s="214"/>
      <c r="S822" s="214"/>
      <c r="T822" s="215"/>
      <c r="AT822" s="216" t="s">
        <v>254</v>
      </c>
      <c r="AU822" s="216" t="s">
        <v>86</v>
      </c>
      <c r="AV822" s="13" t="s">
        <v>86</v>
      </c>
      <c r="AW822" s="13" t="s">
        <v>37</v>
      </c>
      <c r="AX822" s="13" t="s">
        <v>76</v>
      </c>
      <c r="AY822" s="216" t="s">
        <v>142</v>
      </c>
    </row>
    <row r="823" spans="1:65" s="13" customFormat="1" ht="11.25">
      <c r="B823" s="206"/>
      <c r="C823" s="207"/>
      <c r="D823" s="198" t="s">
        <v>254</v>
      </c>
      <c r="E823" s="208" t="s">
        <v>19</v>
      </c>
      <c r="F823" s="209" t="s">
        <v>1244</v>
      </c>
      <c r="G823" s="207"/>
      <c r="H823" s="210">
        <v>1.44</v>
      </c>
      <c r="I823" s="211"/>
      <c r="J823" s="207"/>
      <c r="K823" s="207"/>
      <c r="L823" s="212"/>
      <c r="M823" s="213"/>
      <c r="N823" s="214"/>
      <c r="O823" s="214"/>
      <c r="P823" s="214"/>
      <c r="Q823" s="214"/>
      <c r="R823" s="214"/>
      <c r="S823" s="214"/>
      <c r="T823" s="215"/>
      <c r="AT823" s="216" t="s">
        <v>254</v>
      </c>
      <c r="AU823" s="216" t="s">
        <v>86</v>
      </c>
      <c r="AV823" s="13" t="s">
        <v>86</v>
      </c>
      <c r="AW823" s="13" t="s">
        <v>37</v>
      </c>
      <c r="AX823" s="13" t="s">
        <v>76</v>
      </c>
      <c r="AY823" s="216" t="s">
        <v>142</v>
      </c>
    </row>
    <row r="824" spans="1:65" s="14" customFormat="1" ht="11.25">
      <c r="B824" s="217"/>
      <c r="C824" s="218"/>
      <c r="D824" s="198" t="s">
        <v>254</v>
      </c>
      <c r="E824" s="219" t="s">
        <v>19</v>
      </c>
      <c r="F824" s="220" t="s">
        <v>266</v>
      </c>
      <c r="G824" s="218"/>
      <c r="H824" s="221">
        <v>33.119999999999997</v>
      </c>
      <c r="I824" s="222"/>
      <c r="J824" s="218"/>
      <c r="K824" s="218"/>
      <c r="L824" s="223"/>
      <c r="M824" s="224"/>
      <c r="N824" s="225"/>
      <c r="O824" s="225"/>
      <c r="P824" s="225"/>
      <c r="Q824" s="225"/>
      <c r="R824" s="225"/>
      <c r="S824" s="225"/>
      <c r="T824" s="226"/>
      <c r="AT824" s="227" t="s">
        <v>254</v>
      </c>
      <c r="AU824" s="227" t="s">
        <v>86</v>
      </c>
      <c r="AV824" s="14" t="s">
        <v>167</v>
      </c>
      <c r="AW824" s="14" t="s">
        <v>37</v>
      </c>
      <c r="AX824" s="14" t="s">
        <v>84</v>
      </c>
      <c r="AY824" s="227" t="s">
        <v>142</v>
      </c>
    </row>
    <row r="825" spans="1:65" s="13" customFormat="1" ht="11.25">
      <c r="B825" s="206"/>
      <c r="C825" s="207"/>
      <c r="D825" s="198" t="s">
        <v>254</v>
      </c>
      <c r="E825" s="207"/>
      <c r="F825" s="209" t="s">
        <v>1245</v>
      </c>
      <c r="G825" s="207"/>
      <c r="H825" s="210">
        <v>43.055999999999997</v>
      </c>
      <c r="I825" s="211"/>
      <c r="J825" s="207"/>
      <c r="K825" s="207"/>
      <c r="L825" s="212"/>
      <c r="M825" s="213"/>
      <c r="N825" s="214"/>
      <c r="O825" s="214"/>
      <c r="P825" s="214"/>
      <c r="Q825" s="214"/>
      <c r="R825" s="214"/>
      <c r="S825" s="214"/>
      <c r="T825" s="215"/>
      <c r="AT825" s="216" t="s">
        <v>254</v>
      </c>
      <c r="AU825" s="216" t="s">
        <v>86</v>
      </c>
      <c r="AV825" s="13" t="s">
        <v>86</v>
      </c>
      <c r="AW825" s="13" t="s">
        <v>4</v>
      </c>
      <c r="AX825" s="13" t="s">
        <v>84</v>
      </c>
      <c r="AY825" s="216" t="s">
        <v>142</v>
      </c>
    </row>
    <row r="826" spans="1:65" s="2" customFormat="1" ht="24.2" customHeight="1">
      <c r="A826" s="36"/>
      <c r="B826" s="37"/>
      <c r="C826" s="228" t="s">
        <v>1246</v>
      </c>
      <c r="D826" s="228" t="s">
        <v>351</v>
      </c>
      <c r="E826" s="229" t="s">
        <v>1247</v>
      </c>
      <c r="F826" s="230" t="s">
        <v>1248</v>
      </c>
      <c r="G826" s="231" t="s">
        <v>514</v>
      </c>
      <c r="H826" s="232">
        <v>15</v>
      </c>
      <c r="I826" s="233"/>
      <c r="J826" s="234">
        <f>ROUND(I826*H826,2)</f>
        <v>0</v>
      </c>
      <c r="K826" s="230" t="s">
        <v>149</v>
      </c>
      <c r="L826" s="235"/>
      <c r="M826" s="236" t="s">
        <v>19</v>
      </c>
      <c r="N826" s="237" t="s">
        <v>47</v>
      </c>
      <c r="O826" s="66"/>
      <c r="P826" s="189">
        <f>O826*H826</f>
        <v>0</v>
      </c>
      <c r="Q826" s="189">
        <v>2.9999999999999997E-4</v>
      </c>
      <c r="R826" s="189">
        <f>Q826*H826</f>
        <v>4.4999999999999997E-3</v>
      </c>
      <c r="S826" s="189">
        <v>0</v>
      </c>
      <c r="T826" s="190">
        <f>S826*H826</f>
        <v>0</v>
      </c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R826" s="191" t="s">
        <v>437</v>
      </c>
      <c r="AT826" s="191" t="s">
        <v>351</v>
      </c>
      <c r="AU826" s="191" t="s">
        <v>86</v>
      </c>
      <c r="AY826" s="19" t="s">
        <v>142</v>
      </c>
      <c r="BE826" s="192">
        <f>IF(N826="základní",J826,0)</f>
        <v>0</v>
      </c>
      <c r="BF826" s="192">
        <f>IF(N826="snížená",J826,0)</f>
        <v>0</v>
      </c>
      <c r="BG826" s="192">
        <f>IF(N826="zákl. přenesená",J826,0)</f>
        <v>0</v>
      </c>
      <c r="BH826" s="192">
        <f>IF(N826="sníž. přenesená",J826,0)</f>
        <v>0</v>
      </c>
      <c r="BI826" s="192">
        <f>IF(N826="nulová",J826,0)</f>
        <v>0</v>
      </c>
      <c r="BJ826" s="19" t="s">
        <v>84</v>
      </c>
      <c r="BK826" s="192">
        <f>ROUND(I826*H826,2)</f>
        <v>0</v>
      </c>
      <c r="BL826" s="19" t="s">
        <v>339</v>
      </c>
      <c r="BM826" s="191" t="s">
        <v>1249</v>
      </c>
    </row>
    <row r="827" spans="1:65" s="13" customFormat="1" ht="11.25">
      <c r="B827" s="206"/>
      <c r="C827" s="207"/>
      <c r="D827" s="198" t="s">
        <v>254</v>
      </c>
      <c r="E827" s="208" t="s">
        <v>19</v>
      </c>
      <c r="F827" s="209" t="s">
        <v>1250</v>
      </c>
      <c r="G827" s="207"/>
      <c r="H827" s="210">
        <v>14</v>
      </c>
      <c r="I827" s="211"/>
      <c r="J827" s="207"/>
      <c r="K827" s="207"/>
      <c r="L827" s="212"/>
      <c r="M827" s="213"/>
      <c r="N827" s="214"/>
      <c r="O827" s="214"/>
      <c r="P827" s="214"/>
      <c r="Q827" s="214"/>
      <c r="R827" s="214"/>
      <c r="S827" s="214"/>
      <c r="T827" s="215"/>
      <c r="AT827" s="216" t="s">
        <v>254</v>
      </c>
      <c r="AU827" s="216" t="s">
        <v>86</v>
      </c>
      <c r="AV827" s="13" t="s">
        <v>86</v>
      </c>
      <c r="AW827" s="13" t="s">
        <v>37</v>
      </c>
      <c r="AX827" s="13" t="s">
        <v>76</v>
      </c>
      <c r="AY827" s="216" t="s">
        <v>142</v>
      </c>
    </row>
    <row r="828" spans="1:65" s="13" customFormat="1" ht="11.25">
      <c r="B828" s="206"/>
      <c r="C828" s="207"/>
      <c r="D828" s="198" t="s">
        <v>254</v>
      </c>
      <c r="E828" s="208" t="s">
        <v>19</v>
      </c>
      <c r="F828" s="209" t="s">
        <v>1238</v>
      </c>
      <c r="G828" s="207"/>
      <c r="H828" s="210">
        <v>1</v>
      </c>
      <c r="I828" s="211"/>
      <c r="J828" s="207"/>
      <c r="K828" s="207"/>
      <c r="L828" s="212"/>
      <c r="M828" s="213"/>
      <c r="N828" s="214"/>
      <c r="O828" s="214"/>
      <c r="P828" s="214"/>
      <c r="Q828" s="214"/>
      <c r="R828" s="214"/>
      <c r="S828" s="214"/>
      <c r="T828" s="215"/>
      <c r="AT828" s="216" t="s">
        <v>254</v>
      </c>
      <c r="AU828" s="216" t="s">
        <v>86</v>
      </c>
      <c r="AV828" s="13" t="s">
        <v>86</v>
      </c>
      <c r="AW828" s="13" t="s">
        <v>37</v>
      </c>
      <c r="AX828" s="13" t="s">
        <v>76</v>
      </c>
      <c r="AY828" s="216" t="s">
        <v>142</v>
      </c>
    </row>
    <row r="829" spans="1:65" s="14" customFormat="1" ht="11.25">
      <c r="B829" s="217"/>
      <c r="C829" s="218"/>
      <c r="D829" s="198" t="s">
        <v>254</v>
      </c>
      <c r="E829" s="219" t="s">
        <v>19</v>
      </c>
      <c r="F829" s="220" t="s">
        <v>266</v>
      </c>
      <c r="G829" s="218"/>
      <c r="H829" s="221">
        <v>15</v>
      </c>
      <c r="I829" s="222"/>
      <c r="J829" s="218"/>
      <c r="K829" s="218"/>
      <c r="L829" s="223"/>
      <c r="M829" s="224"/>
      <c r="N829" s="225"/>
      <c r="O829" s="225"/>
      <c r="P829" s="225"/>
      <c r="Q829" s="225"/>
      <c r="R829" s="225"/>
      <c r="S829" s="225"/>
      <c r="T829" s="226"/>
      <c r="AT829" s="227" t="s">
        <v>254</v>
      </c>
      <c r="AU829" s="227" t="s">
        <v>86</v>
      </c>
      <c r="AV829" s="14" t="s">
        <v>167</v>
      </c>
      <c r="AW829" s="14" t="s">
        <v>37</v>
      </c>
      <c r="AX829" s="14" t="s">
        <v>84</v>
      </c>
      <c r="AY829" s="227" t="s">
        <v>142</v>
      </c>
    </row>
    <row r="830" spans="1:65" s="2" customFormat="1" ht="24.2" customHeight="1">
      <c r="A830" s="36"/>
      <c r="B830" s="37"/>
      <c r="C830" s="228" t="s">
        <v>1251</v>
      </c>
      <c r="D830" s="228" t="s">
        <v>351</v>
      </c>
      <c r="E830" s="229" t="s">
        <v>1252</v>
      </c>
      <c r="F830" s="230" t="s">
        <v>1253</v>
      </c>
      <c r="G830" s="231" t="s">
        <v>514</v>
      </c>
      <c r="H830" s="232">
        <v>4</v>
      </c>
      <c r="I830" s="233"/>
      <c r="J830" s="234">
        <f>ROUND(I830*H830,2)</f>
        <v>0</v>
      </c>
      <c r="K830" s="230" t="s">
        <v>149</v>
      </c>
      <c r="L830" s="235"/>
      <c r="M830" s="236" t="s">
        <v>19</v>
      </c>
      <c r="N830" s="237" t="s">
        <v>47</v>
      </c>
      <c r="O830" s="66"/>
      <c r="P830" s="189">
        <f>O830*H830</f>
        <v>0</v>
      </c>
      <c r="Q830" s="189">
        <v>2.9999999999999997E-4</v>
      </c>
      <c r="R830" s="189">
        <f>Q830*H830</f>
        <v>1.1999999999999999E-3</v>
      </c>
      <c r="S830" s="189">
        <v>0</v>
      </c>
      <c r="T830" s="190">
        <f>S830*H830</f>
        <v>0</v>
      </c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R830" s="191" t="s">
        <v>437</v>
      </c>
      <c r="AT830" s="191" t="s">
        <v>351</v>
      </c>
      <c r="AU830" s="191" t="s">
        <v>86</v>
      </c>
      <c r="AY830" s="19" t="s">
        <v>142</v>
      </c>
      <c r="BE830" s="192">
        <f>IF(N830="základní",J830,0)</f>
        <v>0</v>
      </c>
      <c r="BF830" s="192">
        <f>IF(N830="snížená",J830,0)</f>
        <v>0</v>
      </c>
      <c r="BG830" s="192">
        <f>IF(N830="zákl. přenesená",J830,0)</f>
        <v>0</v>
      </c>
      <c r="BH830" s="192">
        <f>IF(N830="sníž. přenesená",J830,0)</f>
        <v>0</v>
      </c>
      <c r="BI830" s="192">
        <f>IF(N830="nulová",J830,0)</f>
        <v>0</v>
      </c>
      <c r="BJ830" s="19" t="s">
        <v>84</v>
      </c>
      <c r="BK830" s="192">
        <f>ROUND(I830*H830,2)</f>
        <v>0</v>
      </c>
      <c r="BL830" s="19" t="s">
        <v>339</v>
      </c>
      <c r="BM830" s="191" t="s">
        <v>1254</v>
      </c>
    </row>
    <row r="831" spans="1:65" s="13" customFormat="1" ht="11.25">
      <c r="B831" s="206"/>
      <c r="C831" s="207"/>
      <c r="D831" s="198" t="s">
        <v>254</v>
      </c>
      <c r="E831" s="208" t="s">
        <v>19</v>
      </c>
      <c r="F831" s="209" t="s">
        <v>1255</v>
      </c>
      <c r="G831" s="207"/>
      <c r="H831" s="210">
        <v>4</v>
      </c>
      <c r="I831" s="211"/>
      <c r="J831" s="207"/>
      <c r="K831" s="207"/>
      <c r="L831" s="212"/>
      <c r="M831" s="213"/>
      <c r="N831" s="214"/>
      <c r="O831" s="214"/>
      <c r="P831" s="214"/>
      <c r="Q831" s="214"/>
      <c r="R831" s="214"/>
      <c r="S831" s="214"/>
      <c r="T831" s="215"/>
      <c r="AT831" s="216" t="s">
        <v>254</v>
      </c>
      <c r="AU831" s="216" t="s">
        <v>86</v>
      </c>
      <c r="AV831" s="13" t="s">
        <v>86</v>
      </c>
      <c r="AW831" s="13" t="s">
        <v>37</v>
      </c>
      <c r="AX831" s="13" t="s">
        <v>84</v>
      </c>
      <c r="AY831" s="216" t="s">
        <v>142</v>
      </c>
    </row>
    <row r="832" spans="1:65" s="2" customFormat="1" ht="24.2" customHeight="1">
      <c r="A832" s="36"/>
      <c r="B832" s="37"/>
      <c r="C832" s="228" t="s">
        <v>1256</v>
      </c>
      <c r="D832" s="228" t="s">
        <v>351</v>
      </c>
      <c r="E832" s="229" t="s">
        <v>1257</v>
      </c>
      <c r="F832" s="230" t="s">
        <v>1258</v>
      </c>
      <c r="G832" s="231" t="s">
        <v>514</v>
      </c>
      <c r="H832" s="232">
        <v>2</v>
      </c>
      <c r="I832" s="233"/>
      <c r="J832" s="234">
        <f>ROUND(I832*H832,2)</f>
        <v>0</v>
      </c>
      <c r="K832" s="230" t="s">
        <v>149</v>
      </c>
      <c r="L832" s="235"/>
      <c r="M832" s="236" t="s">
        <v>19</v>
      </c>
      <c r="N832" s="237" t="s">
        <v>47</v>
      </c>
      <c r="O832" s="66"/>
      <c r="P832" s="189">
        <f>O832*H832</f>
        <v>0</v>
      </c>
      <c r="Q832" s="189">
        <v>4.4999999999999999E-4</v>
      </c>
      <c r="R832" s="189">
        <f>Q832*H832</f>
        <v>8.9999999999999998E-4</v>
      </c>
      <c r="S832" s="189">
        <v>0</v>
      </c>
      <c r="T832" s="190">
        <f>S832*H832</f>
        <v>0</v>
      </c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R832" s="191" t="s">
        <v>437</v>
      </c>
      <c r="AT832" s="191" t="s">
        <v>351</v>
      </c>
      <c r="AU832" s="191" t="s">
        <v>86</v>
      </c>
      <c r="AY832" s="19" t="s">
        <v>142</v>
      </c>
      <c r="BE832" s="192">
        <f>IF(N832="základní",J832,0)</f>
        <v>0</v>
      </c>
      <c r="BF832" s="192">
        <f>IF(N832="snížená",J832,0)</f>
        <v>0</v>
      </c>
      <c r="BG832" s="192">
        <f>IF(N832="zákl. přenesená",J832,0)</f>
        <v>0</v>
      </c>
      <c r="BH832" s="192">
        <f>IF(N832="sníž. přenesená",J832,0)</f>
        <v>0</v>
      </c>
      <c r="BI832" s="192">
        <f>IF(N832="nulová",J832,0)</f>
        <v>0</v>
      </c>
      <c r="BJ832" s="19" t="s">
        <v>84</v>
      </c>
      <c r="BK832" s="192">
        <f>ROUND(I832*H832,2)</f>
        <v>0</v>
      </c>
      <c r="BL832" s="19" t="s">
        <v>339</v>
      </c>
      <c r="BM832" s="191" t="s">
        <v>1259</v>
      </c>
    </row>
    <row r="833" spans="1:65" s="13" customFormat="1" ht="11.25">
      <c r="B833" s="206"/>
      <c r="C833" s="207"/>
      <c r="D833" s="198" t="s">
        <v>254</v>
      </c>
      <c r="E833" s="208" t="s">
        <v>19</v>
      </c>
      <c r="F833" s="209" t="s">
        <v>1237</v>
      </c>
      <c r="G833" s="207"/>
      <c r="H833" s="210">
        <v>2</v>
      </c>
      <c r="I833" s="211"/>
      <c r="J833" s="207"/>
      <c r="K833" s="207"/>
      <c r="L833" s="212"/>
      <c r="M833" s="213"/>
      <c r="N833" s="214"/>
      <c r="O833" s="214"/>
      <c r="P833" s="214"/>
      <c r="Q833" s="214"/>
      <c r="R833" s="214"/>
      <c r="S833" s="214"/>
      <c r="T833" s="215"/>
      <c r="AT833" s="216" t="s">
        <v>254</v>
      </c>
      <c r="AU833" s="216" t="s">
        <v>86</v>
      </c>
      <c r="AV833" s="13" t="s">
        <v>86</v>
      </c>
      <c r="AW833" s="13" t="s">
        <v>37</v>
      </c>
      <c r="AX833" s="13" t="s">
        <v>84</v>
      </c>
      <c r="AY833" s="216" t="s">
        <v>142</v>
      </c>
    </row>
    <row r="834" spans="1:65" s="2" customFormat="1" ht="24.2" customHeight="1">
      <c r="A834" s="36"/>
      <c r="B834" s="37"/>
      <c r="C834" s="228" t="s">
        <v>1260</v>
      </c>
      <c r="D834" s="228" t="s">
        <v>351</v>
      </c>
      <c r="E834" s="229" t="s">
        <v>1261</v>
      </c>
      <c r="F834" s="230" t="s">
        <v>1262</v>
      </c>
      <c r="G834" s="231" t="s">
        <v>514</v>
      </c>
      <c r="H834" s="232">
        <v>2</v>
      </c>
      <c r="I834" s="233"/>
      <c r="J834" s="234">
        <f>ROUND(I834*H834,2)</f>
        <v>0</v>
      </c>
      <c r="K834" s="230" t="s">
        <v>149</v>
      </c>
      <c r="L834" s="235"/>
      <c r="M834" s="236" t="s">
        <v>19</v>
      </c>
      <c r="N834" s="237" t="s">
        <v>47</v>
      </c>
      <c r="O834" s="66"/>
      <c r="P834" s="189">
        <f>O834*H834</f>
        <v>0</v>
      </c>
      <c r="Q834" s="189">
        <v>1.5E-3</v>
      </c>
      <c r="R834" s="189">
        <f>Q834*H834</f>
        <v>3.0000000000000001E-3</v>
      </c>
      <c r="S834" s="189">
        <v>0</v>
      </c>
      <c r="T834" s="190">
        <f>S834*H834</f>
        <v>0</v>
      </c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R834" s="191" t="s">
        <v>437</v>
      </c>
      <c r="AT834" s="191" t="s">
        <v>351</v>
      </c>
      <c r="AU834" s="191" t="s">
        <v>86</v>
      </c>
      <c r="AY834" s="19" t="s">
        <v>142</v>
      </c>
      <c r="BE834" s="192">
        <f>IF(N834="základní",J834,0)</f>
        <v>0</v>
      </c>
      <c r="BF834" s="192">
        <f>IF(N834="snížená",J834,0)</f>
        <v>0</v>
      </c>
      <c r="BG834" s="192">
        <f>IF(N834="zákl. přenesená",J834,0)</f>
        <v>0</v>
      </c>
      <c r="BH834" s="192">
        <f>IF(N834="sníž. přenesená",J834,0)</f>
        <v>0</v>
      </c>
      <c r="BI834" s="192">
        <f>IF(N834="nulová",J834,0)</f>
        <v>0</v>
      </c>
      <c r="BJ834" s="19" t="s">
        <v>84</v>
      </c>
      <c r="BK834" s="192">
        <f>ROUND(I834*H834,2)</f>
        <v>0</v>
      </c>
      <c r="BL834" s="19" t="s">
        <v>339</v>
      </c>
      <c r="BM834" s="191" t="s">
        <v>1263</v>
      </c>
    </row>
    <row r="835" spans="1:65" s="13" customFormat="1" ht="11.25">
      <c r="B835" s="206"/>
      <c r="C835" s="207"/>
      <c r="D835" s="198" t="s">
        <v>254</v>
      </c>
      <c r="E835" s="208" t="s">
        <v>19</v>
      </c>
      <c r="F835" s="209" t="s">
        <v>1236</v>
      </c>
      <c r="G835" s="207"/>
      <c r="H835" s="210">
        <v>2</v>
      </c>
      <c r="I835" s="211"/>
      <c r="J835" s="207"/>
      <c r="K835" s="207"/>
      <c r="L835" s="212"/>
      <c r="M835" s="213"/>
      <c r="N835" s="214"/>
      <c r="O835" s="214"/>
      <c r="P835" s="214"/>
      <c r="Q835" s="214"/>
      <c r="R835" s="214"/>
      <c r="S835" s="214"/>
      <c r="T835" s="215"/>
      <c r="AT835" s="216" t="s">
        <v>254</v>
      </c>
      <c r="AU835" s="216" t="s">
        <v>86</v>
      </c>
      <c r="AV835" s="13" t="s">
        <v>86</v>
      </c>
      <c r="AW835" s="13" t="s">
        <v>37</v>
      </c>
      <c r="AX835" s="13" t="s">
        <v>84</v>
      </c>
      <c r="AY835" s="216" t="s">
        <v>142</v>
      </c>
    </row>
    <row r="836" spans="1:65" s="2" customFormat="1" ht="21.75" customHeight="1">
      <c r="A836" s="36"/>
      <c r="B836" s="37"/>
      <c r="C836" s="228" t="s">
        <v>1264</v>
      </c>
      <c r="D836" s="228" t="s">
        <v>351</v>
      </c>
      <c r="E836" s="229" t="s">
        <v>1265</v>
      </c>
      <c r="F836" s="230" t="s">
        <v>1266</v>
      </c>
      <c r="G836" s="231" t="s">
        <v>514</v>
      </c>
      <c r="H836" s="232">
        <v>2</v>
      </c>
      <c r="I836" s="233"/>
      <c r="J836" s="234">
        <f>ROUND(I836*H836,2)</f>
        <v>0</v>
      </c>
      <c r="K836" s="230" t="s">
        <v>149</v>
      </c>
      <c r="L836" s="235"/>
      <c r="M836" s="236" t="s">
        <v>19</v>
      </c>
      <c r="N836" s="237" t="s">
        <v>47</v>
      </c>
      <c r="O836" s="66"/>
      <c r="P836" s="189">
        <f>O836*H836</f>
        <v>0</v>
      </c>
      <c r="Q836" s="189">
        <v>1E-3</v>
      </c>
      <c r="R836" s="189">
        <f>Q836*H836</f>
        <v>2E-3</v>
      </c>
      <c r="S836" s="189">
        <v>0</v>
      </c>
      <c r="T836" s="190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91" t="s">
        <v>437</v>
      </c>
      <c r="AT836" s="191" t="s">
        <v>351</v>
      </c>
      <c r="AU836" s="191" t="s">
        <v>86</v>
      </c>
      <c r="AY836" s="19" t="s">
        <v>142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9" t="s">
        <v>84</v>
      </c>
      <c r="BK836" s="192">
        <f>ROUND(I836*H836,2)</f>
        <v>0</v>
      </c>
      <c r="BL836" s="19" t="s">
        <v>339</v>
      </c>
      <c r="BM836" s="191" t="s">
        <v>1267</v>
      </c>
    </row>
    <row r="837" spans="1:65" s="13" customFormat="1" ht="11.25">
      <c r="B837" s="206"/>
      <c r="C837" s="207"/>
      <c r="D837" s="198" t="s">
        <v>254</v>
      </c>
      <c r="E837" s="208" t="s">
        <v>19</v>
      </c>
      <c r="F837" s="209" t="s">
        <v>1237</v>
      </c>
      <c r="G837" s="207"/>
      <c r="H837" s="210">
        <v>2</v>
      </c>
      <c r="I837" s="211"/>
      <c r="J837" s="207"/>
      <c r="K837" s="207"/>
      <c r="L837" s="212"/>
      <c r="M837" s="213"/>
      <c r="N837" s="214"/>
      <c r="O837" s="214"/>
      <c r="P837" s="214"/>
      <c r="Q837" s="214"/>
      <c r="R837" s="214"/>
      <c r="S837" s="214"/>
      <c r="T837" s="215"/>
      <c r="AT837" s="216" t="s">
        <v>254</v>
      </c>
      <c r="AU837" s="216" t="s">
        <v>86</v>
      </c>
      <c r="AV837" s="13" t="s">
        <v>86</v>
      </c>
      <c r="AW837" s="13" t="s">
        <v>37</v>
      </c>
      <c r="AX837" s="13" t="s">
        <v>84</v>
      </c>
      <c r="AY837" s="216" t="s">
        <v>142</v>
      </c>
    </row>
    <row r="838" spans="1:65" s="2" customFormat="1" ht="24.2" customHeight="1">
      <c r="A838" s="36"/>
      <c r="B838" s="37"/>
      <c r="C838" s="228" t="s">
        <v>1268</v>
      </c>
      <c r="D838" s="228" t="s">
        <v>351</v>
      </c>
      <c r="E838" s="229" t="s">
        <v>1269</v>
      </c>
      <c r="F838" s="230" t="s">
        <v>1270</v>
      </c>
      <c r="G838" s="231" t="s">
        <v>514</v>
      </c>
      <c r="H838" s="232">
        <v>2</v>
      </c>
      <c r="I838" s="233"/>
      <c r="J838" s="234">
        <f>ROUND(I838*H838,2)</f>
        <v>0</v>
      </c>
      <c r="K838" s="230" t="s">
        <v>19</v>
      </c>
      <c r="L838" s="235"/>
      <c r="M838" s="236" t="s">
        <v>19</v>
      </c>
      <c r="N838" s="237" t="s">
        <v>47</v>
      </c>
      <c r="O838" s="66"/>
      <c r="P838" s="189">
        <f>O838*H838</f>
        <v>0</v>
      </c>
      <c r="Q838" s="189">
        <v>1E-3</v>
      </c>
      <c r="R838" s="189">
        <f>Q838*H838</f>
        <v>2E-3</v>
      </c>
      <c r="S838" s="189">
        <v>0</v>
      </c>
      <c r="T838" s="190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91" t="s">
        <v>437</v>
      </c>
      <c r="AT838" s="191" t="s">
        <v>351</v>
      </c>
      <c r="AU838" s="191" t="s">
        <v>86</v>
      </c>
      <c r="AY838" s="19" t="s">
        <v>142</v>
      </c>
      <c r="BE838" s="192">
        <f>IF(N838="základní",J838,0)</f>
        <v>0</v>
      </c>
      <c r="BF838" s="192">
        <f>IF(N838="snížená",J838,0)</f>
        <v>0</v>
      </c>
      <c r="BG838" s="192">
        <f>IF(N838="zákl. přenesená",J838,0)</f>
        <v>0</v>
      </c>
      <c r="BH838" s="192">
        <f>IF(N838="sníž. přenesená",J838,0)</f>
        <v>0</v>
      </c>
      <c r="BI838" s="192">
        <f>IF(N838="nulová",J838,0)</f>
        <v>0</v>
      </c>
      <c r="BJ838" s="19" t="s">
        <v>84</v>
      </c>
      <c r="BK838" s="192">
        <f>ROUND(I838*H838,2)</f>
        <v>0</v>
      </c>
      <c r="BL838" s="19" t="s">
        <v>339</v>
      </c>
      <c r="BM838" s="191" t="s">
        <v>1271</v>
      </c>
    </row>
    <row r="839" spans="1:65" s="13" customFormat="1" ht="11.25">
      <c r="B839" s="206"/>
      <c r="C839" s="207"/>
      <c r="D839" s="198" t="s">
        <v>254</v>
      </c>
      <c r="E839" s="208" t="s">
        <v>19</v>
      </c>
      <c r="F839" s="209" t="s">
        <v>1236</v>
      </c>
      <c r="G839" s="207"/>
      <c r="H839" s="210">
        <v>2</v>
      </c>
      <c r="I839" s="211"/>
      <c r="J839" s="207"/>
      <c r="K839" s="207"/>
      <c r="L839" s="212"/>
      <c r="M839" s="213"/>
      <c r="N839" s="214"/>
      <c r="O839" s="214"/>
      <c r="P839" s="214"/>
      <c r="Q839" s="214"/>
      <c r="R839" s="214"/>
      <c r="S839" s="214"/>
      <c r="T839" s="215"/>
      <c r="AT839" s="216" t="s">
        <v>254</v>
      </c>
      <c r="AU839" s="216" t="s">
        <v>86</v>
      </c>
      <c r="AV839" s="13" t="s">
        <v>86</v>
      </c>
      <c r="AW839" s="13" t="s">
        <v>37</v>
      </c>
      <c r="AX839" s="13" t="s">
        <v>84</v>
      </c>
      <c r="AY839" s="216" t="s">
        <v>142</v>
      </c>
    </row>
    <row r="840" spans="1:65" s="2" customFormat="1" ht="49.15" customHeight="1">
      <c r="A840" s="36"/>
      <c r="B840" s="37"/>
      <c r="C840" s="180" t="s">
        <v>1272</v>
      </c>
      <c r="D840" s="180" t="s">
        <v>145</v>
      </c>
      <c r="E840" s="181" t="s">
        <v>1273</v>
      </c>
      <c r="F840" s="182" t="s">
        <v>1274</v>
      </c>
      <c r="G840" s="183" t="s">
        <v>335</v>
      </c>
      <c r="H840" s="184">
        <v>3.6619999999999999</v>
      </c>
      <c r="I840" s="185"/>
      <c r="J840" s="186">
        <f>ROUND(I840*H840,2)</f>
        <v>0</v>
      </c>
      <c r="K840" s="182" t="s">
        <v>149</v>
      </c>
      <c r="L840" s="41"/>
      <c r="M840" s="187" t="s">
        <v>19</v>
      </c>
      <c r="N840" s="188" t="s">
        <v>47</v>
      </c>
      <c r="O840" s="66"/>
      <c r="P840" s="189">
        <f>O840*H840</f>
        <v>0</v>
      </c>
      <c r="Q840" s="189">
        <v>0</v>
      </c>
      <c r="R840" s="189">
        <f>Q840*H840</f>
        <v>0</v>
      </c>
      <c r="S840" s="189">
        <v>0</v>
      </c>
      <c r="T840" s="190">
        <f>S840*H840</f>
        <v>0</v>
      </c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R840" s="191" t="s">
        <v>339</v>
      </c>
      <c r="AT840" s="191" t="s">
        <v>145</v>
      </c>
      <c r="AU840" s="191" t="s">
        <v>86</v>
      </c>
      <c r="AY840" s="19" t="s">
        <v>142</v>
      </c>
      <c r="BE840" s="192">
        <f>IF(N840="základní",J840,0)</f>
        <v>0</v>
      </c>
      <c r="BF840" s="192">
        <f>IF(N840="snížená",J840,0)</f>
        <v>0</v>
      </c>
      <c r="BG840" s="192">
        <f>IF(N840="zákl. přenesená",J840,0)</f>
        <v>0</v>
      </c>
      <c r="BH840" s="192">
        <f>IF(N840="sníž. přenesená",J840,0)</f>
        <v>0</v>
      </c>
      <c r="BI840" s="192">
        <f>IF(N840="nulová",J840,0)</f>
        <v>0</v>
      </c>
      <c r="BJ840" s="19" t="s">
        <v>84</v>
      </c>
      <c r="BK840" s="192">
        <f>ROUND(I840*H840,2)</f>
        <v>0</v>
      </c>
      <c r="BL840" s="19" t="s">
        <v>339</v>
      </c>
      <c r="BM840" s="191" t="s">
        <v>1275</v>
      </c>
    </row>
    <row r="841" spans="1:65" s="2" customFormat="1" ht="11.25">
      <c r="A841" s="36"/>
      <c r="B841" s="37"/>
      <c r="C841" s="38"/>
      <c r="D841" s="193" t="s">
        <v>152</v>
      </c>
      <c r="E841" s="38"/>
      <c r="F841" s="194" t="s">
        <v>1276</v>
      </c>
      <c r="G841" s="38"/>
      <c r="H841" s="38"/>
      <c r="I841" s="195"/>
      <c r="J841" s="38"/>
      <c r="K841" s="38"/>
      <c r="L841" s="41"/>
      <c r="M841" s="196"/>
      <c r="N841" s="197"/>
      <c r="O841" s="66"/>
      <c r="P841" s="66"/>
      <c r="Q841" s="66"/>
      <c r="R841" s="66"/>
      <c r="S841" s="66"/>
      <c r="T841" s="67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T841" s="19" t="s">
        <v>152</v>
      </c>
      <c r="AU841" s="19" t="s">
        <v>86</v>
      </c>
    </row>
    <row r="842" spans="1:65" s="2" customFormat="1" ht="55.5" customHeight="1">
      <c r="A842" s="36"/>
      <c r="B842" s="37"/>
      <c r="C842" s="180" t="s">
        <v>1277</v>
      </c>
      <c r="D842" s="180" t="s">
        <v>145</v>
      </c>
      <c r="E842" s="181" t="s">
        <v>1278</v>
      </c>
      <c r="F842" s="182" t="s">
        <v>1279</v>
      </c>
      <c r="G842" s="183" t="s">
        <v>335</v>
      </c>
      <c r="H842" s="184">
        <v>3.6619999999999999</v>
      </c>
      <c r="I842" s="185"/>
      <c r="J842" s="186">
        <f>ROUND(I842*H842,2)</f>
        <v>0</v>
      </c>
      <c r="K842" s="182" t="s">
        <v>149</v>
      </c>
      <c r="L842" s="41"/>
      <c r="M842" s="187" t="s">
        <v>19</v>
      </c>
      <c r="N842" s="188" t="s">
        <v>47</v>
      </c>
      <c r="O842" s="66"/>
      <c r="P842" s="189">
        <f>O842*H842</f>
        <v>0</v>
      </c>
      <c r="Q842" s="189">
        <v>0</v>
      </c>
      <c r="R842" s="189">
        <f>Q842*H842</f>
        <v>0</v>
      </c>
      <c r="S842" s="189">
        <v>0</v>
      </c>
      <c r="T842" s="190">
        <f>S842*H842</f>
        <v>0</v>
      </c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R842" s="191" t="s">
        <v>339</v>
      </c>
      <c r="AT842" s="191" t="s">
        <v>145</v>
      </c>
      <c r="AU842" s="191" t="s">
        <v>86</v>
      </c>
      <c r="AY842" s="19" t="s">
        <v>142</v>
      </c>
      <c r="BE842" s="192">
        <f>IF(N842="základní",J842,0)</f>
        <v>0</v>
      </c>
      <c r="BF842" s="192">
        <f>IF(N842="snížená",J842,0)</f>
        <v>0</v>
      </c>
      <c r="BG842" s="192">
        <f>IF(N842="zákl. přenesená",J842,0)</f>
        <v>0</v>
      </c>
      <c r="BH842" s="192">
        <f>IF(N842="sníž. přenesená",J842,0)</f>
        <v>0</v>
      </c>
      <c r="BI842" s="192">
        <f>IF(N842="nulová",J842,0)</f>
        <v>0</v>
      </c>
      <c r="BJ842" s="19" t="s">
        <v>84</v>
      </c>
      <c r="BK842" s="192">
        <f>ROUND(I842*H842,2)</f>
        <v>0</v>
      </c>
      <c r="BL842" s="19" t="s">
        <v>339</v>
      </c>
      <c r="BM842" s="191" t="s">
        <v>1280</v>
      </c>
    </row>
    <row r="843" spans="1:65" s="2" customFormat="1" ht="11.25">
      <c r="A843" s="36"/>
      <c r="B843" s="37"/>
      <c r="C843" s="38"/>
      <c r="D843" s="193" t="s">
        <v>152</v>
      </c>
      <c r="E843" s="38"/>
      <c r="F843" s="194" t="s">
        <v>1281</v>
      </c>
      <c r="G843" s="38"/>
      <c r="H843" s="38"/>
      <c r="I843" s="195"/>
      <c r="J843" s="38"/>
      <c r="K843" s="38"/>
      <c r="L843" s="41"/>
      <c r="M843" s="196"/>
      <c r="N843" s="197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152</v>
      </c>
      <c r="AU843" s="19" t="s">
        <v>86</v>
      </c>
    </row>
    <row r="844" spans="1:65" s="12" customFormat="1" ht="22.9" customHeight="1">
      <c r="B844" s="164"/>
      <c r="C844" s="165"/>
      <c r="D844" s="166" t="s">
        <v>75</v>
      </c>
      <c r="E844" s="178" t="s">
        <v>1282</v>
      </c>
      <c r="F844" s="178" t="s">
        <v>1283</v>
      </c>
      <c r="G844" s="165"/>
      <c r="H844" s="165"/>
      <c r="I844" s="168"/>
      <c r="J844" s="179">
        <f>BK844</f>
        <v>0</v>
      </c>
      <c r="K844" s="165"/>
      <c r="L844" s="170"/>
      <c r="M844" s="171"/>
      <c r="N844" s="172"/>
      <c r="O844" s="172"/>
      <c r="P844" s="173">
        <f>SUM(P845:P946)</f>
        <v>0</v>
      </c>
      <c r="Q844" s="172"/>
      <c r="R844" s="173">
        <f>SUM(R845:R946)</f>
        <v>43.618829589999997</v>
      </c>
      <c r="S844" s="172"/>
      <c r="T844" s="174">
        <f>SUM(T845:T946)</f>
        <v>0</v>
      </c>
      <c r="AR844" s="175" t="s">
        <v>86</v>
      </c>
      <c r="AT844" s="176" t="s">
        <v>75</v>
      </c>
      <c r="AU844" s="176" t="s">
        <v>84</v>
      </c>
      <c r="AY844" s="175" t="s">
        <v>142</v>
      </c>
      <c r="BK844" s="177">
        <f>SUM(BK845:BK946)</f>
        <v>0</v>
      </c>
    </row>
    <row r="845" spans="1:65" s="2" customFormat="1" ht="24.2" customHeight="1">
      <c r="A845" s="36"/>
      <c r="B845" s="37"/>
      <c r="C845" s="180" t="s">
        <v>1284</v>
      </c>
      <c r="D845" s="180" t="s">
        <v>145</v>
      </c>
      <c r="E845" s="181" t="s">
        <v>1285</v>
      </c>
      <c r="F845" s="182" t="s">
        <v>1286</v>
      </c>
      <c r="G845" s="183" t="s">
        <v>251</v>
      </c>
      <c r="H845" s="184">
        <v>381.77300000000002</v>
      </c>
      <c r="I845" s="185"/>
      <c r="J845" s="186">
        <f>ROUND(I845*H845,2)</f>
        <v>0</v>
      </c>
      <c r="K845" s="182" t="s">
        <v>149</v>
      </c>
      <c r="L845" s="41"/>
      <c r="M845" s="187" t="s">
        <v>19</v>
      </c>
      <c r="N845" s="188" t="s">
        <v>47</v>
      </c>
      <c r="O845" s="66"/>
      <c r="P845" s="189">
        <f>O845*H845</f>
        <v>0</v>
      </c>
      <c r="Q845" s="189">
        <v>8.8000000000000003E-4</v>
      </c>
      <c r="R845" s="189">
        <f>Q845*H845</f>
        <v>0.33596024000000002</v>
      </c>
      <c r="S845" s="189">
        <v>0</v>
      </c>
      <c r="T845" s="190">
        <f>S845*H845</f>
        <v>0</v>
      </c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R845" s="191" t="s">
        <v>339</v>
      </c>
      <c r="AT845" s="191" t="s">
        <v>145</v>
      </c>
      <c r="AU845" s="191" t="s">
        <v>86</v>
      </c>
      <c r="AY845" s="19" t="s">
        <v>142</v>
      </c>
      <c r="BE845" s="192">
        <f>IF(N845="základní",J845,0)</f>
        <v>0</v>
      </c>
      <c r="BF845" s="192">
        <f>IF(N845="snížená",J845,0)</f>
        <v>0</v>
      </c>
      <c r="BG845" s="192">
        <f>IF(N845="zákl. přenesená",J845,0)</f>
        <v>0</v>
      </c>
      <c r="BH845" s="192">
        <f>IF(N845="sníž. přenesená",J845,0)</f>
        <v>0</v>
      </c>
      <c r="BI845" s="192">
        <f>IF(N845="nulová",J845,0)</f>
        <v>0</v>
      </c>
      <c r="BJ845" s="19" t="s">
        <v>84</v>
      </c>
      <c r="BK845" s="192">
        <f>ROUND(I845*H845,2)</f>
        <v>0</v>
      </c>
      <c r="BL845" s="19" t="s">
        <v>339</v>
      </c>
      <c r="BM845" s="191" t="s">
        <v>1287</v>
      </c>
    </row>
    <row r="846" spans="1:65" s="2" customFormat="1" ht="11.25">
      <c r="A846" s="36"/>
      <c r="B846" s="37"/>
      <c r="C846" s="38"/>
      <c r="D846" s="193" t="s">
        <v>152</v>
      </c>
      <c r="E846" s="38"/>
      <c r="F846" s="194" t="s">
        <v>1288</v>
      </c>
      <c r="G846" s="38"/>
      <c r="H846" s="38"/>
      <c r="I846" s="195"/>
      <c r="J846" s="38"/>
      <c r="K846" s="38"/>
      <c r="L846" s="41"/>
      <c r="M846" s="196"/>
      <c r="N846" s="197"/>
      <c r="O846" s="66"/>
      <c r="P846" s="66"/>
      <c r="Q846" s="66"/>
      <c r="R846" s="66"/>
      <c r="S846" s="66"/>
      <c r="T846" s="67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T846" s="19" t="s">
        <v>152</v>
      </c>
      <c r="AU846" s="19" t="s">
        <v>86</v>
      </c>
    </row>
    <row r="847" spans="1:65" s="13" customFormat="1" ht="33.75">
      <c r="B847" s="206"/>
      <c r="C847" s="207"/>
      <c r="D847" s="198" t="s">
        <v>254</v>
      </c>
      <c r="E847" s="208" t="s">
        <v>19</v>
      </c>
      <c r="F847" s="209" t="s">
        <v>1289</v>
      </c>
      <c r="G847" s="207"/>
      <c r="H847" s="210">
        <v>381.77300000000002</v>
      </c>
      <c r="I847" s="211"/>
      <c r="J847" s="207"/>
      <c r="K847" s="207"/>
      <c r="L847" s="212"/>
      <c r="M847" s="213"/>
      <c r="N847" s="214"/>
      <c r="O847" s="214"/>
      <c r="P847" s="214"/>
      <c r="Q847" s="214"/>
      <c r="R847" s="214"/>
      <c r="S847" s="214"/>
      <c r="T847" s="215"/>
      <c r="AT847" s="216" t="s">
        <v>254</v>
      </c>
      <c r="AU847" s="216" t="s">
        <v>86</v>
      </c>
      <c r="AV847" s="13" t="s">
        <v>86</v>
      </c>
      <c r="AW847" s="13" t="s">
        <v>37</v>
      </c>
      <c r="AX847" s="13" t="s">
        <v>84</v>
      </c>
      <c r="AY847" s="216" t="s">
        <v>142</v>
      </c>
    </row>
    <row r="848" spans="1:65" s="2" customFormat="1" ht="49.15" customHeight="1">
      <c r="A848" s="36"/>
      <c r="B848" s="37"/>
      <c r="C848" s="228" t="s">
        <v>1290</v>
      </c>
      <c r="D848" s="228" t="s">
        <v>351</v>
      </c>
      <c r="E848" s="229" t="s">
        <v>1291</v>
      </c>
      <c r="F848" s="230" t="s">
        <v>1292</v>
      </c>
      <c r="G848" s="231" t="s">
        <v>251</v>
      </c>
      <c r="H848" s="232">
        <v>516.27300000000002</v>
      </c>
      <c r="I848" s="233"/>
      <c r="J848" s="234">
        <f>ROUND(I848*H848,2)</f>
        <v>0</v>
      </c>
      <c r="K848" s="230" t="s">
        <v>149</v>
      </c>
      <c r="L848" s="235"/>
      <c r="M848" s="236" t="s">
        <v>19</v>
      </c>
      <c r="N848" s="237" t="s">
        <v>47</v>
      </c>
      <c r="O848" s="66"/>
      <c r="P848" s="189">
        <f>O848*H848</f>
        <v>0</v>
      </c>
      <c r="Q848" s="189">
        <v>4.7000000000000002E-3</v>
      </c>
      <c r="R848" s="189">
        <f>Q848*H848</f>
        <v>2.4264831</v>
      </c>
      <c r="S848" s="189">
        <v>0</v>
      </c>
      <c r="T848" s="190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91" t="s">
        <v>437</v>
      </c>
      <c r="AT848" s="191" t="s">
        <v>351</v>
      </c>
      <c r="AU848" s="191" t="s">
        <v>86</v>
      </c>
      <c r="AY848" s="19" t="s">
        <v>142</v>
      </c>
      <c r="BE848" s="192">
        <f>IF(N848="základní",J848,0)</f>
        <v>0</v>
      </c>
      <c r="BF848" s="192">
        <f>IF(N848="snížená",J848,0)</f>
        <v>0</v>
      </c>
      <c r="BG848" s="192">
        <f>IF(N848="zákl. přenesená",J848,0)</f>
        <v>0</v>
      </c>
      <c r="BH848" s="192">
        <f>IF(N848="sníž. přenesená",J848,0)</f>
        <v>0</v>
      </c>
      <c r="BI848" s="192">
        <f>IF(N848="nulová",J848,0)</f>
        <v>0</v>
      </c>
      <c r="BJ848" s="19" t="s">
        <v>84</v>
      </c>
      <c r="BK848" s="192">
        <f>ROUND(I848*H848,2)</f>
        <v>0</v>
      </c>
      <c r="BL848" s="19" t="s">
        <v>339</v>
      </c>
      <c r="BM848" s="191" t="s">
        <v>1293</v>
      </c>
    </row>
    <row r="849" spans="1:65" s="13" customFormat="1" ht="33.75">
      <c r="B849" s="206"/>
      <c r="C849" s="207"/>
      <c r="D849" s="198" t="s">
        <v>254</v>
      </c>
      <c r="E849" s="208" t="s">
        <v>19</v>
      </c>
      <c r="F849" s="209" t="s">
        <v>1289</v>
      </c>
      <c r="G849" s="207"/>
      <c r="H849" s="210">
        <v>381.77300000000002</v>
      </c>
      <c r="I849" s="211"/>
      <c r="J849" s="207"/>
      <c r="K849" s="207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254</v>
      </c>
      <c r="AU849" s="216" t="s">
        <v>86</v>
      </c>
      <c r="AV849" s="13" t="s">
        <v>86</v>
      </c>
      <c r="AW849" s="13" t="s">
        <v>37</v>
      </c>
      <c r="AX849" s="13" t="s">
        <v>76</v>
      </c>
      <c r="AY849" s="216" t="s">
        <v>142</v>
      </c>
    </row>
    <row r="850" spans="1:65" s="13" customFormat="1" ht="11.25">
      <c r="B850" s="206"/>
      <c r="C850" s="207"/>
      <c r="D850" s="198" t="s">
        <v>254</v>
      </c>
      <c r="E850" s="208" t="s">
        <v>19</v>
      </c>
      <c r="F850" s="209" t="s">
        <v>1294</v>
      </c>
      <c r="G850" s="207"/>
      <c r="H850" s="210">
        <v>0.64</v>
      </c>
      <c r="I850" s="211"/>
      <c r="J850" s="207"/>
      <c r="K850" s="207"/>
      <c r="L850" s="212"/>
      <c r="M850" s="213"/>
      <c r="N850" s="214"/>
      <c r="O850" s="214"/>
      <c r="P850" s="214"/>
      <c r="Q850" s="214"/>
      <c r="R850" s="214"/>
      <c r="S850" s="214"/>
      <c r="T850" s="215"/>
      <c r="AT850" s="216" t="s">
        <v>254</v>
      </c>
      <c r="AU850" s="216" t="s">
        <v>86</v>
      </c>
      <c r="AV850" s="13" t="s">
        <v>86</v>
      </c>
      <c r="AW850" s="13" t="s">
        <v>37</v>
      </c>
      <c r="AX850" s="13" t="s">
        <v>76</v>
      </c>
      <c r="AY850" s="216" t="s">
        <v>142</v>
      </c>
    </row>
    <row r="851" spans="1:65" s="13" customFormat="1" ht="11.25">
      <c r="B851" s="206"/>
      <c r="C851" s="207"/>
      <c r="D851" s="198" t="s">
        <v>254</v>
      </c>
      <c r="E851" s="208" t="s">
        <v>19</v>
      </c>
      <c r="F851" s="209" t="s">
        <v>1295</v>
      </c>
      <c r="G851" s="207"/>
      <c r="H851" s="210">
        <v>5.76</v>
      </c>
      <c r="I851" s="211"/>
      <c r="J851" s="207"/>
      <c r="K851" s="207"/>
      <c r="L851" s="212"/>
      <c r="M851" s="213"/>
      <c r="N851" s="214"/>
      <c r="O851" s="214"/>
      <c r="P851" s="214"/>
      <c r="Q851" s="214"/>
      <c r="R851" s="214"/>
      <c r="S851" s="214"/>
      <c r="T851" s="215"/>
      <c r="AT851" s="216" t="s">
        <v>254</v>
      </c>
      <c r="AU851" s="216" t="s">
        <v>86</v>
      </c>
      <c r="AV851" s="13" t="s">
        <v>86</v>
      </c>
      <c r="AW851" s="13" t="s">
        <v>37</v>
      </c>
      <c r="AX851" s="13" t="s">
        <v>76</v>
      </c>
      <c r="AY851" s="216" t="s">
        <v>142</v>
      </c>
    </row>
    <row r="852" spans="1:65" s="13" customFormat="1" ht="11.25">
      <c r="B852" s="206"/>
      <c r="C852" s="207"/>
      <c r="D852" s="198" t="s">
        <v>254</v>
      </c>
      <c r="E852" s="208" t="s">
        <v>19</v>
      </c>
      <c r="F852" s="209" t="s">
        <v>1296</v>
      </c>
      <c r="G852" s="207"/>
      <c r="H852" s="210">
        <v>8.9600000000000009</v>
      </c>
      <c r="I852" s="211"/>
      <c r="J852" s="207"/>
      <c r="K852" s="207"/>
      <c r="L852" s="212"/>
      <c r="M852" s="213"/>
      <c r="N852" s="214"/>
      <c r="O852" s="214"/>
      <c r="P852" s="214"/>
      <c r="Q852" s="214"/>
      <c r="R852" s="214"/>
      <c r="S852" s="214"/>
      <c r="T852" s="215"/>
      <c r="AT852" s="216" t="s">
        <v>254</v>
      </c>
      <c r="AU852" s="216" t="s">
        <v>86</v>
      </c>
      <c r="AV852" s="13" t="s">
        <v>86</v>
      </c>
      <c r="AW852" s="13" t="s">
        <v>37</v>
      </c>
      <c r="AX852" s="13" t="s">
        <v>76</v>
      </c>
      <c r="AY852" s="216" t="s">
        <v>142</v>
      </c>
    </row>
    <row r="853" spans="1:65" s="14" customFormat="1" ht="11.25">
      <c r="B853" s="217"/>
      <c r="C853" s="218"/>
      <c r="D853" s="198" t="s">
        <v>254</v>
      </c>
      <c r="E853" s="219" t="s">
        <v>19</v>
      </c>
      <c r="F853" s="220" t="s">
        <v>266</v>
      </c>
      <c r="G853" s="218"/>
      <c r="H853" s="221">
        <v>397.13299999999998</v>
      </c>
      <c r="I853" s="222"/>
      <c r="J853" s="218"/>
      <c r="K853" s="218"/>
      <c r="L853" s="223"/>
      <c r="M853" s="224"/>
      <c r="N853" s="225"/>
      <c r="O853" s="225"/>
      <c r="P853" s="225"/>
      <c r="Q853" s="225"/>
      <c r="R853" s="225"/>
      <c r="S853" s="225"/>
      <c r="T853" s="226"/>
      <c r="AT853" s="227" t="s">
        <v>254</v>
      </c>
      <c r="AU853" s="227" t="s">
        <v>86</v>
      </c>
      <c r="AV853" s="14" t="s">
        <v>167</v>
      </c>
      <c r="AW853" s="14" t="s">
        <v>37</v>
      </c>
      <c r="AX853" s="14" t="s">
        <v>84</v>
      </c>
      <c r="AY853" s="227" t="s">
        <v>142</v>
      </c>
    </row>
    <row r="854" spans="1:65" s="13" customFormat="1" ht="11.25">
      <c r="B854" s="206"/>
      <c r="C854" s="207"/>
      <c r="D854" s="198" t="s">
        <v>254</v>
      </c>
      <c r="E854" s="207"/>
      <c r="F854" s="209" t="s">
        <v>1297</v>
      </c>
      <c r="G854" s="207"/>
      <c r="H854" s="210">
        <v>516.27300000000002</v>
      </c>
      <c r="I854" s="211"/>
      <c r="J854" s="207"/>
      <c r="K854" s="207"/>
      <c r="L854" s="212"/>
      <c r="M854" s="213"/>
      <c r="N854" s="214"/>
      <c r="O854" s="214"/>
      <c r="P854" s="214"/>
      <c r="Q854" s="214"/>
      <c r="R854" s="214"/>
      <c r="S854" s="214"/>
      <c r="T854" s="215"/>
      <c r="AT854" s="216" t="s">
        <v>254</v>
      </c>
      <c r="AU854" s="216" t="s">
        <v>86</v>
      </c>
      <c r="AV854" s="13" t="s">
        <v>86</v>
      </c>
      <c r="AW854" s="13" t="s">
        <v>4</v>
      </c>
      <c r="AX854" s="13" t="s">
        <v>84</v>
      </c>
      <c r="AY854" s="216" t="s">
        <v>142</v>
      </c>
    </row>
    <row r="855" spans="1:65" s="2" customFormat="1" ht="55.5" customHeight="1">
      <c r="A855" s="36"/>
      <c r="B855" s="37"/>
      <c r="C855" s="180" t="s">
        <v>1298</v>
      </c>
      <c r="D855" s="180" t="s">
        <v>145</v>
      </c>
      <c r="E855" s="181" t="s">
        <v>1299</v>
      </c>
      <c r="F855" s="182" t="s">
        <v>1300</v>
      </c>
      <c r="G855" s="183" t="s">
        <v>514</v>
      </c>
      <c r="H855" s="184">
        <v>1</v>
      </c>
      <c r="I855" s="185"/>
      <c r="J855" s="186">
        <f>ROUND(I855*H855,2)</f>
        <v>0</v>
      </c>
      <c r="K855" s="182" t="s">
        <v>149</v>
      </c>
      <c r="L855" s="41"/>
      <c r="M855" s="187" t="s">
        <v>19</v>
      </c>
      <c r="N855" s="188" t="s">
        <v>47</v>
      </c>
      <c r="O855" s="66"/>
      <c r="P855" s="189">
        <f>O855*H855</f>
        <v>0</v>
      </c>
      <c r="Q855" s="189">
        <v>1.08E-3</v>
      </c>
      <c r="R855" s="189">
        <f>Q855*H855</f>
        <v>1.08E-3</v>
      </c>
      <c r="S855" s="189">
        <v>0</v>
      </c>
      <c r="T855" s="190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191" t="s">
        <v>339</v>
      </c>
      <c r="AT855" s="191" t="s">
        <v>145</v>
      </c>
      <c r="AU855" s="191" t="s">
        <v>86</v>
      </c>
      <c r="AY855" s="19" t="s">
        <v>142</v>
      </c>
      <c r="BE855" s="192">
        <f>IF(N855="základní",J855,0)</f>
        <v>0</v>
      </c>
      <c r="BF855" s="192">
        <f>IF(N855="snížená",J855,0)</f>
        <v>0</v>
      </c>
      <c r="BG855" s="192">
        <f>IF(N855="zákl. přenesená",J855,0)</f>
        <v>0</v>
      </c>
      <c r="BH855" s="192">
        <f>IF(N855="sníž. přenesená",J855,0)</f>
        <v>0</v>
      </c>
      <c r="BI855" s="192">
        <f>IF(N855="nulová",J855,0)</f>
        <v>0</v>
      </c>
      <c r="BJ855" s="19" t="s">
        <v>84</v>
      </c>
      <c r="BK855" s="192">
        <f>ROUND(I855*H855,2)</f>
        <v>0</v>
      </c>
      <c r="BL855" s="19" t="s">
        <v>339</v>
      </c>
      <c r="BM855" s="191" t="s">
        <v>1301</v>
      </c>
    </row>
    <row r="856" spans="1:65" s="2" customFormat="1" ht="11.25">
      <c r="A856" s="36"/>
      <c r="B856" s="37"/>
      <c r="C856" s="38"/>
      <c r="D856" s="193" t="s">
        <v>152</v>
      </c>
      <c r="E856" s="38"/>
      <c r="F856" s="194" t="s">
        <v>1302</v>
      </c>
      <c r="G856" s="38"/>
      <c r="H856" s="38"/>
      <c r="I856" s="195"/>
      <c r="J856" s="38"/>
      <c r="K856" s="38"/>
      <c r="L856" s="41"/>
      <c r="M856" s="196"/>
      <c r="N856" s="197"/>
      <c r="O856" s="66"/>
      <c r="P856" s="66"/>
      <c r="Q856" s="66"/>
      <c r="R856" s="66"/>
      <c r="S856" s="66"/>
      <c r="T856" s="67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9" t="s">
        <v>152</v>
      </c>
      <c r="AU856" s="19" t="s">
        <v>86</v>
      </c>
    </row>
    <row r="857" spans="1:65" s="13" customFormat="1" ht="11.25">
      <c r="B857" s="206"/>
      <c r="C857" s="207"/>
      <c r="D857" s="198" t="s">
        <v>254</v>
      </c>
      <c r="E857" s="208" t="s">
        <v>19</v>
      </c>
      <c r="F857" s="209" t="s">
        <v>1303</v>
      </c>
      <c r="G857" s="207"/>
      <c r="H857" s="210">
        <v>1</v>
      </c>
      <c r="I857" s="211"/>
      <c r="J857" s="207"/>
      <c r="K857" s="207"/>
      <c r="L857" s="212"/>
      <c r="M857" s="213"/>
      <c r="N857" s="214"/>
      <c r="O857" s="214"/>
      <c r="P857" s="214"/>
      <c r="Q857" s="214"/>
      <c r="R857" s="214"/>
      <c r="S857" s="214"/>
      <c r="T857" s="215"/>
      <c r="AT857" s="216" t="s">
        <v>254</v>
      </c>
      <c r="AU857" s="216" t="s">
        <v>86</v>
      </c>
      <c r="AV857" s="13" t="s">
        <v>86</v>
      </c>
      <c r="AW857" s="13" t="s">
        <v>37</v>
      </c>
      <c r="AX857" s="13" t="s">
        <v>84</v>
      </c>
      <c r="AY857" s="216" t="s">
        <v>142</v>
      </c>
    </row>
    <row r="858" spans="1:65" s="2" customFormat="1" ht="62.65" customHeight="1">
      <c r="A858" s="36"/>
      <c r="B858" s="37"/>
      <c r="C858" s="180" t="s">
        <v>1304</v>
      </c>
      <c r="D858" s="180" t="s">
        <v>145</v>
      </c>
      <c r="E858" s="181" t="s">
        <v>1305</v>
      </c>
      <c r="F858" s="182" t="s">
        <v>1306</v>
      </c>
      <c r="G858" s="183" t="s">
        <v>514</v>
      </c>
      <c r="H858" s="184">
        <v>4</v>
      </c>
      <c r="I858" s="185"/>
      <c r="J858" s="186">
        <f>ROUND(I858*H858,2)</f>
        <v>0</v>
      </c>
      <c r="K858" s="182" t="s">
        <v>149</v>
      </c>
      <c r="L858" s="41"/>
      <c r="M858" s="187" t="s">
        <v>19</v>
      </c>
      <c r="N858" s="188" t="s">
        <v>47</v>
      </c>
      <c r="O858" s="66"/>
      <c r="P858" s="189">
        <f>O858*H858</f>
        <v>0</v>
      </c>
      <c r="Q858" s="189">
        <v>2.5899999999999999E-3</v>
      </c>
      <c r="R858" s="189">
        <f>Q858*H858</f>
        <v>1.0359999999999999E-2</v>
      </c>
      <c r="S858" s="189">
        <v>0</v>
      </c>
      <c r="T858" s="190">
        <f>S858*H858</f>
        <v>0</v>
      </c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R858" s="191" t="s">
        <v>339</v>
      </c>
      <c r="AT858" s="191" t="s">
        <v>145</v>
      </c>
      <c r="AU858" s="191" t="s">
        <v>86</v>
      </c>
      <c r="AY858" s="19" t="s">
        <v>142</v>
      </c>
      <c r="BE858" s="192">
        <f>IF(N858="základní",J858,0)</f>
        <v>0</v>
      </c>
      <c r="BF858" s="192">
        <f>IF(N858="snížená",J858,0)</f>
        <v>0</v>
      </c>
      <c r="BG858" s="192">
        <f>IF(N858="zákl. přenesená",J858,0)</f>
        <v>0</v>
      </c>
      <c r="BH858" s="192">
        <f>IF(N858="sníž. přenesená",J858,0)</f>
        <v>0</v>
      </c>
      <c r="BI858" s="192">
        <f>IF(N858="nulová",J858,0)</f>
        <v>0</v>
      </c>
      <c r="BJ858" s="19" t="s">
        <v>84</v>
      </c>
      <c r="BK858" s="192">
        <f>ROUND(I858*H858,2)</f>
        <v>0</v>
      </c>
      <c r="BL858" s="19" t="s">
        <v>339</v>
      </c>
      <c r="BM858" s="191" t="s">
        <v>1307</v>
      </c>
    </row>
    <row r="859" spans="1:65" s="2" customFormat="1" ht="11.25">
      <c r="A859" s="36"/>
      <c r="B859" s="37"/>
      <c r="C859" s="38"/>
      <c r="D859" s="193" t="s">
        <v>152</v>
      </c>
      <c r="E859" s="38"/>
      <c r="F859" s="194" t="s">
        <v>1308</v>
      </c>
      <c r="G859" s="38"/>
      <c r="H859" s="38"/>
      <c r="I859" s="195"/>
      <c r="J859" s="38"/>
      <c r="K859" s="38"/>
      <c r="L859" s="41"/>
      <c r="M859" s="196"/>
      <c r="N859" s="197"/>
      <c r="O859" s="66"/>
      <c r="P859" s="66"/>
      <c r="Q859" s="66"/>
      <c r="R859" s="66"/>
      <c r="S859" s="66"/>
      <c r="T859" s="67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T859" s="19" t="s">
        <v>152</v>
      </c>
      <c r="AU859" s="19" t="s">
        <v>86</v>
      </c>
    </row>
    <row r="860" spans="1:65" s="13" customFormat="1" ht="11.25">
      <c r="B860" s="206"/>
      <c r="C860" s="207"/>
      <c r="D860" s="198" t="s">
        <v>254</v>
      </c>
      <c r="E860" s="208" t="s">
        <v>19</v>
      </c>
      <c r="F860" s="209" t="s">
        <v>1309</v>
      </c>
      <c r="G860" s="207"/>
      <c r="H860" s="210">
        <v>4</v>
      </c>
      <c r="I860" s="211"/>
      <c r="J860" s="207"/>
      <c r="K860" s="207"/>
      <c r="L860" s="212"/>
      <c r="M860" s="213"/>
      <c r="N860" s="214"/>
      <c r="O860" s="214"/>
      <c r="P860" s="214"/>
      <c r="Q860" s="214"/>
      <c r="R860" s="214"/>
      <c r="S860" s="214"/>
      <c r="T860" s="215"/>
      <c r="AT860" s="216" t="s">
        <v>254</v>
      </c>
      <c r="AU860" s="216" t="s">
        <v>86</v>
      </c>
      <c r="AV860" s="13" t="s">
        <v>86</v>
      </c>
      <c r="AW860" s="13" t="s">
        <v>37</v>
      </c>
      <c r="AX860" s="13" t="s">
        <v>84</v>
      </c>
      <c r="AY860" s="216" t="s">
        <v>142</v>
      </c>
    </row>
    <row r="861" spans="1:65" s="2" customFormat="1" ht="62.65" customHeight="1">
      <c r="A861" s="36"/>
      <c r="B861" s="37"/>
      <c r="C861" s="180" t="s">
        <v>1310</v>
      </c>
      <c r="D861" s="180" t="s">
        <v>145</v>
      </c>
      <c r="E861" s="181" t="s">
        <v>1311</v>
      </c>
      <c r="F861" s="182" t="s">
        <v>1312</v>
      </c>
      <c r="G861" s="183" t="s">
        <v>514</v>
      </c>
      <c r="H861" s="184">
        <v>14</v>
      </c>
      <c r="I861" s="185"/>
      <c r="J861" s="186">
        <f>ROUND(I861*H861,2)</f>
        <v>0</v>
      </c>
      <c r="K861" s="182" t="s">
        <v>149</v>
      </c>
      <c r="L861" s="41"/>
      <c r="M861" s="187" t="s">
        <v>19</v>
      </c>
      <c r="N861" s="188" t="s">
        <v>47</v>
      </c>
      <c r="O861" s="66"/>
      <c r="P861" s="189">
        <f>O861*H861</f>
        <v>0</v>
      </c>
      <c r="Q861" s="189">
        <v>1.3799999999999999E-3</v>
      </c>
      <c r="R861" s="189">
        <f>Q861*H861</f>
        <v>1.932E-2</v>
      </c>
      <c r="S861" s="189">
        <v>0</v>
      </c>
      <c r="T861" s="190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91" t="s">
        <v>339</v>
      </c>
      <c r="AT861" s="191" t="s">
        <v>145</v>
      </c>
      <c r="AU861" s="191" t="s">
        <v>86</v>
      </c>
      <c r="AY861" s="19" t="s">
        <v>142</v>
      </c>
      <c r="BE861" s="192">
        <f>IF(N861="základní",J861,0)</f>
        <v>0</v>
      </c>
      <c r="BF861" s="192">
        <f>IF(N861="snížená",J861,0)</f>
        <v>0</v>
      </c>
      <c r="BG861" s="192">
        <f>IF(N861="zákl. přenesená",J861,0)</f>
        <v>0</v>
      </c>
      <c r="BH861" s="192">
        <f>IF(N861="sníž. přenesená",J861,0)</f>
        <v>0</v>
      </c>
      <c r="BI861" s="192">
        <f>IF(N861="nulová",J861,0)</f>
        <v>0</v>
      </c>
      <c r="BJ861" s="19" t="s">
        <v>84</v>
      </c>
      <c r="BK861" s="192">
        <f>ROUND(I861*H861,2)</f>
        <v>0</v>
      </c>
      <c r="BL861" s="19" t="s">
        <v>339</v>
      </c>
      <c r="BM861" s="191" t="s">
        <v>1313</v>
      </c>
    </row>
    <row r="862" spans="1:65" s="2" customFormat="1" ht="11.25">
      <c r="A862" s="36"/>
      <c r="B862" s="37"/>
      <c r="C862" s="38"/>
      <c r="D862" s="193" t="s">
        <v>152</v>
      </c>
      <c r="E862" s="38"/>
      <c r="F862" s="194" t="s">
        <v>1314</v>
      </c>
      <c r="G862" s="38"/>
      <c r="H862" s="38"/>
      <c r="I862" s="195"/>
      <c r="J862" s="38"/>
      <c r="K862" s="38"/>
      <c r="L862" s="41"/>
      <c r="M862" s="196"/>
      <c r="N862" s="197"/>
      <c r="O862" s="66"/>
      <c r="P862" s="66"/>
      <c r="Q862" s="66"/>
      <c r="R862" s="66"/>
      <c r="S862" s="66"/>
      <c r="T862" s="67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152</v>
      </c>
      <c r="AU862" s="19" t="s">
        <v>86</v>
      </c>
    </row>
    <row r="863" spans="1:65" s="13" customFormat="1" ht="11.25">
      <c r="B863" s="206"/>
      <c r="C863" s="207"/>
      <c r="D863" s="198" t="s">
        <v>254</v>
      </c>
      <c r="E863" s="208" t="s">
        <v>19</v>
      </c>
      <c r="F863" s="209" t="s">
        <v>1315</v>
      </c>
      <c r="G863" s="207"/>
      <c r="H863" s="210">
        <v>14</v>
      </c>
      <c r="I863" s="211"/>
      <c r="J863" s="207"/>
      <c r="K863" s="207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254</v>
      </c>
      <c r="AU863" s="216" t="s">
        <v>86</v>
      </c>
      <c r="AV863" s="13" t="s">
        <v>86</v>
      </c>
      <c r="AW863" s="13" t="s">
        <v>37</v>
      </c>
      <c r="AX863" s="13" t="s">
        <v>84</v>
      </c>
      <c r="AY863" s="216" t="s">
        <v>142</v>
      </c>
    </row>
    <row r="864" spans="1:65" s="2" customFormat="1" ht="37.9" customHeight="1">
      <c r="A864" s="36"/>
      <c r="B864" s="37"/>
      <c r="C864" s="180" t="s">
        <v>1316</v>
      </c>
      <c r="D864" s="180" t="s">
        <v>145</v>
      </c>
      <c r="E864" s="181" t="s">
        <v>1317</v>
      </c>
      <c r="F864" s="182" t="s">
        <v>1318</v>
      </c>
      <c r="G864" s="183" t="s">
        <v>251</v>
      </c>
      <c r="H864" s="184">
        <v>352.661</v>
      </c>
      <c r="I864" s="185"/>
      <c r="J864" s="186">
        <f>ROUND(I864*H864,2)</f>
        <v>0</v>
      </c>
      <c r="K864" s="182" t="s">
        <v>149</v>
      </c>
      <c r="L864" s="41"/>
      <c r="M864" s="187" t="s">
        <v>19</v>
      </c>
      <c r="N864" s="188" t="s">
        <v>47</v>
      </c>
      <c r="O864" s="66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191" t="s">
        <v>339</v>
      </c>
      <c r="AT864" s="191" t="s">
        <v>145</v>
      </c>
      <c r="AU864" s="191" t="s">
        <v>86</v>
      </c>
      <c r="AY864" s="19" t="s">
        <v>142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9" t="s">
        <v>84</v>
      </c>
      <c r="BK864" s="192">
        <f>ROUND(I864*H864,2)</f>
        <v>0</v>
      </c>
      <c r="BL864" s="19" t="s">
        <v>339</v>
      </c>
      <c r="BM864" s="191" t="s">
        <v>1319</v>
      </c>
    </row>
    <row r="865" spans="1:65" s="2" customFormat="1" ht="11.25">
      <c r="A865" s="36"/>
      <c r="B865" s="37"/>
      <c r="C865" s="38"/>
      <c r="D865" s="193" t="s">
        <v>152</v>
      </c>
      <c r="E865" s="38"/>
      <c r="F865" s="194" t="s">
        <v>1320</v>
      </c>
      <c r="G865" s="38"/>
      <c r="H865" s="38"/>
      <c r="I865" s="195"/>
      <c r="J865" s="38"/>
      <c r="K865" s="38"/>
      <c r="L865" s="41"/>
      <c r="M865" s="196"/>
      <c r="N865" s="197"/>
      <c r="O865" s="66"/>
      <c r="P865" s="66"/>
      <c r="Q865" s="66"/>
      <c r="R865" s="66"/>
      <c r="S865" s="66"/>
      <c r="T865" s="67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T865" s="19" t="s">
        <v>152</v>
      </c>
      <c r="AU865" s="19" t="s">
        <v>86</v>
      </c>
    </row>
    <row r="866" spans="1:65" s="13" customFormat="1" ht="22.5">
      <c r="B866" s="206"/>
      <c r="C866" s="207"/>
      <c r="D866" s="198" t="s">
        <v>254</v>
      </c>
      <c r="E866" s="208" t="s">
        <v>19</v>
      </c>
      <c r="F866" s="209" t="s">
        <v>1321</v>
      </c>
      <c r="G866" s="207"/>
      <c r="H866" s="210">
        <v>352.661</v>
      </c>
      <c r="I866" s="211"/>
      <c r="J866" s="207"/>
      <c r="K866" s="207"/>
      <c r="L866" s="212"/>
      <c r="M866" s="213"/>
      <c r="N866" s="214"/>
      <c r="O866" s="214"/>
      <c r="P866" s="214"/>
      <c r="Q866" s="214"/>
      <c r="R866" s="214"/>
      <c r="S866" s="214"/>
      <c r="T866" s="215"/>
      <c r="AT866" s="216" t="s">
        <v>254</v>
      </c>
      <c r="AU866" s="216" t="s">
        <v>86</v>
      </c>
      <c r="AV866" s="13" t="s">
        <v>86</v>
      </c>
      <c r="AW866" s="13" t="s">
        <v>37</v>
      </c>
      <c r="AX866" s="13" t="s">
        <v>84</v>
      </c>
      <c r="AY866" s="216" t="s">
        <v>142</v>
      </c>
    </row>
    <row r="867" spans="1:65" s="2" customFormat="1" ht="33" customHeight="1">
      <c r="A867" s="36"/>
      <c r="B867" s="37"/>
      <c r="C867" s="228" t="s">
        <v>1322</v>
      </c>
      <c r="D867" s="228" t="s">
        <v>351</v>
      </c>
      <c r="E867" s="229" t="s">
        <v>1323</v>
      </c>
      <c r="F867" s="230" t="s">
        <v>1324</v>
      </c>
      <c r="G867" s="231" t="s">
        <v>251</v>
      </c>
      <c r="H867" s="232">
        <v>441.625</v>
      </c>
      <c r="I867" s="233"/>
      <c r="J867" s="234">
        <f>ROUND(I867*H867,2)</f>
        <v>0</v>
      </c>
      <c r="K867" s="230" t="s">
        <v>149</v>
      </c>
      <c r="L867" s="235"/>
      <c r="M867" s="236" t="s">
        <v>19</v>
      </c>
      <c r="N867" s="237" t="s">
        <v>47</v>
      </c>
      <c r="O867" s="66"/>
      <c r="P867" s="189">
        <f>O867*H867</f>
        <v>0</v>
      </c>
      <c r="Q867" s="189">
        <v>1.9E-3</v>
      </c>
      <c r="R867" s="189">
        <f>Q867*H867</f>
        <v>0.83908749999999999</v>
      </c>
      <c r="S867" s="189">
        <v>0</v>
      </c>
      <c r="T867" s="190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191" t="s">
        <v>437</v>
      </c>
      <c r="AT867" s="191" t="s">
        <v>351</v>
      </c>
      <c r="AU867" s="191" t="s">
        <v>86</v>
      </c>
      <c r="AY867" s="19" t="s">
        <v>142</v>
      </c>
      <c r="BE867" s="192">
        <f>IF(N867="základní",J867,0)</f>
        <v>0</v>
      </c>
      <c r="BF867" s="192">
        <f>IF(N867="snížená",J867,0)</f>
        <v>0</v>
      </c>
      <c r="BG867" s="192">
        <f>IF(N867="zákl. přenesená",J867,0)</f>
        <v>0</v>
      </c>
      <c r="BH867" s="192">
        <f>IF(N867="sníž. přenesená",J867,0)</f>
        <v>0</v>
      </c>
      <c r="BI867" s="192">
        <f>IF(N867="nulová",J867,0)</f>
        <v>0</v>
      </c>
      <c r="BJ867" s="19" t="s">
        <v>84</v>
      </c>
      <c r="BK867" s="192">
        <f>ROUND(I867*H867,2)</f>
        <v>0</v>
      </c>
      <c r="BL867" s="19" t="s">
        <v>339</v>
      </c>
      <c r="BM867" s="191" t="s">
        <v>1325</v>
      </c>
    </row>
    <row r="868" spans="1:65" s="13" customFormat="1" ht="22.5">
      <c r="B868" s="206"/>
      <c r="C868" s="207"/>
      <c r="D868" s="198" t="s">
        <v>254</v>
      </c>
      <c r="E868" s="208" t="s">
        <v>19</v>
      </c>
      <c r="F868" s="209" t="s">
        <v>1321</v>
      </c>
      <c r="G868" s="207"/>
      <c r="H868" s="210">
        <v>352.661</v>
      </c>
      <c r="I868" s="211"/>
      <c r="J868" s="207"/>
      <c r="K868" s="207"/>
      <c r="L868" s="212"/>
      <c r="M868" s="213"/>
      <c r="N868" s="214"/>
      <c r="O868" s="214"/>
      <c r="P868" s="214"/>
      <c r="Q868" s="214"/>
      <c r="R868" s="214"/>
      <c r="S868" s="214"/>
      <c r="T868" s="215"/>
      <c r="AT868" s="216" t="s">
        <v>254</v>
      </c>
      <c r="AU868" s="216" t="s">
        <v>86</v>
      </c>
      <c r="AV868" s="13" t="s">
        <v>86</v>
      </c>
      <c r="AW868" s="13" t="s">
        <v>37</v>
      </c>
      <c r="AX868" s="13" t="s">
        <v>76</v>
      </c>
      <c r="AY868" s="216" t="s">
        <v>142</v>
      </c>
    </row>
    <row r="869" spans="1:65" s="13" customFormat="1" ht="11.25">
      <c r="B869" s="206"/>
      <c r="C869" s="207"/>
      <c r="D869" s="198" t="s">
        <v>254</v>
      </c>
      <c r="E869" s="208" t="s">
        <v>19</v>
      </c>
      <c r="F869" s="209" t="s">
        <v>1294</v>
      </c>
      <c r="G869" s="207"/>
      <c r="H869" s="210">
        <v>0.64</v>
      </c>
      <c r="I869" s="211"/>
      <c r="J869" s="207"/>
      <c r="K869" s="207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254</v>
      </c>
      <c r="AU869" s="216" t="s">
        <v>86</v>
      </c>
      <c r="AV869" s="13" t="s">
        <v>86</v>
      </c>
      <c r="AW869" s="13" t="s">
        <v>37</v>
      </c>
      <c r="AX869" s="13" t="s">
        <v>76</v>
      </c>
      <c r="AY869" s="216" t="s">
        <v>142</v>
      </c>
    </row>
    <row r="870" spans="1:65" s="13" customFormat="1" ht="11.25">
      <c r="B870" s="206"/>
      <c r="C870" s="207"/>
      <c r="D870" s="198" t="s">
        <v>254</v>
      </c>
      <c r="E870" s="208" t="s">
        <v>19</v>
      </c>
      <c r="F870" s="209" t="s">
        <v>1295</v>
      </c>
      <c r="G870" s="207"/>
      <c r="H870" s="210">
        <v>5.76</v>
      </c>
      <c r="I870" s="211"/>
      <c r="J870" s="207"/>
      <c r="K870" s="207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254</v>
      </c>
      <c r="AU870" s="216" t="s">
        <v>86</v>
      </c>
      <c r="AV870" s="13" t="s">
        <v>86</v>
      </c>
      <c r="AW870" s="13" t="s">
        <v>37</v>
      </c>
      <c r="AX870" s="13" t="s">
        <v>76</v>
      </c>
      <c r="AY870" s="216" t="s">
        <v>142</v>
      </c>
    </row>
    <row r="871" spans="1:65" s="13" customFormat="1" ht="11.25">
      <c r="B871" s="206"/>
      <c r="C871" s="207"/>
      <c r="D871" s="198" t="s">
        <v>254</v>
      </c>
      <c r="E871" s="208" t="s">
        <v>19</v>
      </c>
      <c r="F871" s="209" t="s">
        <v>1296</v>
      </c>
      <c r="G871" s="207"/>
      <c r="H871" s="210">
        <v>8.9600000000000009</v>
      </c>
      <c r="I871" s="211"/>
      <c r="J871" s="207"/>
      <c r="K871" s="207"/>
      <c r="L871" s="212"/>
      <c r="M871" s="213"/>
      <c r="N871" s="214"/>
      <c r="O871" s="214"/>
      <c r="P871" s="214"/>
      <c r="Q871" s="214"/>
      <c r="R871" s="214"/>
      <c r="S871" s="214"/>
      <c r="T871" s="215"/>
      <c r="AT871" s="216" t="s">
        <v>254</v>
      </c>
      <c r="AU871" s="216" t="s">
        <v>86</v>
      </c>
      <c r="AV871" s="13" t="s">
        <v>86</v>
      </c>
      <c r="AW871" s="13" t="s">
        <v>37</v>
      </c>
      <c r="AX871" s="13" t="s">
        <v>76</v>
      </c>
      <c r="AY871" s="216" t="s">
        <v>142</v>
      </c>
    </row>
    <row r="872" spans="1:65" s="14" customFormat="1" ht="11.25">
      <c r="B872" s="217"/>
      <c r="C872" s="218"/>
      <c r="D872" s="198" t="s">
        <v>254</v>
      </c>
      <c r="E872" s="219" t="s">
        <v>19</v>
      </c>
      <c r="F872" s="220" t="s">
        <v>266</v>
      </c>
      <c r="G872" s="218"/>
      <c r="H872" s="221">
        <v>368.02100000000002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AT872" s="227" t="s">
        <v>254</v>
      </c>
      <c r="AU872" s="227" t="s">
        <v>86</v>
      </c>
      <c r="AV872" s="14" t="s">
        <v>167</v>
      </c>
      <c r="AW872" s="14" t="s">
        <v>37</v>
      </c>
      <c r="AX872" s="14" t="s">
        <v>84</v>
      </c>
      <c r="AY872" s="227" t="s">
        <v>142</v>
      </c>
    </row>
    <row r="873" spans="1:65" s="13" customFormat="1" ht="11.25">
      <c r="B873" s="206"/>
      <c r="C873" s="207"/>
      <c r="D873" s="198" t="s">
        <v>254</v>
      </c>
      <c r="E873" s="207"/>
      <c r="F873" s="209" t="s">
        <v>1326</v>
      </c>
      <c r="G873" s="207"/>
      <c r="H873" s="210">
        <v>441.625</v>
      </c>
      <c r="I873" s="211"/>
      <c r="J873" s="207"/>
      <c r="K873" s="207"/>
      <c r="L873" s="212"/>
      <c r="M873" s="213"/>
      <c r="N873" s="214"/>
      <c r="O873" s="214"/>
      <c r="P873" s="214"/>
      <c r="Q873" s="214"/>
      <c r="R873" s="214"/>
      <c r="S873" s="214"/>
      <c r="T873" s="215"/>
      <c r="AT873" s="216" t="s">
        <v>254</v>
      </c>
      <c r="AU873" s="216" t="s">
        <v>86</v>
      </c>
      <c r="AV873" s="13" t="s">
        <v>86</v>
      </c>
      <c r="AW873" s="13" t="s">
        <v>4</v>
      </c>
      <c r="AX873" s="13" t="s">
        <v>84</v>
      </c>
      <c r="AY873" s="216" t="s">
        <v>142</v>
      </c>
    </row>
    <row r="874" spans="1:65" s="2" customFormat="1" ht="44.25" customHeight="1">
      <c r="A874" s="36"/>
      <c r="B874" s="37"/>
      <c r="C874" s="180" t="s">
        <v>1327</v>
      </c>
      <c r="D874" s="180" t="s">
        <v>145</v>
      </c>
      <c r="E874" s="181" t="s">
        <v>1328</v>
      </c>
      <c r="F874" s="182" t="s">
        <v>1329</v>
      </c>
      <c r="G874" s="183" t="s">
        <v>414</v>
      </c>
      <c r="H874" s="184">
        <v>176.33099999999999</v>
      </c>
      <c r="I874" s="185"/>
      <c r="J874" s="186">
        <f>ROUND(I874*H874,2)</f>
        <v>0</v>
      </c>
      <c r="K874" s="182" t="s">
        <v>149</v>
      </c>
      <c r="L874" s="41"/>
      <c r="M874" s="187" t="s">
        <v>19</v>
      </c>
      <c r="N874" s="188" t="s">
        <v>47</v>
      </c>
      <c r="O874" s="66"/>
      <c r="P874" s="189">
        <f>O874*H874</f>
        <v>0</v>
      </c>
      <c r="Q874" s="189">
        <v>0</v>
      </c>
      <c r="R874" s="189">
        <f>Q874*H874</f>
        <v>0</v>
      </c>
      <c r="S874" s="189">
        <v>0</v>
      </c>
      <c r="T874" s="190">
        <f>S874*H874</f>
        <v>0</v>
      </c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R874" s="191" t="s">
        <v>339</v>
      </c>
      <c r="AT874" s="191" t="s">
        <v>145</v>
      </c>
      <c r="AU874" s="191" t="s">
        <v>86</v>
      </c>
      <c r="AY874" s="19" t="s">
        <v>142</v>
      </c>
      <c r="BE874" s="192">
        <f>IF(N874="základní",J874,0)</f>
        <v>0</v>
      </c>
      <c r="BF874" s="192">
        <f>IF(N874="snížená",J874,0)</f>
        <v>0</v>
      </c>
      <c r="BG874" s="192">
        <f>IF(N874="zákl. přenesená",J874,0)</f>
        <v>0</v>
      </c>
      <c r="BH874" s="192">
        <f>IF(N874="sníž. přenesená",J874,0)</f>
        <v>0</v>
      </c>
      <c r="BI874" s="192">
        <f>IF(N874="nulová",J874,0)</f>
        <v>0</v>
      </c>
      <c r="BJ874" s="19" t="s">
        <v>84</v>
      </c>
      <c r="BK874" s="192">
        <f>ROUND(I874*H874,2)</f>
        <v>0</v>
      </c>
      <c r="BL874" s="19" t="s">
        <v>339</v>
      </c>
      <c r="BM874" s="191" t="s">
        <v>1330</v>
      </c>
    </row>
    <row r="875" spans="1:65" s="2" customFormat="1" ht="11.25">
      <c r="A875" s="36"/>
      <c r="B875" s="37"/>
      <c r="C875" s="38"/>
      <c r="D875" s="193" t="s">
        <v>152</v>
      </c>
      <c r="E875" s="38"/>
      <c r="F875" s="194" t="s">
        <v>1331</v>
      </c>
      <c r="G875" s="38"/>
      <c r="H875" s="38"/>
      <c r="I875" s="195"/>
      <c r="J875" s="38"/>
      <c r="K875" s="38"/>
      <c r="L875" s="41"/>
      <c r="M875" s="196"/>
      <c r="N875" s="197"/>
      <c r="O875" s="66"/>
      <c r="P875" s="66"/>
      <c r="Q875" s="66"/>
      <c r="R875" s="66"/>
      <c r="S875" s="66"/>
      <c r="T875" s="67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T875" s="19" t="s">
        <v>152</v>
      </c>
      <c r="AU875" s="19" t="s">
        <v>86</v>
      </c>
    </row>
    <row r="876" spans="1:65" s="13" customFormat="1" ht="33.75">
      <c r="B876" s="206"/>
      <c r="C876" s="207"/>
      <c r="D876" s="198" t="s">
        <v>254</v>
      </c>
      <c r="E876" s="208" t="s">
        <v>19</v>
      </c>
      <c r="F876" s="209" t="s">
        <v>1332</v>
      </c>
      <c r="G876" s="207"/>
      <c r="H876" s="210">
        <v>176.33099999999999</v>
      </c>
      <c r="I876" s="211"/>
      <c r="J876" s="207"/>
      <c r="K876" s="207"/>
      <c r="L876" s="212"/>
      <c r="M876" s="213"/>
      <c r="N876" s="214"/>
      <c r="O876" s="214"/>
      <c r="P876" s="214"/>
      <c r="Q876" s="214"/>
      <c r="R876" s="214"/>
      <c r="S876" s="214"/>
      <c r="T876" s="215"/>
      <c r="AT876" s="216" t="s">
        <v>254</v>
      </c>
      <c r="AU876" s="216" t="s">
        <v>86</v>
      </c>
      <c r="AV876" s="13" t="s">
        <v>86</v>
      </c>
      <c r="AW876" s="13" t="s">
        <v>37</v>
      </c>
      <c r="AX876" s="13" t="s">
        <v>84</v>
      </c>
      <c r="AY876" s="216" t="s">
        <v>142</v>
      </c>
    </row>
    <row r="877" spans="1:65" s="2" customFormat="1" ht="55.5" customHeight="1">
      <c r="A877" s="36"/>
      <c r="B877" s="37"/>
      <c r="C877" s="180" t="s">
        <v>1333</v>
      </c>
      <c r="D877" s="180" t="s">
        <v>145</v>
      </c>
      <c r="E877" s="181" t="s">
        <v>1334</v>
      </c>
      <c r="F877" s="182" t="s">
        <v>1335</v>
      </c>
      <c r="G877" s="183" t="s">
        <v>514</v>
      </c>
      <c r="H877" s="184">
        <v>1</v>
      </c>
      <c r="I877" s="185"/>
      <c r="J877" s="186">
        <f>ROUND(I877*H877,2)</f>
        <v>0</v>
      </c>
      <c r="K877" s="182" t="s">
        <v>149</v>
      </c>
      <c r="L877" s="41"/>
      <c r="M877" s="187" t="s">
        <v>19</v>
      </c>
      <c r="N877" s="188" t="s">
        <v>47</v>
      </c>
      <c r="O877" s="66"/>
      <c r="P877" s="189">
        <f>O877*H877</f>
        <v>0</v>
      </c>
      <c r="Q877" s="189">
        <v>7.4999999999999997E-3</v>
      </c>
      <c r="R877" s="189">
        <f>Q877*H877</f>
        <v>7.4999999999999997E-3</v>
      </c>
      <c r="S877" s="189">
        <v>0</v>
      </c>
      <c r="T877" s="190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191" t="s">
        <v>339</v>
      </c>
      <c r="AT877" s="191" t="s">
        <v>145</v>
      </c>
      <c r="AU877" s="191" t="s">
        <v>86</v>
      </c>
      <c r="AY877" s="19" t="s">
        <v>142</v>
      </c>
      <c r="BE877" s="192">
        <f>IF(N877="základní",J877,0)</f>
        <v>0</v>
      </c>
      <c r="BF877" s="192">
        <f>IF(N877="snížená",J877,0)</f>
        <v>0</v>
      </c>
      <c r="BG877" s="192">
        <f>IF(N877="zákl. přenesená",J877,0)</f>
        <v>0</v>
      </c>
      <c r="BH877" s="192">
        <f>IF(N877="sníž. přenesená",J877,0)</f>
        <v>0</v>
      </c>
      <c r="BI877" s="192">
        <f>IF(N877="nulová",J877,0)</f>
        <v>0</v>
      </c>
      <c r="BJ877" s="19" t="s">
        <v>84</v>
      </c>
      <c r="BK877" s="192">
        <f>ROUND(I877*H877,2)</f>
        <v>0</v>
      </c>
      <c r="BL877" s="19" t="s">
        <v>339</v>
      </c>
      <c r="BM877" s="191" t="s">
        <v>1336</v>
      </c>
    </row>
    <row r="878" spans="1:65" s="2" customFormat="1" ht="11.25">
      <c r="A878" s="36"/>
      <c r="B878" s="37"/>
      <c r="C878" s="38"/>
      <c r="D878" s="193" t="s">
        <v>152</v>
      </c>
      <c r="E878" s="38"/>
      <c r="F878" s="194" t="s">
        <v>1337</v>
      </c>
      <c r="G878" s="38"/>
      <c r="H878" s="38"/>
      <c r="I878" s="195"/>
      <c r="J878" s="38"/>
      <c r="K878" s="38"/>
      <c r="L878" s="41"/>
      <c r="M878" s="196"/>
      <c r="N878" s="197"/>
      <c r="O878" s="66"/>
      <c r="P878" s="66"/>
      <c r="Q878" s="66"/>
      <c r="R878" s="66"/>
      <c r="S878" s="66"/>
      <c r="T878" s="67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T878" s="19" t="s">
        <v>152</v>
      </c>
      <c r="AU878" s="19" t="s">
        <v>86</v>
      </c>
    </row>
    <row r="879" spans="1:65" s="13" customFormat="1" ht="11.25">
      <c r="B879" s="206"/>
      <c r="C879" s="207"/>
      <c r="D879" s="198" t="s">
        <v>254</v>
      </c>
      <c r="E879" s="208" t="s">
        <v>19</v>
      </c>
      <c r="F879" s="209" t="s">
        <v>1303</v>
      </c>
      <c r="G879" s="207"/>
      <c r="H879" s="210">
        <v>1</v>
      </c>
      <c r="I879" s="211"/>
      <c r="J879" s="207"/>
      <c r="K879" s="207"/>
      <c r="L879" s="212"/>
      <c r="M879" s="213"/>
      <c r="N879" s="214"/>
      <c r="O879" s="214"/>
      <c r="P879" s="214"/>
      <c r="Q879" s="214"/>
      <c r="R879" s="214"/>
      <c r="S879" s="214"/>
      <c r="T879" s="215"/>
      <c r="AT879" s="216" t="s">
        <v>254</v>
      </c>
      <c r="AU879" s="216" t="s">
        <v>86</v>
      </c>
      <c r="AV879" s="13" t="s">
        <v>86</v>
      </c>
      <c r="AW879" s="13" t="s">
        <v>37</v>
      </c>
      <c r="AX879" s="13" t="s">
        <v>84</v>
      </c>
      <c r="AY879" s="216" t="s">
        <v>142</v>
      </c>
    </row>
    <row r="880" spans="1:65" s="2" customFormat="1" ht="62.65" customHeight="1">
      <c r="A880" s="36"/>
      <c r="B880" s="37"/>
      <c r="C880" s="180" t="s">
        <v>1338</v>
      </c>
      <c r="D880" s="180" t="s">
        <v>145</v>
      </c>
      <c r="E880" s="181" t="s">
        <v>1339</v>
      </c>
      <c r="F880" s="182" t="s">
        <v>1340</v>
      </c>
      <c r="G880" s="183" t="s">
        <v>514</v>
      </c>
      <c r="H880" s="184">
        <v>4</v>
      </c>
      <c r="I880" s="185"/>
      <c r="J880" s="186">
        <f>ROUND(I880*H880,2)</f>
        <v>0</v>
      </c>
      <c r="K880" s="182" t="s">
        <v>149</v>
      </c>
      <c r="L880" s="41"/>
      <c r="M880" s="187" t="s">
        <v>19</v>
      </c>
      <c r="N880" s="188" t="s">
        <v>47</v>
      </c>
      <c r="O880" s="66"/>
      <c r="P880" s="189">
        <f>O880*H880</f>
        <v>0</v>
      </c>
      <c r="Q880" s="189">
        <v>1.4999999999999999E-2</v>
      </c>
      <c r="R880" s="189">
        <f>Q880*H880</f>
        <v>0.06</v>
      </c>
      <c r="S880" s="189">
        <v>0</v>
      </c>
      <c r="T880" s="190">
        <f>S880*H880</f>
        <v>0</v>
      </c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R880" s="191" t="s">
        <v>339</v>
      </c>
      <c r="AT880" s="191" t="s">
        <v>145</v>
      </c>
      <c r="AU880" s="191" t="s">
        <v>86</v>
      </c>
      <c r="AY880" s="19" t="s">
        <v>142</v>
      </c>
      <c r="BE880" s="192">
        <f>IF(N880="základní",J880,0)</f>
        <v>0</v>
      </c>
      <c r="BF880" s="192">
        <f>IF(N880="snížená",J880,0)</f>
        <v>0</v>
      </c>
      <c r="BG880" s="192">
        <f>IF(N880="zákl. přenesená",J880,0)</f>
        <v>0</v>
      </c>
      <c r="BH880" s="192">
        <f>IF(N880="sníž. přenesená",J880,0)</f>
        <v>0</v>
      </c>
      <c r="BI880" s="192">
        <f>IF(N880="nulová",J880,0)</f>
        <v>0</v>
      </c>
      <c r="BJ880" s="19" t="s">
        <v>84</v>
      </c>
      <c r="BK880" s="192">
        <f>ROUND(I880*H880,2)</f>
        <v>0</v>
      </c>
      <c r="BL880" s="19" t="s">
        <v>339</v>
      </c>
      <c r="BM880" s="191" t="s">
        <v>1341</v>
      </c>
    </row>
    <row r="881" spans="1:65" s="2" customFormat="1" ht="11.25">
      <c r="A881" s="36"/>
      <c r="B881" s="37"/>
      <c r="C881" s="38"/>
      <c r="D881" s="193" t="s">
        <v>152</v>
      </c>
      <c r="E881" s="38"/>
      <c r="F881" s="194" t="s">
        <v>1342</v>
      </c>
      <c r="G881" s="38"/>
      <c r="H881" s="38"/>
      <c r="I881" s="195"/>
      <c r="J881" s="38"/>
      <c r="K881" s="38"/>
      <c r="L881" s="41"/>
      <c r="M881" s="196"/>
      <c r="N881" s="197"/>
      <c r="O881" s="66"/>
      <c r="P881" s="66"/>
      <c r="Q881" s="66"/>
      <c r="R881" s="66"/>
      <c r="S881" s="66"/>
      <c r="T881" s="67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T881" s="19" t="s">
        <v>152</v>
      </c>
      <c r="AU881" s="19" t="s">
        <v>86</v>
      </c>
    </row>
    <row r="882" spans="1:65" s="13" customFormat="1" ht="11.25">
      <c r="B882" s="206"/>
      <c r="C882" s="207"/>
      <c r="D882" s="198" t="s">
        <v>254</v>
      </c>
      <c r="E882" s="208" t="s">
        <v>19</v>
      </c>
      <c r="F882" s="209" t="s">
        <v>1309</v>
      </c>
      <c r="G882" s="207"/>
      <c r="H882" s="210">
        <v>4</v>
      </c>
      <c r="I882" s="211"/>
      <c r="J882" s="207"/>
      <c r="K882" s="207"/>
      <c r="L882" s="212"/>
      <c r="M882" s="213"/>
      <c r="N882" s="214"/>
      <c r="O882" s="214"/>
      <c r="P882" s="214"/>
      <c r="Q882" s="214"/>
      <c r="R882" s="214"/>
      <c r="S882" s="214"/>
      <c r="T882" s="215"/>
      <c r="AT882" s="216" t="s">
        <v>254</v>
      </c>
      <c r="AU882" s="216" t="s">
        <v>86</v>
      </c>
      <c r="AV882" s="13" t="s">
        <v>86</v>
      </c>
      <c r="AW882" s="13" t="s">
        <v>37</v>
      </c>
      <c r="AX882" s="13" t="s">
        <v>84</v>
      </c>
      <c r="AY882" s="216" t="s">
        <v>142</v>
      </c>
    </row>
    <row r="883" spans="1:65" s="2" customFormat="1" ht="55.5" customHeight="1">
      <c r="A883" s="36"/>
      <c r="B883" s="37"/>
      <c r="C883" s="180" t="s">
        <v>1343</v>
      </c>
      <c r="D883" s="180" t="s">
        <v>145</v>
      </c>
      <c r="E883" s="181" t="s">
        <v>1344</v>
      </c>
      <c r="F883" s="182" t="s">
        <v>1345</v>
      </c>
      <c r="G883" s="183" t="s">
        <v>514</v>
      </c>
      <c r="H883" s="184">
        <v>14</v>
      </c>
      <c r="I883" s="185"/>
      <c r="J883" s="186">
        <f>ROUND(I883*H883,2)</f>
        <v>0</v>
      </c>
      <c r="K883" s="182" t="s">
        <v>149</v>
      </c>
      <c r="L883" s="41"/>
      <c r="M883" s="187" t="s">
        <v>19</v>
      </c>
      <c r="N883" s="188" t="s">
        <v>47</v>
      </c>
      <c r="O883" s="66"/>
      <c r="P883" s="189">
        <f>O883*H883</f>
        <v>0</v>
      </c>
      <c r="Q883" s="189">
        <v>9.75E-3</v>
      </c>
      <c r="R883" s="189">
        <f>Q883*H883</f>
        <v>0.13650000000000001</v>
      </c>
      <c r="S883" s="189">
        <v>0</v>
      </c>
      <c r="T883" s="190">
        <f>S883*H883</f>
        <v>0</v>
      </c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R883" s="191" t="s">
        <v>339</v>
      </c>
      <c r="AT883" s="191" t="s">
        <v>145</v>
      </c>
      <c r="AU883" s="191" t="s">
        <v>86</v>
      </c>
      <c r="AY883" s="19" t="s">
        <v>142</v>
      </c>
      <c r="BE883" s="192">
        <f>IF(N883="základní",J883,0)</f>
        <v>0</v>
      </c>
      <c r="BF883" s="192">
        <f>IF(N883="snížená",J883,0)</f>
        <v>0</v>
      </c>
      <c r="BG883" s="192">
        <f>IF(N883="zákl. přenesená",J883,0)</f>
        <v>0</v>
      </c>
      <c r="BH883" s="192">
        <f>IF(N883="sníž. přenesená",J883,0)</f>
        <v>0</v>
      </c>
      <c r="BI883" s="192">
        <f>IF(N883="nulová",J883,0)</f>
        <v>0</v>
      </c>
      <c r="BJ883" s="19" t="s">
        <v>84</v>
      </c>
      <c r="BK883" s="192">
        <f>ROUND(I883*H883,2)</f>
        <v>0</v>
      </c>
      <c r="BL883" s="19" t="s">
        <v>339</v>
      </c>
      <c r="BM883" s="191" t="s">
        <v>1346</v>
      </c>
    </row>
    <row r="884" spans="1:65" s="2" customFormat="1" ht="11.25">
      <c r="A884" s="36"/>
      <c r="B884" s="37"/>
      <c r="C884" s="38"/>
      <c r="D884" s="193" t="s">
        <v>152</v>
      </c>
      <c r="E884" s="38"/>
      <c r="F884" s="194" t="s">
        <v>1347</v>
      </c>
      <c r="G884" s="38"/>
      <c r="H884" s="38"/>
      <c r="I884" s="195"/>
      <c r="J884" s="38"/>
      <c r="K884" s="38"/>
      <c r="L884" s="41"/>
      <c r="M884" s="196"/>
      <c r="N884" s="197"/>
      <c r="O884" s="66"/>
      <c r="P884" s="66"/>
      <c r="Q884" s="66"/>
      <c r="R884" s="66"/>
      <c r="S884" s="66"/>
      <c r="T884" s="67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T884" s="19" t="s">
        <v>152</v>
      </c>
      <c r="AU884" s="19" t="s">
        <v>86</v>
      </c>
    </row>
    <row r="885" spans="1:65" s="13" customFormat="1" ht="11.25">
      <c r="B885" s="206"/>
      <c r="C885" s="207"/>
      <c r="D885" s="198" t="s">
        <v>254</v>
      </c>
      <c r="E885" s="208" t="s">
        <v>19</v>
      </c>
      <c r="F885" s="209" t="s">
        <v>1315</v>
      </c>
      <c r="G885" s="207"/>
      <c r="H885" s="210">
        <v>14</v>
      </c>
      <c r="I885" s="211"/>
      <c r="J885" s="207"/>
      <c r="K885" s="207"/>
      <c r="L885" s="212"/>
      <c r="M885" s="213"/>
      <c r="N885" s="214"/>
      <c r="O885" s="214"/>
      <c r="P885" s="214"/>
      <c r="Q885" s="214"/>
      <c r="R885" s="214"/>
      <c r="S885" s="214"/>
      <c r="T885" s="215"/>
      <c r="AT885" s="216" t="s">
        <v>254</v>
      </c>
      <c r="AU885" s="216" t="s">
        <v>86</v>
      </c>
      <c r="AV885" s="13" t="s">
        <v>86</v>
      </c>
      <c r="AW885" s="13" t="s">
        <v>37</v>
      </c>
      <c r="AX885" s="13" t="s">
        <v>84</v>
      </c>
      <c r="AY885" s="216" t="s">
        <v>142</v>
      </c>
    </row>
    <row r="886" spans="1:65" s="2" customFormat="1" ht="37.9" customHeight="1">
      <c r="A886" s="36"/>
      <c r="B886" s="37"/>
      <c r="C886" s="180" t="s">
        <v>1348</v>
      </c>
      <c r="D886" s="180" t="s">
        <v>145</v>
      </c>
      <c r="E886" s="181" t="s">
        <v>1349</v>
      </c>
      <c r="F886" s="182" t="s">
        <v>1350</v>
      </c>
      <c r="G886" s="183" t="s">
        <v>251</v>
      </c>
      <c r="H886" s="184">
        <v>279.88099999999997</v>
      </c>
      <c r="I886" s="185"/>
      <c r="J886" s="186">
        <f>ROUND(I886*H886,2)</f>
        <v>0</v>
      </c>
      <c r="K886" s="182" t="s">
        <v>149</v>
      </c>
      <c r="L886" s="41"/>
      <c r="M886" s="187" t="s">
        <v>19</v>
      </c>
      <c r="N886" s="188" t="s">
        <v>47</v>
      </c>
      <c r="O886" s="66"/>
      <c r="P886" s="189">
        <f>O886*H886</f>
        <v>0</v>
      </c>
      <c r="Q886" s="189">
        <v>0</v>
      </c>
      <c r="R886" s="189">
        <f>Q886*H886</f>
        <v>0</v>
      </c>
      <c r="S886" s="189">
        <v>0</v>
      </c>
      <c r="T886" s="190">
        <f>S886*H886</f>
        <v>0</v>
      </c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R886" s="191" t="s">
        <v>339</v>
      </c>
      <c r="AT886" s="191" t="s">
        <v>145</v>
      </c>
      <c r="AU886" s="191" t="s">
        <v>86</v>
      </c>
      <c r="AY886" s="19" t="s">
        <v>142</v>
      </c>
      <c r="BE886" s="192">
        <f>IF(N886="základní",J886,0)</f>
        <v>0</v>
      </c>
      <c r="BF886" s="192">
        <f>IF(N886="snížená",J886,0)</f>
        <v>0</v>
      </c>
      <c r="BG886" s="192">
        <f>IF(N886="zákl. přenesená",J886,0)</f>
        <v>0</v>
      </c>
      <c r="BH886" s="192">
        <f>IF(N886="sníž. přenesená",J886,0)</f>
        <v>0</v>
      </c>
      <c r="BI886" s="192">
        <f>IF(N886="nulová",J886,0)</f>
        <v>0</v>
      </c>
      <c r="BJ886" s="19" t="s">
        <v>84</v>
      </c>
      <c r="BK886" s="192">
        <f>ROUND(I886*H886,2)</f>
        <v>0</v>
      </c>
      <c r="BL886" s="19" t="s">
        <v>339</v>
      </c>
      <c r="BM886" s="191" t="s">
        <v>1351</v>
      </c>
    </row>
    <row r="887" spans="1:65" s="2" customFormat="1" ht="11.25">
      <c r="A887" s="36"/>
      <c r="B887" s="37"/>
      <c r="C887" s="38"/>
      <c r="D887" s="193" t="s">
        <v>152</v>
      </c>
      <c r="E887" s="38"/>
      <c r="F887" s="194" t="s">
        <v>1352</v>
      </c>
      <c r="G887" s="38"/>
      <c r="H887" s="38"/>
      <c r="I887" s="195"/>
      <c r="J887" s="38"/>
      <c r="K887" s="38"/>
      <c r="L887" s="41"/>
      <c r="M887" s="196"/>
      <c r="N887" s="197"/>
      <c r="O887" s="66"/>
      <c r="P887" s="66"/>
      <c r="Q887" s="66"/>
      <c r="R887" s="66"/>
      <c r="S887" s="66"/>
      <c r="T887" s="67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T887" s="19" t="s">
        <v>152</v>
      </c>
      <c r="AU887" s="19" t="s">
        <v>86</v>
      </c>
    </row>
    <row r="888" spans="1:65" s="13" customFormat="1" ht="11.25">
      <c r="B888" s="206"/>
      <c r="C888" s="207"/>
      <c r="D888" s="198" t="s">
        <v>254</v>
      </c>
      <c r="E888" s="208" t="s">
        <v>19</v>
      </c>
      <c r="F888" s="209" t="s">
        <v>1353</v>
      </c>
      <c r="G888" s="207"/>
      <c r="H888" s="210">
        <v>279.88099999999997</v>
      </c>
      <c r="I888" s="211"/>
      <c r="J888" s="207"/>
      <c r="K888" s="207"/>
      <c r="L888" s="212"/>
      <c r="M888" s="213"/>
      <c r="N888" s="214"/>
      <c r="O888" s="214"/>
      <c r="P888" s="214"/>
      <c r="Q888" s="214"/>
      <c r="R888" s="214"/>
      <c r="S888" s="214"/>
      <c r="T888" s="215"/>
      <c r="AT888" s="216" t="s">
        <v>254</v>
      </c>
      <c r="AU888" s="216" t="s">
        <v>86</v>
      </c>
      <c r="AV888" s="13" t="s">
        <v>86</v>
      </c>
      <c r="AW888" s="13" t="s">
        <v>37</v>
      </c>
      <c r="AX888" s="13" t="s">
        <v>84</v>
      </c>
      <c r="AY888" s="216" t="s">
        <v>142</v>
      </c>
    </row>
    <row r="889" spans="1:65" s="2" customFormat="1" ht="55.5" customHeight="1">
      <c r="A889" s="36"/>
      <c r="B889" s="37"/>
      <c r="C889" s="180" t="s">
        <v>1354</v>
      </c>
      <c r="D889" s="180" t="s">
        <v>145</v>
      </c>
      <c r="E889" s="181" t="s">
        <v>1355</v>
      </c>
      <c r="F889" s="182" t="s">
        <v>1356</v>
      </c>
      <c r="G889" s="183" t="s">
        <v>251</v>
      </c>
      <c r="H889" s="184">
        <v>294.43700000000001</v>
      </c>
      <c r="I889" s="185"/>
      <c r="J889" s="186">
        <f>ROUND(I889*H889,2)</f>
        <v>0</v>
      </c>
      <c r="K889" s="182" t="s">
        <v>149</v>
      </c>
      <c r="L889" s="41"/>
      <c r="M889" s="187" t="s">
        <v>19</v>
      </c>
      <c r="N889" s="188" t="s">
        <v>47</v>
      </c>
      <c r="O889" s="66"/>
      <c r="P889" s="189">
        <f>O889*H889</f>
        <v>0</v>
      </c>
      <c r="Q889" s="189">
        <v>0</v>
      </c>
      <c r="R889" s="189">
        <f>Q889*H889</f>
        <v>0</v>
      </c>
      <c r="S889" s="189">
        <v>0</v>
      </c>
      <c r="T889" s="190">
        <f>S889*H889</f>
        <v>0</v>
      </c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R889" s="191" t="s">
        <v>339</v>
      </c>
      <c r="AT889" s="191" t="s">
        <v>145</v>
      </c>
      <c r="AU889" s="191" t="s">
        <v>86</v>
      </c>
      <c r="AY889" s="19" t="s">
        <v>142</v>
      </c>
      <c r="BE889" s="192">
        <f>IF(N889="základní",J889,0)</f>
        <v>0</v>
      </c>
      <c r="BF889" s="192">
        <f>IF(N889="snížená",J889,0)</f>
        <v>0</v>
      </c>
      <c r="BG889" s="192">
        <f>IF(N889="zákl. přenesená",J889,0)</f>
        <v>0</v>
      </c>
      <c r="BH889" s="192">
        <f>IF(N889="sníž. přenesená",J889,0)</f>
        <v>0</v>
      </c>
      <c r="BI889" s="192">
        <f>IF(N889="nulová",J889,0)</f>
        <v>0</v>
      </c>
      <c r="BJ889" s="19" t="s">
        <v>84</v>
      </c>
      <c r="BK889" s="192">
        <f>ROUND(I889*H889,2)</f>
        <v>0</v>
      </c>
      <c r="BL889" s="19" t="s">
        <v>339</v>
      </c>
      <c r="BM889" s="191" t="s">
        <v>1357</v>
      </c>
    </row>
    <row r="890" spans="1:65" s="2" customFormat="1" ht="11.25">
      <c r="A890" s="36"/>
      <c r="B890" s="37"/>
      <c r="C890" s="38"/>
      <c r="D890" s="193" t="s">
        <v>152</v>
      </c>
      <c r="E890" s="38"/>
      <c r="F890" s="194" t="s">
        <v>1358</v>
      </c>
      <c r="G890" s="38"/>
      <c r="H890" s="38"/>
      <c r="I890" s="195"/>
      <c r="J890" s="38"/>
      <c r="K890" s="38"/>
      <c r="L890" s="41"/>
      <c r="M890" s="196"/>
      <c r="N890" s="197"/>
      <c r="O890" s="66"/>
      <c r="P890" s="66"/>
      <c r="Q890" s="66"/>
      <c r="R890" s="66"/>
      <c r="S890" s="66"/>
      <c r="T890" s="67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T890" s="19" t="s">
        <v>152</v>
      </c>
      <c r="AU890" s="19" t="s">
        <v>86</v>
      </c>
    </row>
    <row r="891" spans="1:65" s="13" customFormat="1" ht="22.5">
      <c r="B891" s="206"/>
      <c r="C891" s="207"/>
      <c r="D891" s="198" t="s">
        <v>254</v>
      </c>
      <c r="E891" s="208" t="s">
        <v>19</v>
      </c>
      <c r="F891" s="209" t="s">
        <v>1359</v>
      </c>
      <c r="G891" s="207"/>
      <c r="H891" s="210">
        <v>294.43700000000001</v>
      </c>
      <c r="I891" s="211"/>
      <c r="J891" s="207"/>
      <c r="K891" s="207"/>
      <c r="L891" s="212"/>
      <c r="M891" s="213"/>
      <c r="N891" s="214"/>
      <c r="O891" s="214"/>
      <c r="P891" s="214"/>
      <c r="Q891" s="214"/>
      <c r="R891" s="214"/>
      <c r="S891" s="214"/>
      <c r="T891" s="215"/>
      <c r="AT891" s="216" t="s">
        <v>254</v>
      </c>
      <c r="AU891" s="216" t="s">
        <v>86</v>
      </c>
      <c r="AV891" s="13" t="s">
        <v>86</v>
      </c>
      <c r="AW891" s="13" t="s">
        <v>37</v>
      </c>
      <c r="AX891" s="13" t="s">
        <v>84</v>
      </c>
      <c r="AY891" s="216" t="s">
        <v>142</v>
      </c>
    </row>
    <row r="892" spans="1:65" s="2" customFormat="1" ht="37.9" customHeight="1">
      <c r="A892" s="36"/>
      <c r="B892" s="37"/>
      <c r="C892" s="180" t="s">
        <v>1360</v>
      </c>
      <c r="D892" s="180" t="s">
        <v>145</v>
      </c>
      <c r="E892" s="181" t="s">
        <v>1361</v>
      </c>
      <c r="F892" s="182" t="s">
        <v>1362</v>
      </c>
      <c r="G892" s="183" t="s">
        <v>251</v>
      </c>
      <c r="H892" s="184">
        <v>279.88099999999997</v>
      </c>
      <c r="I892" s="185"/>
      <c r="J892" s="186">
        <f>ROUND(I892*H892,2)</f>
        <v>0</v>
      </c>
      <c r="K892" s="182" t="s">
        <v>149</v>
      </c>
      <c r="L892" s="41"/>
      <c r="M892" s="187" t="s">
        <v>19</v>
      </c>
      <c r="N892" s="188" t="s">
        <v>47</v>
      </c>
      <c r="O892" s="66"/>
      <c r="P892" s="189">
        <f>O892*H892</f>
        <v>0</v>
      </c>
      <c r="Q892" s="189">
        <v>0</v>
      </c>
      <c r="R892" s="189">
        <f>Q892*H892</f>
        <v>0</v>
      </c>
      <c r="S892" s="189">
        <v>0</v>
      </c>
      <c r="T892" s="190">
        <f>S892*H892</f>
        <v>0</v>
      </c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R892" s="191" t="s">
        <v>339</v>
      </c>
      <c r="AT892" s="191" t="s">
        <v>145</v>
      </c>
      <c r="AU892" s="191" t="s">
        <v>86</v>
      </c>
      <c r="AY892" s="19" t="s">
        <v>142</v>
      </c>
      <c r="BE892" s="192">
        <f>IF(N892="základní",J892,0)</f>
        <v>0</v>
      </c>
      <c r="BF892" s="192">
        <f>IF(N892="snížená",J892,0)</f>
        <v>0</v>
      </c>
      <c r="BG892" s="192">
        <f>IF(N892="zákl. přenesená",J892,0)</f>
        <v>0</v>
      </c>
      <c r="BH892" s="192">
        <f>IF(N892="sníž. přenesená",J892,0)</f>
        <v>0</v>
      </c>
      <c r="BI892" s="192">
        <f>IF(N892="nulová",J892,0)</f>
        <v>0</v>
      </c>
      <c r="BJ892" s="19" t="s">
        <v>84</v>
      </c>
      <c r="BK892" s="192">
        <f>ROUND(I892*H892,2)</f>
        <v>0</v>
      </c>
      <c r="BL892" s="19" t="s">
        <v>339</v>
      </c>
      <c r="BM892" s="191" t="s">
        <v>1363</v>
      </c>
    </row>
    <row r="893" spans="1:65" s="2" customFormat="1" ht="11.25">
      <c r="A893" s="36"/>
      <c r="B893" s="37"/>
      <c r="C893" s="38"/>
      <c r="D893" s="193" t="s">
        <v>152</v>
      </c>
      <c r="E893" s="38"/>
      <c r="F893" s="194" t="s">
        <v>1364</v>
      </c>
      <c r="G893" s="38"/>
      <c r="H893" s="38"/>
      <c r="I893" s="195"/>
      <c r="J893" s="38"/>
      <c r="K893" s="38"/>
      <c r="L893" s="41"/>
      <c r="M893" s="196"/>
      <c r="N893" s="197"/>
      <c r="O893" s="66"/>
      <c r="P893" s="66"/>
      <c r="Q893" s="66"/>
      <c r="R893" s="66"/>
      <c r="S893" s="66"/>
      <c r="T893" s="67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T893" s="19" t="s">
        <v>152</v>
      </c>
      <c r="AU893" s="19" t="s">
        <v>86</v>
      </c>
    </row>
    <row r="894" spans="1:65" s="13" customFormat="1" ht="11.25">
      <c r="B894" s="206"/>
      <c r="C894" s="207"/>
      <c r="D894" s="198" t="s">
        <v>254</v>
      </c>
      <c r="E894" s="208" t="s">
        <v>19</v>
      </c>
      <c r="F894" s="209" t="s">
        <v>1353</v>
      </c>
      <c r="G894" s="207"/>
      <c r="H894" s="210">
        <v>279.88099999999997</v>
      </c>
      <c r="I894" s="211"/>
      <c r="J894" s="207"/>
      <c r="K894" s="207"/>
      <c r="L894" s="212"/>
      <c r="M894" s="213"/>
      <c r="N894" s="214"/>
      <c r="O894" s="214"/>
      <c r="P894" s="214"/>
      <c r="Q894" s="214"/>
      <c r="R894" s="214"/>
      <c r="S894" s="214"/>
      <c r="T894" s="215"/>
      <c r="AT894" s="216" t="s">
        <v>254</v>
      </c>
      <c r="AU894" s="216" t="s">
        <v>86</v>
      </c>
      <c r="AV894" s="13" t="s">
        <v>86</v>
      </c>
      <c r="AW894" s="13" t="s">
        <v>37</v>
      </c>
      <c r="AX894" s="13" t="s">
        <v>84</v>
      </c>
      <c r="AY894" s="216" t="s">
        <v>142</v>
      </c>
    </row>
    <row r="895" spans="1:65" s="2" customFormat="1" ht="24.2" customHeight="1">
      <c r="A895" s="36"/>
      <c r="B895" s="37"/>
      <c r="C895" s="228" t="s">
        <v>1365</v>
      </c>
      <c r="D895" s="228" t="s">
        <v>351</v>
      </c>
      <c r="E895" s="229" t="s">
        <v>1366</v>
      </c>
      <c r="F895" s="230" t="s">
        <v>1367</v>
      </c>
      <c r="G895" s="231" t="s">
        <v>251</v>
      </c>
      <c r="H895" s="232">
        <v>335.85700000000003</v>
      </c>
      <c r="I895" s="233"/>
      <c r="J895" s="234">
        <f>ROUND(I895*H895,2)</f>
        <v>0</v>
      </c>
      <c r="K895" s="230" t="s">
        <v>149</v>
      </c>
      <c r="L895" s="235"/>
      <c r="M895" s="236" t="s">
        <v>19</v>
      </c>
      <c r="N895" s="237" t="s">
        <v>47</v>
      </c>
      <c r="O895" s="66"/>
      <c r="P895" s="189">
        <f>O895*H895</f>
        <v>0</v>
      </c>
      <c r="Q895" s="189">
        <v>6.4999999999999997E-4</v>
      </c>
      <c r="R895" s="189">
        <f>Q895*H895</f>
        <v>0.21830705</v>
      </c>
      <c r="S895" s="189">
        <v>0</v>
      </c>
      <c r="T895" s="190">
        <f>S895*H895</f>
        <v>0</v>
      </c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R895" s="191" t="s">
        <v>437</v>
      </c>
      <c r="AT895" s="191" t="s">
        <v>351</v>
      </c>
      <c r="AU895" s="191" t="s">
        <v>86</v>
      </c>
      <c r="AY895" s="19" t="s">
        <v>142</v>
      </c>
      <c r="BE895" s="192">
        <f>IF(N895="základní",J895,0)</f>
        <v>0</v>
      </c>
      <c r="BF895" s="192">
        <f>IF(N895="snížená",J895,0)</f>
        <v>0</v>
      </c>
      <c r="BG895" s="192">
        <f>IF(N895="zákl. přenesená",J895,0)</f>
        <v>0</v>
      </c>
      <c r="BH895" s="192">
        <f>IF(N895="sníž. přenesená",J895,0)</f>
        <v>0</v>
      </c>
      <c r="BI895" s="192">
        <f>IF(N895="nulová",J895,0)</f>
        <v>0</v>
      </c>
      <c r="BJ895" s="19" t="s">
        <v>84</v>
      </c>
      <c r="BK895" s="192">
        <f>ROUND(I895*H895,2)</f>
        <v>0</v>
      </c>
      <c r="BL895" s="19" t="s">
        <v>339</v>
      </c>
      <c r="BM895" s="191" t="s">
        <v>1368</v>
      </c>
    </row>
    <row r="896" spans="1:65" s="13" customFormat="1" ht="11.25">
      <c r="B896" s="206"/>
      <c r="C896" s="207"/>
      <c r="D896" s="198" t="s">
        <v>254</v>
      </c>
      <c r="E896" s="208" t="s">
        <v>19</v>
      </c>
      <c r="F896" s="209" t="s">
        <v>1353</v>
      </c>
      <c r="G896" s="207"/>
      <c r="H896" s="210">
        <v>279.88099999999997</v>
      </c>
      <c r="I896" s="211"/>
      <c r="J896" s="207"/>
      <c r="K896" s="207"/>
      <c r="L896" s="212"/>
      <c r="M896" s="213"/>
      <c r="N896" s="214"/>
      <c r="O896" s="214"/>
      <c r="P896" s="214"/>
      <c r="Q896" s="214"/>
      <c r="R896" s="214"/>
      <c r="S896" s="214"/>
      <c r="T896" s="215"/>
      <c r="AT896" s="216" t="s">
        <v>254</v>
      </c>
      <c r="AU896" s="216" t="s">
        <v>86</v>
      </c>
      <c r="AV896" s="13" t="s">
        <v>86</v>
      </c>
      <c r="AW896" s="13" t="s">
        <v>37</v>
      </c>
      <c r="AX896" s="13" t="s">
        <v>84</v>
      </c>
      <c r="AY896" s="216" t="s">
        <v>142</v>
      </c>
    </row>
    <row r="897" spans="1:65" s="13" customFormat="1" ht="11.25">
      <c r="B897" s="206"/>
      <c r="C897" s="207"/>
      <c r="D897" s="198" t="s">
        <v>254</v>
      </c>
      <c r="E897" s="207"/>
      <c r="F897" s="209" t="s">
        <v>1369</v>
      </c>
      <c r="G897" s="207"/>
      <c r="H897" s="210">
        <v>335.85700000000003</v>
      </c>
      <c r="I897" s="211"/>
      <c r="J897" s="207"/>
      <c r="K897" s="207"/>
      <c r="L897" s="212"/>
      <c r="M897" s="213"/>
      <c r="N897" s="214"/>
      <c r="O897" s="214"/>
      <c r="P897" s="214"/>
      <c r="Q897" s="214"/>
      <c r="R897" s="214"/>
      <c r="S897" s="214"/>
      <c r="T897" s="215"/>
      <c r="AT897" s="216" t="s">
        <v>254</v>
      </c>
      <c r="AU897" s="216" t="s">
        <v>86</v>
      </c>
      <c r="AV897" s="13" t="s">
        <v>86</v>
      </c>
      <c r="AW897" s="13" t="s">
        <v>4</v>
      </c>
      <c r="AX897" s="13" t="s">
        <v>84</v>
      </c>
      <c r="AY897" s="216" t="s">
        <v>142</v>
      </c>
    </row>
    <row r="898" spans="1:65" s="2" customFormat="1" ht="33" customHeight="1">
      <c r="A898" s="36"/>
      <c r="B898" s="37"/>
      <c r="C898" s="180" t="s">
        <v>1370</v>
      </c>
      <c r="D898" s="180" t="s">
        <v>145</v>
      </c>
      <c r="E898" s="181" t="s">
        <v>1371</v>
      </c>
      <c r="F898" s="182" t="s">
        <v>1372</v>
      </c>
      <c r="G898" s="183" t="s">
        <v>514</v>
      </c>
      <c r="H898" s="184">
        <v>6</v>
      </c>
      <c r="I898" s="185"/>
      <c r="J898" s="186">
        <f>ROUND(I898*H898,2)</f>
        <v>0</v>
      </c>
      <c r="K898" s="182" t="s">
        <v>149</v>
      </c>
      <c r="L898" s="41"/>
      <c r="M898" s="187" t="s">
        <v>19</v>
      </c>
      <c r="N898" s="188" t="s">
        <v>47</v>
      </c>
      <c r="O898" s="66"/>
      <c r="P898" s="189">
        <f>O898*H898</f>
        <v>0</v>
      </c>
      <c r="Q898" s="189">
        <v>0</v>
      </c>
      <c r="R898" s="189">
        <f>Q898*H898</f>
        <v>0</v>
      </c>
      <c r="S898" s="189">
        <v>0</v>
      </c>
      <c r="T898" s="190">
        <f>S898*H898</f>
        <v>0</v>
      </c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R898" s="191" t="s">
        <v>339</v>
      </c>
      <c r="AT898" s="191" t="s">
        <v>145</v>
      </c>
      <c r="AU898" s="191" t="s">
        <v>86</v>
      </c>
      <c r="AY898" s="19" t="s">
        <v>142</v>
      </c>
      <c r="BE898" s="192">
        <f>IF(N898="základní",J898,0)</f>
        <v>0</v>
      </c>
      <c r="BF898" s="192">
        <f>IF(N898="snížená",J898,0)</f>
        <v>0</v>
      </c>
      <c r="BG898" s="192">
        <f>IF(N898="zákl. přenesená",J898,0)</f>
        <v>0</v>
      </c>
      <c r="BH898" s="192">
        <f>IF(N898="sníž. přenesená",J898,0)</f>
        <v>0</v>
      </c>
      <c r="BI898" s="192">
        <f>IF(N898="nulová",J898,0)</f>
        <v>0</v>
      </c>
      <c r="BJ898" s="19" t="s">
        <v>84</v>
      </c>
      <c r="BK898" s="192">
        <f>ROUND(I898*H898,2)</f>
        <v>0</v>
      </c>
      <c r="BL898" s="19" t="s">
        <v>339</v>
      </c>
      <c r="BM898" s="191" t="s">
        <v>1373</v>
      </c>
    </row>
    <row r="899" spans="1:65" s="2" customFormat="1" ht="11.25">
      <c r="A899" s="36"/>
      <c r="B899" s="37"/>
      <c r="C899" s="38"/>
      <c r="D899" s="193" t="s">
        <v>152</v>
      </c>
      <c r="E899" s="38"/>
      <c r="F899" s="194" t="s">
        <v>1374</v>
      </c>
      <c r="G899" s="38"/>
      <c r="H899" s="38"/>
      <c r="I899" s="195"/>
      <c r="J899" s="38"/>
      <c r="K899" s="38"/>
      <c r="L899" s="41"/>
      <c r="M899" s="196"/>
      <c r="N899" s="197"/>
      <c r="O899" s="66"/>
      <c r="P899" s="66"/>
      <c r="Q899" s="66"/>
      <c r="R899" s="66"/>
      <c r="S899" s="66"/>
      <c r="T899" s="67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T899" s="19" t="s">
        <v>152</v>
      </c>
      <c r="AU899" s="19" t="s">
        <v>86</v>
      </c>
    </row>
    <row r="900" spans="1:65" s="13" customFormat="1" ht="11.25">
      <c r="B900" s="206"/>
      <c r="C900" s="207"/>
      <c r="D900" s="198" t="s">
        <v>254</v>
      </c>
      <c r="E900" s="208" t="s">
        <v>19</v>
      </c>
      <c r="F900" s="209" t="s">
        <v>1375</v>
      </c>
      <c r="G900" s="207"/>
      <c r="H900" s="210">
        <v>6</v>
      </c>
      <c r="I900" s="211"/>
      <c r="J900" s="207"/>
      <c r="K900" s="207"/>
      <c r="L900" s="212"/>
      <c r="M900" s="213"/>
      <c r="N900" s="214"/>
      <c r="O900" s="214"/>
      <c r="P900" s="214"/>
      <c r="Q900" s="214"/>
      <c r="R900" s="214"/>
      <c r="S900" s="214"/>
      <c r="T900" s="215"/>
      <c r="AT900" s="216" t="s">
        <v>254</v>
      </c>
      <c r="AU900" s="216" t="s">
        <v>86</v>
      </c>
      <c r="AV900" s="13" t="s">
        <v>86</v>
      </c>
      <c r="AW900" s="13" t="s">
        <v>37</v>
      </c>
      <c r="AX900" s="13" t="s">
        <v>84</v>
      </c>
      <c r="AY900" s="216" t="s">
        <v>142</v>
      </c>
    </row>
    <row r="901" spans="1:65" s="2" customFormat="1" ht="24.2" customHeight="1">
      <c r="A901" s="36"/>
      <c r="B901" s="37"/>
      <c r="C901" s="228" t="s">
        <v>1376</v>
      </c>
      <c r="D901" s="228" t="s">
        <v>351</v>
      </c>
      <c r="E901" s="229" t="s">
        <v>1377</v>
      </c>
      <c r="F901" s="230" t="s">
        <v>1378</v>
      </c>
      <c r="G901" s="231" t="s">
        <v>514</v>
      </c>
      <c r="H901" s="232">
        <v>6</v>
      </c>
      <c r="I901" s="233"/>
      <c r="J901" s="234">
        <f>ROUND(I901*H901,2)</f>
        <v>0</v>
      </c>
      <c r="K901" s="230" t="s">
        <v>149</v>
      </c>
      <c r="L901" s="235"/>
      <c r="M901" s="236" t="s">
        <v>19</v>
      </c>
      <c r="N901" s="237" t="s">
        <v>47</v>
      </c>
      <c r="O901" s="66"/>
      <c r="P901" s="189">
        <f>O901*H901</f>
        <v>0</v>
      </c>
      <c r="Q901" s="189">
        <v>4.0000000000000002E-4</v>
      </c>
      <c r="R901" s="189">
        <f>Q901*H901</f>
        <v>2.4000000000000002E-3</v>
      </c>
      <c r="S901" s="189">
        <v>0</v>
      </c>
      <c r="T901" s="190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1" t="s">
        <v>437</v>
      </c>
      <c r="AT901" s="191" t="s">
        <v>351</v>
      </c>
      <c r="AU901" s="191" t="s">
        <v>86</v>
      </c>
      <c r="AY901" s="19" t="s">
        <v>142</v>
      </c>
      <c r="BE901" s="192">
        <f>IF(N901="základní",J901,0)</f>
        <v>0</v>
      </c>
      <c r="BF901" s="192">
        <f>IF(N901="snížená",J901,0)</f>
        <v>0</v>
      </c>
      <c r="BG901" s="192">
        <f>IF(N901="zákl. přenesená",J901,0)</f>
        <v>0</v>
      </c>
      <c r="BH901" s="192">
        <f>IF(N901="sníž. přenesená",J901,0)</f>
        <v>0</v>
      </c>
      <c r="BI901" s="192">
        <f>IF(N901="nulová",J901,0)</f>
        <v>0</v>
      </c>
      <c r="BJ901" s="19" t="s">
        <v>84</v>
      </c>
      <c r="BK901" s="192">
        <f>ROUND(I901*H901,2)</f>
        <v>0</v>
      </c>
      <c r="BL901" s="19" t="s">
        <v>339</v>
      </c>
      <c r="BM901" s="191" t="s">
        <v>1379</v>
      </c>
    </row>
    <row r="902" spans="1:65" s="13" customFormat="1" ht="11.25">
      <c r="B902" s="206"/>
      <c r="C902" s="207"/>
      <c r="D902" s="198" t="s">
        <v>254</v>
      </c>
      <c r="E902" s="208" t="s">
        <v>19</v>
      </c>
      <c r="F902" s="209" t="s">
        <v>1375</v>
      </c>
      <c r="G902" s="207"/>
      <c r="H902" s="210">
        <v>6</v>
      </c>
      <c r="I902" s="211"/>
      <c r="J902" s="207"/>
      <c r="K902" s="207"/>
      <c r="L902" s="212"/>
      <c r="M902" s="213"/>
      <c r="N902" s="214"/>
      <c r="O902" s="214"/>
      <c r="P902" s="214"/>
      <c r="Q902" s="214"/>
      <c r="R902" s="214"/>
      <c r="S902" s="214"/>
      <c r="T902" s="215"/>
      <c r="AT902" s="216" t="s">
        <v>254</v>
      </c>
      <c r="AU902" s="216" t="s">
        <v>86</v>
      </c>
      <c r="AV902" s="13" t="s">
        <v>86</v>
      </c>
      <c r="AW902" s="13" t="s">
        <v>37</v>
      </c>
      <c r="AX902" s="13" t="s">
        <v>84</v>
      </c>
      <c r="AY902" s="216" t="s">
        <v>142</v>
      </c>
    </row>
    <row r="903" spans="1:65" s="2" customFormat="1" ht="33" customHeight="1">
      <c r="A903" s="36"/>
      <c r="B903" s="37"/>
      <c r="C903" s="180" t="s">
        <v>1380</v>
      </c>
      <c r="D903" s="180" t="s">
        <v>145</v>
      </c>
      <c r="E903" s="181" t="s">
        <v>1381</v>
      </c>
      <c r="F903" s="182" t="s">
        <v>1382</v>
      </c>
      <c r="G903" s="183" t="s">
        <v>251</v>
      </c>
      <c r="H903" s="184">
        <v>279.88099999999997</v>
      </c>
      <c r="I903" s="185"/>
      <c r="J903" s="186">
        <f>ROUND(I903*H903,2)</f>
        <v>0</v>
      </c>
      <c r="K903" s="182" t="s">
        <v>149</v>
      </c>
      <c r="L903" s="41"/>
      <c r="M903" s="187" t="s">
        <v>19</v>
      </c>
      <c r="N903" s="188" t="s">
        <v>47</v>
      </c>
      <c r="O903" s="66"/>
      <c r="P903" s="189">
        <f>O903*H903</f>
        <v>0</v>
      </c>
      <c r="Q903" s="189">
        <v>0</v>
      </c>
      <c r="R903" s="189">
        <f>Q903*H903</f>
        <v>0</v>
      </c>
      <c r="S903" s="189">
        <v>0</v>
      </c>
      <c r="T903" s="190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91" t="s">
        <v>339</v>
      </c>
      <c r="AT903" s="191" t="s">
        <v>145</v>
      </c>
      <c r="AU903" s="191" t="s">
        <v>86</v>
      </c>
      <c r="AY903" s="19" t="s">
        <v>142</v>
      </c>
      <c r="BE903" s="192">
        <f>IF(N903="základní",J903,0)</f>
        <v>0</v>
      </c>
      <c r="BF903" s="192">
        <f>IF(N903="snížená",J903,0)</f>
        <v>0</v>
      </c>
      <c r="BG903" s="192">
        <f>IF(N903="zákl. přenesená",J903,0)</f>
        <v>0</v>
      </c>
      <c r="BH903" s="192">
        <f>IF(N903="sníž. přenesená",J903,0)</f>
        <v>0</v>
      </c>
      <c r="BI903" s="192">
        <f>IF(N903="nulová",J903,0)</f>
        <v>0</v>
      </c>
      <c r="BJ903" s="19" t="s">
        <v>84</v>
      </c>
      <c r="BK903" s="192">
        <f>ROUND(I903*H903,2)</f>
        <v>0</v>
      </c>
      <c r="BL903" s="19" t="s">
        <v>339</v>
      </c>
      <c r="BM903" s="191" t="s">
        <v>1383</v>
      </c>
    </row>
    <row r="904" spans="1:65" s="2" customFormat="1" ht="11.25">
      <c r="A904" s="36"/>
      <c r="B904" s="37"/>
      <c r="C904" s="38"/>
      <c r="D904" s="193" t="s">
        <v>152</v>
      </c>
      <c r="E904" s="38"/>
      <c r="F904" s="194" t="s">
        <v>1384</v>
      </c>
      <c r="G904" s="38"/>
      <c r="H904" s="38"/>
      <c r="I904" s="195"/>
      <c r="J904" s="38"/>
      <c r="K904" s="38"/>
      <c r="L904" s="41"/>
      <c r="M904" s="196"/>
      <c r="N904" s="197"/>
      <c r="O904" s="66"/>
      <c r="P904" s="66"/>
      <c r="Q904" s="66"/>
      <c r="R904" s="66"/>
      <c r="S904" s="66"/>
      <c r="T904" s="67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9" t="s">
        <v>152</v>
      </c>
      <c r="AU904" s="19" t="s">
        <v>86</v>
      </c>
    </row>
    <row r="905" spans="1:65" s="13" customFormat="1" ht="11.25">
      <c r="B905" s="206"/>
      <c r="C905" s="207"/>
      <c r="D905" s="198" t="s">
        <v>254</v>
      </c>
      <c r="E905" s="208" t="s">
        <v>19</v>
      </c>
      <c r="F905" s="209" t="s">
        <v>1353</v>
      </c>
      <c r="G905" s="207"/>
      <c r="H905" s="210">
        <v>279.88099999999997</v>
      </c>
      <c r="I905" s="211"/>
      <c r="J905" s="207"/>
      <c r="K905" s="207"/>
      <c r="L905" s="212"/>
      <c r="M905" s="213"/>
      <c r="N905" s="214"/>
      <c r="O905" s="214"/>
      <c r="P905" s="214"/>
      <c r="Q905" s="214"/>
      <c r="R905" s="214"/>
      <c r="S905" s="214"/>
      <c r="T905" s="215"/>
      <c r="AT905" s="216" t="s">
        <v>254</v>
      </c>
      <c r="AU905" s="216" t="s">
        <v>86</v>
      </c>
      <c r="AV905" s="13" t="s">
        <v>86</v>
      </c>
      <c r="AW905" s="13" t="s">
        <v>37</v>
      </c>
      <c r="AX905" s="13" t="s">
        <v>84</v>
      </c>
      <c r="AY905" s="216" t="s">
        <v>142</v>
      </c>
    </row>
    <row r="906" spans="1:65" s="2" customFormat="1" ht="24.2" customHeight="1">
      <c r="A906" s="36"/>
      <c r="B906" s="37"/>
      <c r="C906" s="228" t="s">
        <v>1385</v>
      </c>
      <c r="D906" s="228" t="s">
        <v>351</v>
      </c>
      <c r="E906" s="229" t="s">
        <v>390</v>
      </c>
      <c r="F906" s="230" t="s">
        <v>391</v>
      </c>
      <c r="G906" s="231" t="s">
        <v>251</v>
      </c>
      <c r="H906" s="232">
        <v>1025.039</v>
      </c>
      <c r="I906" s="233"/>
      <c r="J906" s="234">
        <f>ROUND(I906*H906,2)</f>
        <v>0</v>
      </c>
      <c r="K906" s="230" t="s">
        <v>149</v>
      </c>
      <c r="L906" s="235"/>
      <c r="M906" s="236" t="s">
        <v>19</v>
      </c>
      <c r="N906" s="237" t="s">
        <v>47</v>
      </c>
      <c r="O906" s="66"/>
      <c r="P906" s="189">
        <f>O906*H906</f>
        <v>0</v>
      </c>
      <c r="Q906" s="189">
        <v>2.9999999999999997E-4</v>
      </c>
      <c r="R906" s="189">
        <f>Q906*H906</f>
        <v>0.30751169999999994</v>
      </c>
      <c r="S906" s="189">
        <v>0</v>
      </c>
      <c r="T906" s="190">
        <f>S906*H906</f>
        <v>0</v>
      </c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R906" s="191" t="s">
        <v>437</v>
      </c>
      <c r="AT906" s="191" t="s">
        <v>351</v>
      </c>
      <c r="AU906" s="191" t="s">
        <v>86</v>
      </c>
      <c r="AY906" s="19" t="s">
        <v>142</v>
      </c>
      <c r="BE906" s="192">
        <f>IF(N906="základní",J906,0)</f>
        <v>0</v>
      </c>
      <c r="BF906" s="192">
        <f>IF(N906="snížená",J906,0)</f>
        <v>0</v>
      </c>
      <c r="BG906" s="192">
        <f>IF(N906="zákl. přenesená",J906,0)</f>
        <v>0</v>
      </c>
      <c r="BH906" s="192">
        <f>IF(N906="sníž. přenesená",J906,0)</f>
        <v>0</v>
      </c>
      <c r="BI906" s="192">
        <f>IF(N906="nulová",J906,0)</f>
        <v>0</v>
      </c>
      <c r="BJ906" s="19" t="s">
        <v>84</v>
      </c>
      <c r="BK906" s="192">
        <f>ROUND(I906*H906,2)</f>
        <v>0</v>
      </c>
      <c r="BL906" s="19" t="s">
        <v>339</v>
      </c>
      <c r="BM906" s="191" t="s">
        <v>1386</v>
      </c>
    </row>
    <row r="907" spans="1:65" s="13" customFormat="1" ht="11.25">
      <c r="B907" s="206"/>
      <c r="C907" s="207"/>
      <c r="D907" s="198" t="s">
        <v>254</v>
      </c>
      <c r="E907" s="208" t="s">
        <v>19</v>
      </c>
      <c r="F907" s="209" t="s">
        <v>1353</v>
      </c>
      <c r="G907" s="207"/>
      <c r="H907" s="210">
        <v>279.88099999999997</v>
      </c>
      <c r="I907" s="211"/>
      <c r="J907" s="207"/>
      <c r="K907" s="207"/>
      <c r="L907" s="212"/>
      <c r="M907" s="213"/>
      <c r="N907" s="214"/>
      <c r="O907" s="214"/>
      <c r="P907" s="214"/>
      <c r="Q907" s="214"/>
      <c r="R907" s="214"/>
      <c r="S907" s="214"/>
      <c r="T907" s="215"/>
      <c r="AT907" s="216" t="s">
        <v>254</v>
      </c>
      <c r="AU907" s="216" t="s">
        <v>86</v>
      </c>
      <c r="AV907" s="13" t="s">
        <v>86</v>
      </c>
      <c r="AW907" s="13" t="s">
        <v>37</v>
      </c>
      <c r="AX907" s="13" t="s">
        <v>76</v>
      </c>
      <c r="AY907" s="216" t="s">
        <v>142</v>
      </c>
    </row>
    <row r="908" spans="1:65" s="13" customFormat="1" ht="22.5">
      <c r="B908" s="206"/>
      <c r="C908" s="207"/>
      <c r="D908" s="198" t="s">
        <v>254</v>
      </c>
      <c r="E908" s="208" t="s">
        <v>19</v>
      </c>
      <c r="F908" s="209" t="s">
        <v>1359</v>
      </c>
      <c r="G908" s="207"/>
      <c r="H908" s="210">
        <v>294.43700000000001</v>
      </c>
      <c r="I908" s="211"/>
      <c r="J908" s="207"/>
      <c r="K908" s="207"/>
      <c r="L908" s="212"/>
      <c r="M908" s="213"/>
      <c r="N908" s="214"/>
      <c r="O908" s="214"/>
      <c r="P908" s="214"/>
      <c r="Q908" s="214"/>
      <c r="R908" s="214"/>
      <c r="S908" s="214"/>
      <c r="T908" s="215"/>
      <c r="AT908" s="216" t="s">
        <v>254</v>
      </c>
      <c r="AU908" s="216" t="s">
        <v>86</v>
      </c>
      <c r="AV908" s="13" t="s">
        <v>86</v>
      </c>
      <c r="AW908" s="13" t="s">
        <v>37</v>
      </c>
      <c r="AX908" s="13" t="s">
        <v>76</v>
      </c>
      <c r="AY908" s="216" t="s">
        <v>142</v>
      </c>
    </row>
    <row r="909" spans="1:65" s="13" customFormat="1" ht="11.25">
      <c r="B909" s="206"/>
      <c r="C909" s="207"/>
      <c r="D909" s="198" t="s">
        <v>254</v>
      </c>
      <c r="E909" s="208" t="s">
        <v>19</v>
      </c>
      <c r="F909" s="209" t="s">
        <v>1353</v>
      </c>
      <c r="G909" s="207"/>
      <c r="H909" s="210">
        <v>279.88099999999997</v>
      </c>
      <c r="I909" s="211"/>
      <c r="J909" s="207"/>
      <c r="K909" s="207"/>
      <c r="L909" s="212"/>
      <c r="M909" s="213"/>
      <c r="N909" s="214"/>
      <c r="O909" s="214"/>
      <c r="P909" s="214"/>
      <c r="Q909" s="214"/>
      <c r="R909" s="214"/>
      <c r="S909" s="214"/>
      <c r="T909" s="215"/>
      <c r="AT909" s="216" t="s">
        <v>254</v>
      </c>
      <c r="AU909" s="216" t="s">
        <v>86</v>
      </c>
      <c r="AV909" s="13" t="s">
        <v>86</v>
      </c>
      <c r="AW909" s="13" t="s">
        <v>37</v>
      </c>
      <c r="AX909" s="13" t="s">
        <v>76</v>
      </c>
      <c r="AY909" s="216" t="s">
        <v>142</v>
      </c>
    </row>
    <row r="910" spans="1:65" s="14" customFormat="1" ht="11.25">
      <c r="B910" s="217"/>
      <c r="C910" s="218"/>
      <c r="D910" s="198" t="s">
        <v>254</v>
      </c>
      <c r="E910" s="219" t="s">
        <v>19</v>
      </c>
      <c r="F910" s="220" t="s">
        <v>266</v>
      </c>
      <c r="G910" s="218"/>
      <c r="H910" s="221">
        <v>854.19899999999996</v>
      </c>
      <c r="I910" s="222"/>
      <c r="J910" s="218"/>
      <c r="K910" s="218"/>
      <c r="L910" s="223"/>
      <c r="M910" s="224"/>
      <c r="N910" s="225"/>
      <c r="O910" s="225"/>
      <c r="P910" s="225"/>
      <c r="Q910" s="225"/>
      <c r="R910" s="225"/>
      <c r="S910" s="225"/>
      <c r="T910" s="226"/>
      <c r="AT910" s="227" t="s">
        <v>254</v>
      </c>
      <c r="AU910" s="227" t="s">
        <v>86</v>
      </c>
      <c r="AV910" s="14" t="s">
        <v>167</v>
      </c>
      <c r="AW910" s="14" t="s">
        <v>37</v>
      </c>
      <c r="AX910" s="14" t="s">
        <v>84</v>
      </c>
      <c r="AY910" s="227" t="s">
        <v>142</v>
      </c>
    </row>
    <row r="911" spans="1:65" s="13" customFormat="1" ht="11.25">
      <c r="B911" s="206"/>
      <c r="C911" s="207"/>
      <c r="D911" s="198" t="s">
        <v>254</v>
      </c>
      <c r="E911" s="207"/>
      <c r="F911" s="209" t="s">
        <v>1387</v>
      </c>
      <c r="G911" s="207"/>
      <c r="H911" s="210">
        <v>1025.039</v>
      </c>
      <c r="I911" s="211"/>
      <c r="J911" s="207"/>
      <c r="K911" s="207"/>
      <c r="L911" s="212"/>
      <c r="M911" s="213"/>
      <c r="N911" s="214"/>
      <c r="O911" s="214"/>
      <c r="P911" s="214"/>
      <c r="Q911" s="214"/>
      <c r="R911" s="214"/>
      <c r="S911" s="214"/>
      <c r="T911" s="215"/>
      <c r="AT911" s="216" t="s">
        <v>254</v>
      </c>
      <c r="AU911" s="216" t="s">
        <v>86</v>
      </c>
      <c r="AV911" s="13" t="s">
        <v>86</v>
      </c>
      <c r="AW911" s="13" t="s">
        <v>4</v>
      </c>
      <c r="AX911" s="13" t="s">
        <v>84</v>
      </c>
      <c r="AY911" s="216" t="s">
        <v>142</v>
      </c>
    </row>
    <row r="912" spans="1:65" s="2" customFormat="1" ht="33" customHeight="1">
      <c r="A912" s="36"/>
      <c r="B912" s="37"/>
      <c r="C912" s="180" t="s">
        <v>1388</v>
      </c>
      <c r="D912" s="180" t="s">
        <v>145</v>
      </c>
      <c r="E912" s="181" t="s">
        <v>1389</v>
      </c>
      <c r="F912" s="182" t="s">
        <v>1390</v>
      </c>
      <c r="G912" s="183" t="s">
        <v>251</v>
      </c>
      <c r="H912" s="184">
        <v>84.6</v>
      </c>
      <c r="I912" s="185"/>
      <c r="J912" s="186">
        <f>ROUND(I912*H912,2)</f>
        <v>0</v>
      </c>
      <c r="K912" s="182" t="s">
        <v>149</v>
      </c>
      <c r="L912" s="41"/>
      <c r="M912" s="187" t="s">
        <v>19</v>
      </c>
      <c r="N912" s="188" t="s">
        <v>47</v>
      </c>
      <c r="O912" s="66"/>
      <c r="P912" s="189">
        <f>O912*H912</f>
        <v>0</v>
      </c>
      <c r="Q912" s="189">
        <v>0</v>
      </c>
      <c r="R912" s="189">
        <f>Q912*H912</f>
        <v>0</v>
      </c>
      <c r="S912" s="189">
        <v>0</v>
      </c>
      <c r="T912" s="190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91" t="s">
        <v>339</v>
      </c>
      <c r="AT912" s="191" t="s">
        <v>145</v>
      </c>
      <c r="AU912" s="191" t="s">
        <v>86</v>
      </c>
      <c r="AY912" s="19" t="s">
        <v>142</v>
      </c>
      <c r="BE912" s="192">
        <f>IF(N912="základní",J912,0)</f>
        <v>0</v>
      </c>
      <c r="BF912" s="192">
        <f>IF(N912="snížená",J912,0)</f>
        <v>0</v>
      </c>
      <c r="BG912" s="192">
        <f>IF(N912="zákl. přenesená",J912,0)</f>
        <v>0</v>
      </c>
      <c r="BH912" s="192">
        <f>IF(N912="sníž. přenesená",J912,0)</f>
        <v>0</v>
      </c>
      <c r="BI912" s="192">
        <f>IF(N912="nulová",J912,0)</f>
        <v>0</v>
      </c>
      <c r="BJ912" s="19" t="s">
        <v>84</v>
      </c>
      <c r="BK912" s="192">
        <f>ROUND(I912*H912,2)</f>
        <v>0</v>
      </c>
      <c r="BL912" s="19" t="s">
        <v>339</v>
      </c>
      <c r="BM912" s="191" t="s">
        <v>1391</v>
      </c>
    </row>
    <row r="913" spans="1:65" s="2" customFormat="1" ht="11.25">
      <c r="A913" s="36"/>
      <c r="B913" s="37"/>
      <c r="C913" s="38"/>
      <c r="D913" s="193" t="s">
        <v>152</v>
      </c>
      <c r="E913" s="38"/>
      <c r="F913" s="194" t="s">
        <v>1392</v>
      </c>
      <c r="G913" s="38"/>
      <c r="H913" s="38"/>
      <c r="I913" s="195"/>
      <c r="J913" s="38"/>
      <c r="K913" s="38"/>
      <c r="L913" s="41"/>
      <c r="M913" s="196"/>
      <c r="N913" s="197"/>
      <c r="O913" s="66"/>
      <c r="P913" s="66"/>
      <c r="Q913" s="66"/>
      <c r="R913" s="66"/>
      <c r="S913" s="66"/>
      <c r="T913" s="67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9" t="s">
        <v>152</v>
      </c>
      <c r="AU913" s="19" t="s">
        <v>86</v>
      </c>
    </row>
    <row r="914" spans="1:65" s="13" customFormat="1" ht="11.25">
      <c r="B914" s="206"/>
      <c r="C914" s="207"/>
      <c r="D914" s="198" t="s">
        <v>254</v>
      </c>
      <c r="E914" s="208" t="s">
        <v>19</v>
      </c>
      <c r="F914" s="209" t="s">
        <v>1393</v>
      </c>
      <c r="G914" s="207"/>
      <c r="H914" s="210">
        <v>84.6</v>
      </c>
      <c r="I914" s="211"/>
      <c r="J914" s="207"/>
      <c r="K914" s="207"/>
      <c r="L914" s="212"/>
      <c r="M914" s="213"/>
      <c r="N914" s="214"/>
      <c r="O914" s="214"/>
      <c r="P914" s="214"/>
      <c r="Q914" s="214"/>
      <c r="R914" s="214"/>
      <c r="S914" s="214"/>
      <c r="T914" s="215"/>
      <c r="AT914" s="216" t="s">
        <v>254</v>
      </c>
      <c r="AU914" s="216" t="s">
        <v>86</v>
      </c>
      <c r="AV914" s="13" t="s">
        <v>86</v>
      </c>
      <c r="AW914" s="13" t="s">
        <v>37</v>
      </c>
      <c r="AX914" s="13" t="s">
        <v>84</v>
      </c>
      <c r="AY914" s="216" t="s">
        <v>142</v>
      </c>
    </row>
    <row r="915" spans="1:65" s="2" customFormat="1" ht="24.2" customHeight="1">
      <c r="A915" s="36"/>
      <c r="B915" s="37"/>
      <c r="C915" s="228" t="s">
        <v>1394</v>
      </c>
      <c r="D915" s="228" t="s">
        <v>351</v>
      </c>
      <c r="E915" s="229" t="s">
        <v>1395</v>
      </c>
      <c r="F915" s="230" t="s">
        <v>1396</v>
      </c>
      <c r="G915" s="231" t="s">
        <v>258</v>
      </c>
      <c r="H915" s="232">
        <v>8.4600000000000009</v>
      </c>
      <c r="I915" s="233"/>
      <c r="J915" s="234">
        <f>ROUND(I915*H915,2)</f>
        <v>0</v>
      </c>
      <c r="K915" s="230" t="s">
        <v>149</v>
      </c>
      <c r="L915" s="235"/>
      <c r="M915" s="236" t="s">
        <v>19</v>
      </c>
      <c r="N915" s="237" t="s">
        <v>47</v>
      </c>
      <c r="O915" s="66"/>
      <c r="P915" s="189">
        <f>O915*H915</f>
        <v>0</v>
      </c>
      <c r="Q915" s="189">
        <v>0.6</v>
      </c>
      <c r="R915" s="189">
        <f>Q915*H915</f>
        <v>5.0760000000000005</v>
      </c>
      <c r="S915" s="189">
        <v>0</v>
      </c>
      <c r="T915" s="190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91" t="s">
        <v>437</v>
      </c>
      <c r="AT915" s="191" t="s">
        <v>351</v>
      </c>
      <c r="AU915" s="191" t="s">
        <v>86</v>
      </c>
      <c r="AY915" s="19" t="s">
        <v>142</v>
      </c>
      <c r="BE915" s="192">
        <f>IF(N915="základní",J915,0)</f>
        <v>0</v>
      </c>
      <c r="BF915" s="192">
        <f>IF(N915="snížená",J915,0)</f>
        <v>0</v>
      </c>
      <c r="BG915" s="192">
        <f>IF(N915="zákl. přenesená",J915,0)</f>
        <v>0</v>
      </c>
      <c r="BH915" s="192">
        <f>IF(N915="sníž. přenesená",J915,0)</f>
        <v>0</v>
      </c>
      <c r="BI915" s="192">
        <f>IF(N915="nulová",J915,0)</f>
        <v>0</v>
      </c>
      <c r="BJ915" s="19" t="s">
        <v>84</v>
      </c>
      <c r="BK915" s="192">
        <f>ROUND(I915*H915,2)</f>
        <v>0</v>
      </c>
      <c r="BL915" s="19" t="s">
        <v>339</v>
      </c>
      <c r="BM915" s="191" t="s">
        <v>1397</v>
      </c>
    </row>
    <row r="916" spans="1:65" s="13" customFormat="1" ht="11.25">
      <c r="B916" s="206"/>
      <c r="C916" s="207"/>
      <c r="D916" s="198" t="s">
        <v>254</v>
      </c>
      <c r="E916" s="208" t="s">
        <v>19</v>
      </c>
      <c r="F916" s="209" t="s">
        <v>1398</v>
      </c>
      <c r="G916" s="207"/>
      <c r="H916" s="210">
        <v>8.4600000000000009</v>
      </c>
      <c r="I916" s="211"/>
      <c r="J916" s="207"/>
      <c r="K916" s="207"/>
      <c r="L916" s="212"/>
      <c r="M916" s="213"/>
      <c r="N916" s="214"/>
      <c r="O916" s="214"/>
      <c r="P916" s="214"/>
      <c r="Q916" s="214"/>
      <c r="R916" s="214"/>
      <c r="S916" s="214"/>
      <c r="T916" s="215"/>
      <c r="AT916" s="216" t="s">
        <v>254</v>
      </c>
      <c r="AU916" s="216" t="s">
        <v>86</v>
      </c>
      <c r="AV916" s="13" t="s">
        <v>86</v>
      </c>
      <c r="AW916" s="13" t="s">
        <v>37</v>
      </c>
      <c r="AX916" s="13" t="s">
        <v>84</v>
      </c>
      <c r="AY916" s="216" t="s">
        <v>142</v>
      </c>
    </row>
    <row r="917" spans="1:65" s="2" customFormat="1" ht="33" customHeight="1">
      <c r="A917" s="36"/>
      <c r="B917" s="37"/>
      <c r="C917" s="180" t="s">
        <v>1399</v>
      </c>
      <c r="D917" s="180" t="s">
        <v>145</v>
      </c>
      <c r="E917" s="181" t="s">
        <v>1400</v>
      </c>
      <c r="F917" s="182" t="s">
        <v>1401</v>
      </c>
      <c r="G917" s="183" t="s">
        <v>251</v>
      </c>
      <c r="H917" s="184">
        <v>84.6</v>
      </c>
      <c r="I917" s="185"/>
      <c r="J917" s="186">
        <f>ROUND(I917*H917,2)</f>
        <v>0</v>
      </c>
      <c r="K917" s="182" t="s">
        <v>149</v>
      </c>
      <c r="L917" s="41"/>
      <c r="M917" s="187" t="s">
        <v>19</v>
      </c>
      <c r="N917" s="188" t="s">
        <v>47</v>
      </c>
      <c r="O917" s="66"/>
      <c r="P917" s="189">
        <f>O917*H917</f>
        <v>0</v>
      </c>
      <c r="Q917" s="189">
        <v>0</v>
      </c>
      <c r="R917" s="189">
        <f>Q917*H917</f>
        <v>0</v>
      </c>
      <c r="S917" s="189">
        <v>0</v>
      </c>
      <c r="T917" s="190">
        <f>S917*H917</f>
        <v>0</v>
      </c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R917" s="191" t="s">
        <v>339</v>
      </c>
      <c r="AT917" s="191" t="s">
        <v>145</v>
      </c>
      <c r="AU917" s="191" t="s">
        <v>86</v>
      </c>
      <c r="AY917" s="19" t="s">
        <v>142</v>
      </c>
      <c r="BE917" s="192">
        <f>IF(N917="základní",J917,0)</f>
        <v>0</v>
      </c>
      <c r="BF917" s="192">
        <f>IF(N917="snížená",J917,0)</f>
        <v>0</v>
      </c>
      <c r="BG917" s="192">
        <f>IF(N917="zákl. přenesená",J917,0)</f>
        <v>0</v>
      </c>
      <c r="BH917" s="192">
        <f>IF(N917="sníž. přenesená",J917,0)</f>
        <v>0</v>
      </c>
      <c r="BI917" s="192">
        <f>IF(N917="nulová",J917,0)</f>
        <v>0</v>
      </c>
      <c r="BJ917" s="19" t="s">
        <v>84</v>
      </c>
      <c r="BK917" s="192">
        <f>ROUND(I917*H917,2)</f>
        <v>0</v>
      </c>
      <c r="BL917" s="19" t="s">
        <v>339</v>
      </c>
      <c r="BM917" s="191" t="s">
        <v>1402</v>
      </c>
    </row>
    <row r="918" spans="1:65" s="2" customFormat="1" ht="11.25">
      <c r="A918" s="36"/>
      <c r="B918" s="37"/>
      <c r="C918" s="38"/>
      <c r="D918" s="193" t="s">
        <v>152</v>
      </c>
      <c r="E918" s="38"/>
      <c r="F918" s="194" t="s">
        <v>1403</v>
      </c>
      <c r="G918" s="38"/>
      <c r="H918" s="38"/>
      <c r="I918" s="195"/>
      <c r="J918" s="38"/>
      <c r="K918" s="38"/>
      <c r="L918" s="41"/>
      <c r="M918" s="196"/>
      <c r="N918" s="197"/>
      <c r="O918" s="66"/>
      <c r="P918" s="66"/>
      <c r="Q918" s="66"/>
      <c r="R918" s="66"/>
      <c r="S918" s="66"/>
      <c r="T918" s="67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T918" s="19" t="s">
        <v>152</v>
      </c>
      <c r="AU918" s="19" t="s">
        <v>86</v>
      </c>
    </row>
    <row r="919" spans="1:65" s="13" customFormat="1" ht="11.25">
      <c r="B919" s="206"/>
      <c r="C919" s="207"/>
      <c r="D919" s="198" t="s">
        <v>254</v>
      </c>
      <c r="E919" s="208" t="s">
        <v>19</v>
      </c>
      <c r="F919" s="209" t="s">
        <v>1393</v>
      </c>
      <c r="G919" s="207"/>
      <c r="H919" s="210">
        <v>84.6</v>
      </c>
      <c r="I919" s="211"/>
      <c r="J919" s="207"/>
      <c r="K919" s="207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254</v>
      </c>
      <c r="AU919" s="216" t="s">
        <v>86</v>
      </c>
      <c r="AV919" s="13" t="s">
        <v>86</v>
      </c>
      <c r="AW919" s="13" t="s">
        <v>37</v>
      </c>
      <c r="AX919" s="13" t="s">
        <v>84</v>
      </c>
      <c r="AY919" s="216" t="s">
        <v>142</v>
      </c>
    </row>
    <row r="920" spans="1:65" s="2" customFormat="1" ht="16.5" customHeight="1">
      <c r="A920" s="36"/>
      <c r="B920" s="37"/>
      <c r="C920" s="228" t="s">
        <v>1404</v>
      </c>
      <c r="D920" s="228" t="s">
        <v>351</v>
      </c>
      <c r="E920" s="229" t="s">
        <v>1405</v>
      </c>
      <c r="F920" s="230" t="s">
        <v>1406</v>
      </c>
      <c r="G920" s="231" t="s">
        <v>251</v>
      </c>
      <c r="H920" s="232">
        <v>84.6</v>
      </c>
      <c r="I920" s="233"/>
      <c r="J920" s="234">
        <f>ROUND(I920*H920,2)</f>
        <v>0</v>
      </c>
      <c r="K920" s="230" t="s">
        <v>149</v>
      </c>
      <c r="L920" s="235"/>
      <c r="M920" s="236" t="s">
        <v>19</v>
      </c>
      <c r="N920" s="237" t="s">
        <v>47</v>
      </c>
      <c r="O920" s="66"/>
      <c r="P920" s="189">
        <f>O920*H920</f>
        <v>0</v>
      </c>
      <c r="Q920" s="189">
        <v>1.0999999999999999E-2</v>
      </c>
      <c r="R920" s="189">
        <f>Q920*H920</f>
        <v>0.93059999999999987</v>
      </c>
      <c r="S920" s="189">
        <v>0</v>
      </c>
      <c r="T920" s="190">
        <f>S920*H920</f>
        <v>0</v>
      </c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R920" s="191" t="s">
        <v>437</v>
      </c>
      <c r="AT920" s="191" t="s">
        <v>351</v>
      </c>
      <c r="AU920" s="191" t="s">
        <v>86</v>
      </c>
      <c r="AY920" s="19" t="s">
        <v>142</v>
      </c>
      <c r="BE920" s="192">
        <f>IF(N920="základní",J920,0)</f>
        <v>0</v>
      </c>
      <c r="BF920" s="192">
        <f>IF(N920="snížená",J920,0)</f>
        <v>0</v>
      </c>
      <c r="BG920" s="192">
        <f>IF(N920="zákl. přenesená",J920,0)</f>
        <v>0</v>
      </c>
      <c r="BH920" s="192">
        <f>IF(N920="sníž. přenesená",J920,0)</f>
        <v>0</v>
      </c>
      <c r="BI920" s="192">
        <f>IF(N920="nulová",J920,0)</f>
        <v>0</v>
      </c>
      <c r="BJ920" s="19" t="s">
        <v>84</v>
      </c>
      <c r="BK920" s="192">
        <f>ROUND(I920*H920,2)</f>
        <v>0</v>
      </c>
      <c r="BL920" s="19" t="s">
        <v>339</v>
      </c>
      <c r="BM920" s="191" t="s">
        <v>1407</v>
      </c>
    </row>
    <row r="921" spans="1:65" s="13" customFormat="1" ht="11.25">
      <c r="B921" s="206"/>
      <c r="C921" s="207"/>
      <c r="D921" s="198" t="s">
        <v>254</v>
      </c>
      <c r="E921" s="208" t="s">
        <v>19</v>
      </c>
      <c r="F921" s="209" t="s">
        <v>1393</v>
      </c>
      <c r="G921" s="207"/>
      <c r="H921" s="210">
        <v>84.6</v>
      </c>
      <c r="I921" s="211"/>
      <c r="J921" s="207"/>
      <c r="K921" s="207"/>
      <c r="L921" s="212"/>
      <c r="M921" s="213"/>
      <c r="N921" s="214"/>
      <c r="O921" s="214"/>
      <c r="P921" s="214"/>
      <c r="Q921" s="214"/>
      <c r="R921" s="214"/>
      <c r="S921" s="214"/>
      <c r="T921" s="215"/>
      <c r="AT921" s="216" t="s">
        <v>254</v>
      </c>
      <c r="AU921" s="216" t="s">
        <v>86</v>
      </c>
      <c r="AV921" s="13" t="s">
        <v>86</v>
      </c>
      <c r="AW921" s="13" t="s">
        <v>37</v>
      </c>
      <c r="AX921" s="13" t="s">
        <v>84</v>
      </c>
      <c r="AY921" s="216" t="s">
        <v>142</v>
      </c>
    </row>
    <row r="922" spans="1:65" s="2" customFormat="1" ht="55.5" customHeight="1">
      <c r="A922" s="36"/>
      <c r="B922" s="37"/>
      <c r="C922" s="180" t="s">
        <v>1408</v>
      </c>
      <c r="D922" s="180" t="s">
        <v>145</v>
      </c>
      <c r="E922" s="181" t="s">
        <v>1409</v>
      </c>
      <c r="F922" s="182" t="s">
        <v>1410</v>
      </c>
      <c r="G922" s="183" t="s">
        <v>258</v>
      </c>
      <c r="H922" s="184">
        <v>19.527999999999999</v>
      </c>
      <c r="I922" s="185"/>
      <c r="J922" s="186">
        <f>ROUND(I922*H922,2)</f>
        <v>0</v>
      </c>
      <c r="K922" s="182" t="s">
        <v>149</v>
      </c>
      <c r="L922" s="41"/>
      <c r="M922" s="187" t="s">
        <v>19</v>
      </c>
      <c r="N922" s="188" t="s">
        <v>47</v>
      </c>
      <c r="O922" s="66"/>
      <c r="P922" s="189">
        <f>O922*H922</f>
        <v>0</v>
      </c>
      <c r="Q922" s="189">
        <v>0</v>
      </c>
      <c r="R922" s="189">
        <f>Q922*H922</f>
        <v>0</v>
      </c>
      <c r="S922" s="189">
        <v>0</v>
      </c>
      <c r="T922" s="190">
        <f>S922*H922</f>
        <v>0</v>
      </c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R922" s="191" t="s">
        <v>339</v>
      </c>
      <c r="AT922" s="191" t="s">
        <v>145</v>
      </c>
      <c r="AU922" s="191" t="s">
        <v>86</v>
      </c>
      <c r="AY922" s="19" t="s">
        <v>142</v>
      </c>
      <c r="BE922" s="192">
        <f>IF(N922="základní",J922,0)</f>
        <v>0</v>
      </c>
      <c r="BF922" s="192">
        <f>IF(N922="snížená",J922,0)</f>
        <v>0</v>
      </c>
      <c r="BG922" s="192">
        <f>IF(N922="zákl. přenesená",J922,0)</f>
        <v>0</v>
      </c>
      <c r="BH922" s="192">
        <f>IF(N922="sníž. přenesená",J922,0)</f>
        <v>0</v>
      </c>
      <c r="BI922" s="192">
        <f>IF(N922="nulová",J922,0)</f>
        <v>0</v>
      </c>
      <c r="BJ922" s="19" t="s">
        <v>84</v>
      </c>
      <c r="BK922" s="192">
        <f>ROUND(I922*H922,2)</f>
        <v>0</v>
      </c>
      <c r="BL922" s="19" t="s">
        <v>339</v>
      </c>
      <c r="BM922" s="191" t="s">
        <v>1411</v>
      </c>
    </row>
    <row r="923" spans="1:65" s="2" customFormat="1" ht="11.25">
      <c r="A923" s="36"/>
      <c r="B923" s="37"/>
      <c r="C923" s="38"/>
      <c r="D923" s="193" t="s">
        <v>152</v>
      </c>
      <c r="E923" s="38"/>
      <c r="F923" s="194" t="s">
        <v>1412</v>
      </c>
      <c r="G923" s="38"/>
      <c r="H923" s="38"/>
      <c r="I923" s="195"/>
      <c r="J923" s="38"/>
      <c r="K923" s="38"/>
      <c r="L923" s="41"/>
      <c r="M923" s="196"/>
      <c r="N923" s="197"/>
      <c r="O923" s="66"/>
      <c r="P923" s="66"/>
      <c r="Q923" s="66"/>
      <c r="R923" s="66"/>
      <c r="S923" s="66"/>
      <c r="T923" s="67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T923" s="19" t="s">
        <v>152</v>
      </c>
      <c r="AU923" s="19" t="s">
        <v>86</v>
      </c>
    </row>
    <row r="924" spans="1:65" s="13" customFormat="1" ht="11.25">
      <c r="B924" s="206"/>
      <c r="C924" s="207"/>
      <c r="D924" s="198" t="s">
        <v>254</v>
      </c>
      <c r="E924" s="208" t="s">
        <v>19</v>
      </c>
      <c r="F924" s="209" t="s">
        <v>1413</v>
      </c>
      <c r="G924" s="207"/>
      <c r="H924" s="210">
        <v>27.988</v>
      </c>
      <c r="I924" s="211"/>
      <c r="J924" s="207"/>
      <c r="K924" s="207"/>
      <c r="L924" s="212"/>
      <c r="M924" s="213"/>
      <c r="N924" s="214"/>
      <c r="O924" s="214"/>
      <c r="P924" s="214"/>
      <c r="Q924" s="214"/>
      <c r="R924" s="214"/>
      <c r="S924" s="214"/>
      <c r="T924" s="215"/>
      <c r="AT924" s="216" t="s">
        <v>254</v>
      </c>
      <c r="AU924" s="216" t="s">
        <v>86</v>
      </c>
      <c r="AV924" s="13" t="s">
        <v>86</v>
      </c>
      <c r="AW924" s="13" t="s">
        <v>37</v>
      </c>
      <c r="AX924" s="13" t="s">
        <v>76</v>
      </c>
      <c r="AY924" s="216" t="s">
        <v>142</v>
      </c>
    </row>
    <row r="925" spans="1:65" s="13" customFormat="1" ht="22.5">
      <c r="B925" s="206"/>
      <c r="C925" s="207"/>
      <c r="D925" s="198" t="s">
        <v>254</v>
      </c>
      <c r="E925" s="208" t="s">
        <v>19</v>
      </c>
      <c r="F925" s="209" t="s">
        <v>1414</v>
      </c>
      <c r="G925" s="207"/>
      <c r="H925" s="210">
        <v>-8.4600000000000009</v>
      </c>
      <c r="I925" s="211"/>
      <c r="J925" s="207"/>
      <c r="K925" s="207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254</v>
      </c>
      <c r="AU925" s="216" t="s">
        <v>86</v>
      </c>
      <c r="AV925" s="13" t="s">
        <v>86</v>
      </c>
      <c r="AW925" s="13" t="s">
        <v>37</v>
      </c>
      <c r="AX925" s="13" t="s">
        <v>76</v>
      </c>
      <c r="AY925" s="216" t="s">
        <v>142</v>
      </c>
    </row>
    <row r="926" spans="1:65" s="14" customFormat="1" ht="11.25">
      <c r="B926" s="217"/>
      <c r="C926" s="218"/>
      <c r="D926" s="198" t="s">
        <v>254</v>
      </c>
      <c r="E926" s="219" t="s">
        <v>19</v>
      </c>
      <c r="F926" s="220" t="s">
        <v>266</v>
      </c>
      <c r="G926" s="218"/>
      <c r="H926" s="221">
        <v>19.527999999999999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254</v>
      </c>
      <c r="AU926" s="227" t="s">
        <v>86</v>
      </c>
      <c r="AV926" s="14" t="s">
        <v>167</v>
      </c>
      <c r="AW926" s="14" t="s">
        <v>37</v>
      </c>
      <c r="AX926" s="14" t="s">
        <v>84</v>
      </c>
      <c r="AY926" s="227" t="s">
        <v>142</v>
      </c>
    </row>
    <row r="927" spans="1:65" s="2" customFormat="1" ht="16.5" customHeight="1">
      <c r="A927" s="36"/>
      <c r="B927" s="37"/>
      <c r="C927" s="228" t="s">
        <v>1415</v>
      </c>
      <c r="D927" s="228" t="s">
        <v>351</v>
      </c>
      <c r="E927" s="229" t="s">
        <v>1416</v>
      </c>
      <c r="F927" s="230" t="s">
        <v>1417</v>
      </c>
      <c r="G927" s="231" t="s">
        <v>335</v>
      </c>
      <c r="H927" s="232">
        <v>33.198</v>
      </c>
      <c r="I927" s="233"/>
      <c r="J927" s="234">
        <f>ROUND(I927*H927,2)</f>
        <v>0</v>
      </c>
      <c r="K927" s="230" t="s">
        <v>149</v>
      </c>
      <c r="L927" s="235"/>
      <c r="M927" s="236" t="s">
        <v>19</v>
      </c>
      <c r="N927" s="237" t="s">
        <v>47</v>
      </c>
      <c r="O927" s="66"/>
      <c r="P927" s="189">
        <f>O927*H927</f>
        <v>0</v>
      </c>
      <c r="Q927" s="189">
        <v>1</v>
      </c>
      <c r="R927" s="189">
        <f>Q927*H927</f>
        <v>33.198</v>
      </c>
      <c r="S927" s="189">
        <v>0</v>
      </c>
      <c r="T927" s="190">
        <f>S927*H927</f>
        <v>0</v>
      </c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R927" s="191" t="s">
        <v>437</v>
      </c>
      <c r="AT927" s="191" t="s">
        <v>351</v>
      </c>
      <c r="AU927" s="191" t="s">
        <v>86</v>
      </c>
      <c r="AY927" s="19" t="s">
        <v>142</v>
      </c>
      <c r="BE927" s="192">
        <f>IF(N927="základní",J927,0)</f>
        <v>0</v>
      </c>
      <c r="BF927" s="192">
        <f>IF(N927="snížená",J927,0)</f>
        <v>0</v>
      </c>
      <c r="BG927" s="192">
        <f>IF(N927="zákl. přenesená",J927,0)</f>
        <v>0</v>
      </c>
      <c r="BH927" s="192">
        <f>IF(N927="sníž. přenesená",J927,0)</f>
        <v>0</v>
      </c>
      <c r="BI927" s="192">
        <f>IF(N927="nulová",J927,0)</f>
        <v>0</v>
      </c>
      <c r="BJ927" s="19" t="s">
        <v>84</v>
      </c>
      <c r="BK927" s="192">
        <f>ROUND(I927*H927,2)</f>
        <v>0</v>
      </c>
      <c r="BL927" s="19" t="s">
        <v>339</v>
      </c>
      <c r="BM927" s="191" t="s">
        <v>1418</v>
      </c>
    </row>
    <row r="928" spans="1:65" s="13" customFormat="1" ht="11.25">
      <c r="B928" s="206"/>
      <c r="C928" s="207"/>
      <c r="D928" s="198" t="s">
        <v>254</v>
      </c>
      <c r="E928" s="208" t="s">
        <v>19</v>
      </c>
      <c r="F928" s="209" t="s">
        <v>1413</v>
      </c>
      <c r="G928" s="207"/>
      <c r="H928" s="210">
        <v>27.988</v>
      </c>
      <c r="I928" s="211"/>
      <c r="J928" s="207"/>
      <c r="K928" s="207"/>
      <c r="L928" s="212"/>
      <c r="M928" s="213"/>
      <c r="N928" s="214"/>
      <c r="O928" s="214"/>
      <c r="P928" s="214"/>
      <c r="Q928" s="214"/>
      <c r="R928" s="214"/>
      <c r="S928" s="214"/>
      <c r="T928" s="215"/>
      <c r="AT928" s="216" t="s">
        <v>254</v>
      </c>
      <c r="AU928" s="216" t="s">
        <v>86</v>
      </c>
      <c r="AV928" s="13" t="s">
        <v>86</v>
      </c>
      <c r="AW928" s="13" t="s">
        <v>37</v>
      </c>
      <c r="AX928" s="13" t="s">
        <v>76</v>
      </c>
      <c r="AY928" s="216" t="s">
        <v>142</v>
      </c>
    </row>
    <row r="929" spans="1:65" s="13" customFormat="1" ht="22.5">
      <c r="B929" s="206"/>
      <c r="C929" s="207"/>
      <c r="D929" s="198" t="s">
        <v>254</v>
      </c>
      <c r="E929" s="208" t="s">
        <v>19</v>
      </c>
      <c r="F929" s="209" t="s">
        <v>1414</v>
      </c>
      <c r="G929" s="207"/>
      <c r="H929" s="210">
        <v>-8.4600000000000009</v>
      </c>
      <c r="I929" s="211"/>
      <c r="J929" s="207"/>
      <c r="K929" s="207"/>
      <c r="L929" s="212"/>
      <c r="M929" s="213"/>
      <c r="N929" s="214"/>
      <c r="O929" s="214"/>
      <c r="P929" s="214"/>
      <c r="Q929" s="214"/>
      <c r="R929" s="214"/>
      <c r="S929" s="214"/>
      <c r="T929" s="215"/>
      <c r="AT929" s="216" t="s">
        <v>254</v>
      </c>
      <c r="AU929" s="216" t="s">
        <v>86</v>
      </c>
      <c r="AV929" s="13" t="s">
        <v>86</v>
      </c>
      <c r="AW929" s="13" t="s">
        <v>37</v>
      </c>
      <c r="AX929" s="13" t="s">
        <v>76</v>
      </c>
      <c r="AY929" s="216" t="s">
        <v>142</v>
      </c>
    </row>
    <row r="930" spans="1:65" s="14" customFormat="1" ht="11.25">
      <c r="B930" s="217"/>
      <c r="C930" s="218"/>
      <c r="D930" s="198" t="s">
        <v>254</v>
      </c>
      <c r="E930" s="219" t="s">
        <v>19</v>
      </c>
      <c r="F930" s="220" t="s">
        <v>266</v>
      </c>
      <c r="G930" s="218"/>
      <c r="H930" s="221">
        <v>19.527999999999999</v>
      </c>
      <c r="I930" s="222"/>
      <c r="J930" s="218"/>
      <c r="K930" s="218"/>
      <c r="L930" s="223"/>
      <c r="M930" s="224"/>
      <c r="N930" s="225"/>
      <c r="O930" s="225"/>
      <c r="P930" s="225"/>
      <c r="Q930" s="225"/>
      <c r="R930" s="225"/>
      <c r="S930" s="225"/>
      <c r="T930" s="226"/>
      <c r="AT930" s="227" t="s">
        <v>254</v>
      </c>
      <c r="AU930" s="227" t="s">
        <v>86</v>
      </c>
      <c r="AV930" s="14" t="s">
        <v>167</v>
      </c>
      <c r="AW930" s="14" t="s">
        <v>37</v>
      </c>
      <c r="AX930" s="14" t="s">
        <v>84</v>
      </c>
      <c r="AY930" s="227" t="s">
        <v>142</v>
      </c>
    </row>
    <row r="931" spans="1:65" s="13" customFormat="1" ht="11.25">
      <c r="B931" s="206"/>
      <c r="C931" s="207"/>
      <c r="D931" s="198" t="s">
        <v>254</v>
      </c>
      <c r="E931" s="207"/>
      <c r="F931" s="209" t="s">
        <v>1419</v>
      </c>
      <c r="G931" s="207"/>
      <c r="H931" s="210">
        <v>33.198</v>
      </c>
      <c r="I931" s="211"/>
      <c r="J931" s="207"/>
      <c r="K931" s="207"/>
      <c r="L931" s="212"/>
      <c r="M931" s="213"/>
      <c r="N931" s="214"/>
      <c r="O931" s="214"/>
      <c r="P931" s="214"/>
      <c r="Q931" s="214"/>
      <c r="R931" s="214"/>
      <c r="S931" s="214"/>
      <c r="T931" s="215"/>
      <c r="AT931" s="216" t="s">
        <v>254</v>
      </c>
      <c r="AU931" s="216" t="s">
        <v>86</v>
      </c>
      <c r="AV931" s="13" t="s">
        <v>86</v>
      </c>
      <c r="AW931" s="13" t="s">
        <v>4</v>
      </c>
      <c r="AX931" s="13" t="s">
        <v>84</v>
      </c>
      <c r="AY931" s="216" t="s">
        <v>142</v>
      </c>
    </row>
    <row r="932" spans="1:65" s="2" customFormat="1" ht="33" customHeight="1">
      <c r="A932" s="36"/>
      <c r="B932" s="37"/>
      <c r="C932" s="180" t="s">
        <v>1420</v>
      </c>
      <c r="D932" s="180" t="s">
        <v>145</v>
      </c>
      <c r="E932" s="181" t="s">
        <v>1421</v>
      </c>
      <c r="F932" s="182" t="s">
        <v>1422</v>
      </c>
      <c r="G932" s="183" t="s">
        <v>414</v>
      </c>
      <c r="H932" s="184">
        <v>76.400000000000006</v>
      </c>
      <c r="I932" s="185"/>
      <c r="J932" s="186">
        <f>ROUND(I932*H932,2)</f>
        <v>0</v>
      </c>
      <c r="K932" s="182" t="s">
        <v>149</v>
      </c>
      <c r="L932" s="41"/>
      <c r="M932" s="187" t="s">
        <v>19</v>
      </c>
      <c r="N932" s="188" t="s">
        <v>47</v>
      </c>
      <c r="O932" s="66"/>
      <c r="P932" s="189">
        <f>O932*H932</f>
        <v>0</v>
      </c>
      <c r="Q932" s="189">
        <v>0</v>
      </c>
      <c r="R932" s="189">
        <f>Q932*H932</f>
        <v>0</v>
      </c>
      <c r="S932" s="189">
        <v>0</v>
      </c>
      <c r="T932" s="190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191" t="s">
        <v>339</v>
      </c>
      <c r="AT932" s="191" t="s">
        <v>145</v>
      </c>
      <c r="AU932" s="191" t="s">
        <v>86</v>
      </c>
      <c r="AY932" s="19" t="s">
        <v>142</v>
      </c>
      <c r="BE932" s="192">
        <f>IF(N932="základní",J932,0)</f>
        <v>0</v>
      </c>
      <c r="BF932" s="192">
        <f>IF(N932="snížená",J932,0)</f>
        <v>0</v>
      </c>
      <c r="BG932" s="192">
        <f>IF(N932="zákl. přenesená",J932,0)</f>
        <v>0</v>
      </c>
      <c r="BH932" s="192">
        <f>IF(N932="sníž. přenesená",J932,0)</f>
        <v>0</v>
      </c>
      <c r="BI932" s="192">
        <f>IF(N932="nulová",J932,0)</f>
        <v>0</v>
      </c>
      <c r="BJ932" s="19" t="s">
        <v>84</v>
      </c>
      <c r="BK932" s="192">
        <f>ROUND(I932*H932,2)</f>
        <v>0</v>
      </c>
      <c r="BL932" s="19" t="s">
        <v>339</v>
      </c>
      <c r="BM932" s="191" t="s">
        <v>1423</v>
      </c>
    </row>
    <row r="933" spans="1:65" s="2" customFormat="1" ht="11.25">
      <c r="A933" s="36"/>
      <c r="B933" s="37"/>
      <c r="C933" s="38"/>
      <c r="D933" s="193" t="s">
        <v>152</v>
      </c>
      <c r="E933" s="38"/>
      <c r="F933" s="194" t="s">
        <v>1424</v>
      </c>
      <c r="G933" s="38"/>
      <c r="H933" s="38"/>
      <c r="I933" s="195"/>
      <c r="J933" s="38"/>
      <c r="K933" s="38"/>
      <c r="L933" s="41"/>
      <c r="M933" s="196"/>
      <c r="N933" s="197"/>
      <c r="O933" s="66"/>
      <c r="P933" s="66"/>
      <c r="Q933" s="66"/>
      <c r="R933" s="66"/>
      <c r="S933" s="66"/>
      <c r="T933" s="67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9" t="s">
        <v>152</v>
      </c>
      <c r="AU933" s="19" t="s">
        <v>86</v>
      </c>
    </row>
    <row r="934" spans="1:65" s="13" customFormat="1" ht="11.25">
      <c r="B934" s="206"/>
      <c r="C934" s="207"/>
      <c r="D934" s="198" t="s">
        <v>254</v>
      </c>
      <c r="E934" s="208" t="s">
        <v>19</v>
      </c>
      <c r="F934" s="209" t="s">
        <v>1425</v>
      </c>
      <c r="G934" s="207"/>
      <c r="H934" s="210">
        <v>76.400000000000006</v>
      </c>
      <c r="I934" s="211"/>
      <c r="J934" s="207"/>
      <c r="K934" s="207"/>
      <c r="L934" s="212"/>
      <c r="M934" s="213"/>
      <c r="N934" s="214"/>
      <c r="O934" s="214"/>
      <c r="P934" s="214"/>
      <c r="Q934" s="214"/>
      <c r="R934" s="214"/>
      <c r="S934" s="214"/>
      <c r="T934" s="215"/>
      <c r="AT934" s="216" t="s">
        <v>254</v>
      </c>
      <c r="AU934" s="216" t="s">
        <v>86</v>
      </c>
      <c r="AV934" s="13" t="s">
        <v>86</v>
      </c>
      <c r="AW934" s="13" t="s">
        <v>37</v>
      </c>
      <c r="AX934" s="13" t="s">
        <v>84</v>
      </c>
      <c r="AY934" s="216" t="s">
        <v>142</v>
      </c>
    </row>
    <row r="935" spans="1:65" s="2" customFormat="1" ht="16.5" customHeight="1">
      <c r="A935" s="36"/>
      <c r="B935" s="37"/>
      <c r="C935" s="228" t="s">
        <v>1426</v>
      </c>
      <c r="D935" s="228" t="s">
        <v>351</v>
      </c>
      <c r="E935" s="229" t="s">
        <v>1427</v>
      </c>
      <c r="F935" s="230" t="s">
        <v>1428</v>
      </c>
      <c r="G935" s="231" t="s">
        <v>414</v>
      </c>
      <c r="H935" s="232">
        <v>84.04</v>
      </c>
      <c r="I935" s="233"/>
      <c r="J935" s="234">
        <f>ROUND(I935*H935,2)</f>
        <v>0</v>
      </c>
      <c r="K935" s="230" t="s">
        <v>149</v>
      </c>
      <c r="L935" s="235"/>
      <c r="M935" s="236" t="s">
        <v>19</v>
      </c>
      <c r="N935" s="237" t="s">
        <v>47</v>
      </c>
      <c r="O935" s="66"/>
      <c r="P935" s="189">
        <f>O935*H935</f>
        <v>0</v>
      </c>
      <c r="Q935" s="189">
        <v>5.0000000000000001E-4</v>
      </c>
      <c r="R935" s="189">
        <f>Q935*H935</f>
        <v>4.2020000000000002E-2</v>
      </c>
      <c r="S935" s="189">
        <v>0</v>
      </c>
      <c r="T935" s="190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91" t="s">
        <v>437</v>
      </c>
      <c r="AT935" s="191" t="s">
        <v>351</v>
      </c>
      <c r="AU935" s="191" t="s">
        <v>86</v>
      </c>
      <c r="AY935" s="19" t="s">
        <v>142</v>
      </c>
      <c r="BE935" s="192">
        <f>IF(N935="základní",J935,0)</f>
        <v>0</v>
      </c>
      <c r="BF935" s="192">
        <f>IF(N935="snížená",J935,0)</f>
        <v>0</v>
      </c>
      <c r="BG935" s="192">
        <f>IF(N935="zákl. přenesená",J935,0)</f>
        <v>0</v>
      </c>
      <c r="BH935" s="192">
        <f>IF(N935="sníž. přenesená",J935,0)</f>
        <v>0</v>
      </c>
      <c r="BI935" s="192">
        <f>IF(N935="nulová",J935,0)</f>
        <v>0</v>
      </c>
      <c r="BJ935" s="19" t="s">
        <v>84</v>
      </c>
      <c r="BK935" s="192">
        <f>ROUND(I935*H935,2)</f>
        <v>0</v>
      </c>
      <c r="BL935" s="19" t="s">
        <v>339</v>
      </c>
      <c r="BM935" s="191" t="s">
        <v>1429</v>
      </c>
    </row>
    <row r="936" spans="1:65" s="13" customFormat="1" ht="11.25">
      <c r="B936" s="206"/>
      <c r="C936" s="207"/>
      <c r="D936" s="198" t="s">
        <v>254</v>
      </c>
      <c r="E936" s="208" t="s">
        <v>19</v>
      </c>
      <c r="F936" s="209" t="s">
        <v>1425</v>
      </c>
      <c r="G936" s="207"/>
      <c r="H936" s="210">
        <v>76.400000000000006</v>
      </c>
      <c r="I936" s="211"/>
      <c r="J936" s="207"/>
      <c r="K936" s="207"/>
      <c r="L936" s="212"/>
      <c r="M936" s="213"/>
      <c r="N936" s="214"/>
      <c r="O936" s="214"/>
      <c r="P936" s="214"/>
      <c r="Q936" s="214"/>
      <c r="R936" s="214"/>
      <c r="S936" s="214"/>
      <c r="T936" s="215"/>
      <c r="AT936" s="216" t="s">
        <v>254</v>
      </c>
      <c r="AU936" s="216" t="s">
        <v>86</v>
      </c>
      <c r="AV936" s="13" t="s">
        <v>86</v>
      </c>
      <c r="AW936" s="13" t="s">
        <v>37</v>
      </c>
      <c r="AX936" s="13" t="s">
        <v>84</v>
      </c>
      <c r="AY936" s="216" t="s">
        <v>142</v>
      </c>
    </row>
    <row r="937" spans="1:65" s="13" customFormat="1" ht="11.25">
      <c r="B937" s="206"/>
      <c r="C937" s="207"/>
      <c r="D937" s="198" t="s">
        <v>254</v>
      </c>
      <c r="E937" s="207"/>
      <c r="F937" s="209" t="s">
        <v>1430</v>
      </c>
      <c r="G937" s="207"/>
      <c r="H937" s="210">
        <v>84.04</v>
      </c>
      <c r="I937" s="211"/>
      <c r="J937" s="207"/>
      <c r="K937" s="207"/>
      <c r="L937" s="212"/>
      <c r="M937" s="213"/>
      <c r="N937" s="214"/>
      <c r="O937" s="214"/>
      <c r="P937" s="214"/>
      <c r="Q937" s="214"/>
      <c r="R937" s="214"/>
      <c r="S937" s="214"/>
      <c r="T937" s="215"/>
      <c r="AT937" s="216" t="s">
        <v>254</v>
      </c>
      <c r="AU937" s="216" t="s">
        <v>86</v>
      </c>
      <c r="AV937" s="13" t="s">
        <v>86</v>
      </c>
      <c r="AW937" s="13" t="s">
        <v>4</v>
      </c>
      <c r="AX937" s="13" t="s">
        <v>84</v>
      </c>
      <c r="AY937" s="216" t="s">
        <v>142</v>
      </c>
    </row>
    <row r="938" spans="1:65" s="2" customFormat="1" ht="44.25" customHeight="1">
      <c r="A938" s="36"/>
      <c r="B938" s="37"/>
      <c r="C938" s="180" t="s">
        <v>1431</v>
      </c>
      <c r="D938" s="180" t="s">
        <v>145</v>
      </c>
      <c r="E938" s="181" t="s">
        <v>1432</v>
      </c>
      <c r="F938" s="182" t="s">
        <v>1433</v>
      </c>
      <c r="G938" s="183" t="s">
        <v>514</v>
      </c>
      <c r="H938" s="184">
        <v>7</v>
      </c>
      <c r="I938" s="185"/>
      <c r="J938" s="186">
        <f>ROUND(I938*H938,2)</f>
        <v>0</v>
      </c>
      <c r="K938" s="182" t="s">
        <v>149</v>
      </c>
      <c r="L938" s="41"/>
      <c r="M938" s="187" t="s">
        <v>19</v>
      </c>
      <c r="N938" s="188" t="s">
        <v>47</v>
      </c>
      <c r="O938" s="66"/>
      <c r="P938" s="189">
        <f>O938*H938</f>
        <v>0</v>
      </c>
      <c r="Q938" s="189">
        <v>1E-4</v>
      </c>
      <c r="R938" s="189">
        <f>Q938*H938</f>
        <v>6.9999999999999999E-4</v>
      </c>
      <c r="S938" s="189">
        <v>0</v>
      </c>
      <c r="T938" s="190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91" t="s">
        <v>339</v>
      </c>
      <c r="AT938" s="191" t="s">
        <v>145</v>
      </c>
      <c r="AU938" s="191" t="s">
        <v>86</v>
      </c>
      <c r="AY938" s="19" t="s">
        <v>142</v>
      </c>
      <c r="BE938" s="192">
        <f>IF(N938="základní",J938,0)</f>
        <v>0</v>
      </c>
      <c r="BF938" s="192">
        <f>IF(N938="snížená",J938,0)</f>
        <v>0</v>
      </c>
      <c r="BG938" s="192">
        <f>IF(N938="zákl. přenesená",J938,0)</f>
        <v>0</v>
      </c>
      <c r="BH938" s="192">
        <f>IF(N938="sníž. přenesená",J938,0)</f>
        <v>0</v>
      </c>
      <c r="BI938" s="192">
        <f>IF(N938="nulová",J938,0)</f>
        <v>0</v>
      </c>
      <c r="BJ938" s="19" t="s">
        <v>84</v>
      </c>
      <c r="BK938" s="192">
        <f>ROUND(I938*H938,2)</f>
        <v>0</v>
      </c>
      <c r="BL938" s="19" t="s">
        <v>339</v>
      </c>
      <c r="BM938" s="191" t="s">
        <v>1434</v>
      </c>
    </row>
    <row r="939" spans="1:65" s="2" customFormat="1" ht="11.25">
      <c r="A939" s="36"/>
      <c r="B939" s="37"/>
      <c r="C939" s="38"/>
      <c r="D939" s="193" t="s">
        <v>152</v>
      </c>
      <c r="E939" s="38"/>
      <c r="F939" s="194" t="s">
        <v>1435</v>
      </c>
      <c r="G939" s="38"/>
      <c r="H939" s="38"/>
      <c r="I939" s="195"/>
      <c r="J939" s="38"/>
      <c r="K939" s="38"/>
      <c r="L939" s="41"/>
      <c r="M939" s="196"/>
      <c r="N939" s="197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152</v>
      </c>
      <c r="AU939" s="19" t="s">
        <v>86</v>
      </c>
    </row>
    <row r="940" spans="1:65" s="13" customFormat="1" ht="11.25">
      <c r="B940" s="206"/>
      <c r="C940" s="207"/>
      <c r="D940" s="198" t="s">
        <v>254</v>
      </c>
      <c r="E940" s="208" t="s">
        <v>19</v>
      </c>
      <c r="F940" s="209" t="s">
        <v>1436</v>
      </c>
      <c r="G940" s="207"/>
      <c r="H940" s="210">
        <v>7</v>
      </c>
      <c r="I940" s="211"/>
      <c r="J940" s="207"/>
      <c r="K940" s="207"/>
      <c r="L940" s="212"/>
      <c r="M940" s="213"/>
      <c r="N940" s="214"/>
      <c r="O940" s="214"/>
      <c r="P940" s="214"/>
      <c r="Q940" s="214"/>
      <c r="R940" s="214"/>
      <c r="S940" s="214"/>
      <c r="T940" s="215"/>
      <c r="AT940" s="216" t="s">
        <v>254</v>
      </c>
      <c r="AU940" s="216" t="s">
        <v>86</v>
      </c>
      <c r="AV940" s="13" t="s">
        <v>86</v>
      </c>
      <c r="AW940" s="13" t="s">
        <v>37</v>
      </c>
      <c r="AX940" s="13" t="s">
        <v>84</v>
      </c>
      <c r="AY940" s="216" t="s">
        <v>142</v>
      </c>
    </row>
    <row r="941" spans="1:65" s="2" customFormat="1" ht="24.2" customHeight="1">
      <c r="A941" s="36"/>
      <c r="B941" s="37"/>
      <c r="C941" s="228" t="s">
        <v>1437</v>
      </c>
      <c r="D941" s="228" t="s">
        <v>351</v>
      </c>
      <c r="E941" s="229" t="s">
        <v>1438</v>
      </c>
      <c r="F941" s="230" t="s">
        <v>1439</v>
      </c>
      <c r="G941" s="231" t="s">
        <v>514</v>
      </c>
      <c r="H941" s="232">
        <v>7</v>
      </c>
      <c r="I941" s="233"/>
      <c r="J941" s="234">
        <f>ROUND(I941*H941,2)</f>
        <v>0</v>
      </c>
      <c r="K941" s="230" t="s">
        <v>149</v>
      </c>
      <c r="L941" s="235"/>
      <c r="M941" s="236" t="s">
        <v>19</v>
      </c>
      <c r="N941" s="237" t="s">
        <v>47</v>
      </c>
      <c r="O941" s="66"/>
      <c r="P941" s="189">
        <f>O941*H941</f>
        <v>0</v>
      </c>
      <c r="Q941" s="189">
        <v>1E-3</v>
      </c>
      <c r="R941" s="189">
        <f>Q941*H941</f>
        <v>7.0000000000000001E-3</v>
      </c>
      <c r="S941" s="189">
        <v>0</v>
      </c>
      <c r="T941" s="190">
        <f>S941*H941</f>
        <v>0</v>
      </c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R941" s="191" t="s">
        <v>437</v>
      </c>
      <c r="AT941" s="191" t="s">
        <v>351</v>
      </c>
      <c r="AU941" s="191" t="s">
        <v>86</v>
      </c>
      <c r="AY941" s="19" t="s">
        <v>142</v>
      </c>
      <c r="BE941" s="192">
        <f>IF(N941="základní",J941,0)</f>
        <v>0</v>
      </c>
      <c r="BF941" s="192">
        <f>IF(N941="snížená",J941,0)</f>
        <v>0</v>
      </c>
      <c r="BG941" s="192">
        <f>IF(N941="zákl. přenesená",J941,0)</f>
        <v>0</v>
      </c>
      <c r="BH941" s="192">
        <f>IF(N941="sníž. přenesená",J941,0)</f>
        <v>0</v>
      </c>
      <c r="BI941" s="192">
        <f>IF(N941="nulová",J941,0)</f>
        <v>0</v>
      </c>
      <c r="BJ941" s="19" t="s">
        <v>84</v>
      </c>
      <c r="BK941" s="192">
        <f>ROUND(I941*H941,2)</f>
        <v>0</v>
      </c>
      <c r="BL941" s="19" t="s">
        <v>339</v>
      </c>
      <c r="BM941" s="191" t="s">
        <v>1440</v>
      </c>
    </row>
    <row r="942" spans="1:65" s="13" customFormat="1" ht="11.25">
      <c r="B942" s="206"/>
      <c r="C942" s="207"/>
      <c r="D942" s="198" t="s">
        <v>254</v>
      </c>
      <c r="E942" s="208" t="s">
        <v>19</v>
      </c>
      <c r="F942" s="209" t="s">
        <v>1436</v>
      </c>
      <c r="G942" s="207"/>
      <c r="H942" s="210">
        <v>7</v>
      </c>
      <c r="I942" s="211"/>
      <c r="J942" s="207"/>
      <c r="K942" s="207"/>
      <c r="L942" s="212"/>
      <c r="M942" s="213"/>
      <c r="N942" s="214"/>
      <c r="O942" s="214"/>
      <c r="P942" s="214"/>
      <c r="Q942" s="214"/>
      <c r="R942" s="214"/>
      <c r="S942" s="214"/>
      <c r="T942" s="215"/>
      <c r="AT942" s="216" t="s">
        <v>254</v>
      </c>
      <c r="AU942" s="216" t="s">
        <v>86</v>
      </c>
      <c r="AV942" s="13" t="s">
        <v>86</v>
      </c>
      <c r="AW942" s="13" t="s">
        <v>37</v>
      </c>
      <c r="AX942" s="13" t="s">
        <v>84</v>
      </c>
      <c r="AY942" s="216" t="s">
        <v>142</v>
      </c>
    </row>
    <row r="943" spans="1:65" s="2" customFormat="1" ht="44.25" customHeight="1">
      <c r="A943" s="36"/>
      <c r="B943" s="37"/>
      <c r="C943" s="180" t="s">
        <v>1441</v>
      </c>
      <c r="D943" s="180" t="s">
        <v>145</v>
      </c>
      <c r="E943" s="181" t="s">
        <v>1442</v>
      </c>
      <c r="F943" s="182" t="s">
        <v>1443</v>
      </c>
      <c r="G943" s="183" t="s">
        <v>335</v>
      </c>
      <c r="H943" s="184">
        <v>43.619</v>
      </c>
      <c r="I943" s="185"/>
      <c r="J943" s="186">
        <f>ROUND(I943*H943,2)</f>
        <v>0</v>
      </c>
      <c r="K943" s="182" t="s">
        <v>149</v>
      </c>
      <c r="L943" s="41"/>
      <c r="M943" s="187" t="s">
        <v>19</v>
      </c>
      <c r="N943" s="188" t="s">
        <v>47</v>
      </c>
      <c r="O943" s="66"/>
      <c r="P943" s="189">
        <f>O943*H943</f>
        <v>0</v>
      </c>
      <c r="Q943" s="189">
        <v>0</v>
      </c>
      <c r="R943" s="189">
        <f>Q943*H943</f>
        <v>0</v>
      </c>
      <c r="S943" s="189">
        <v>0</v>
      </c>
      <c r="T943" s="190">
        <f>S943*H943</f>
        <v>0</v>
      </c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R943" s="191" t="s">
        <v>339</v>
      </c>
      <c r="AT943" s="191" t="s">
        <v>145</v>
      </c>
      <c r="AU943" s="191" t="s">
        <v>86</v>
      </c>
      <c r="AY943" s="19" t="s">
        <v>142</v>
      </c>
      <c r="BE943" s="192">
        <f>IF(N943="základní",J943,0)</f>
        <v>0</v>
      </c>
      <c r="BF943" s="192">
        <f>IF(N943="snížená",J943,0)</f>
        <v>0</v>
      </c>
      <c r="BG943" s="192">
        <f>IF(N943="zákl. přenesená",J943,0)</f>
        <v>0</v>
      </c>
      <c r="BH943" s="192">
        <f>IF(N943="sníž. přenesená",J943,0)</f>
        <v>0</v>
      </c>
      <c r="BI943" s="192">
        <f>IF(N943="nulová",J943,0)</f>
        <v>0</v>
      </c>
      <c r="BJ943" s="19" t="s">
        <v>84</v>
      </c>
      <c r="BK943" s="192">
        <f>ROUND(I943*H943,2)</f>
        <v>0</v>
      </c>
      <c r="BL943" s="19" t="s">
        <v>339</v>
      </c>
      <c r="BM943" s="191" t="s">
        <v>1444</v>
      </c>
    </row>
    <row r="944" spans="1:65" s="2" customFormat="1" ht="11.25">
      <c r="A944" s="36"/>
      <c r="B944" s="37"/>
      <c r="C944" s="38"/>
      <c r="D944" s="193" t="s">
        <v>152</v>
      </c>
      <c r="E944" s="38"/>
      <c r="F944" s="194" t="s">
        <v>1445</v>
      </c>
      <c r="G944" s="38"/>
      <c r="H944" s="38"/>
      <c r="I944" s="195"/>
      <c r="J944" s="38"/>
      <c r="K944" s="38"/>
      <c r="L944" s="41"/>
      <c r="M944" s="196"/>
      <c r="N944" s="197"/>
      <c r="O944" s="66"/>
      <c r="P944" s="66"/>
      <c r="Q944" s="66"/>
      <c r="R944" s="66"/>
      <c r="S944" s="66"/>
      <c r="T944" s="67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T944" s="19" t="s">
        <v>152</v>
      </c>
      <c r="AU944" s="19" t="s">
        <v>86</v>
      </c>
    </row>
    <row r="945" spans="1:65" s="2" customFormat="1" ht="49.15" customHeight="1">
      <c r="A945" s="36"/>
      <c r="B945" s="37"/>
      <c r="C945" s="180" t="s">
        <v>1446</v>
      </c>
      <c r="D945" s="180" t="s">
        <v>145</v>
      </c>
      <c r="E945" s="181" t="s">
        <v>1447</v>
      </c>
      <c r="F945" s="182" t="s">
        <v>1448</v>
      </c>
      <c r="G945" s="183" t="s">
        <v>335</v>
      </c>
      <c r="H945" s="184">
        <v>43.619</v>
      </c>
      <c r="I945" s="185"/>
      <c r="J945" s="186">
        <f>ROUND(I945*H945,2)</f>
        <v>0</v>
      </c>
      <c r="K945" s="182" t="s">
        <v>149</v>
      </c>
      <c r="L945" s="41"/>
      <c r="M945" s="187" t="s">
        <v>19</v>
      </c>
      <c r="N945" s="188" t="s">
        <v>47</v>
      </c>
      <c r="O945" s="66"/>
      <c r="P945" s="189">
        <f>O945*H945</f>
        <v>0</v>
      </c>
      <c r="Q945" s="189">
        <v>0</v>
      </c>
      <c r="R945" s="189">
        <f>Q945*H945</f>
        <v>0</v>
      </c>
      <c r="S945" s="189">
        <v>0</v>
      </c>
      <c r="T945" s="190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191" t="s">
        <v>339</v>
      </c>
      <c r="AT945" s="191" t="s">
        <v>145</v>
      </c>
      <c r="AU945" s="191" t="s">
        <v>86</v>
      </c>
      <c r="AY945" s="19" t="s">
        <v>142</v>
      </c>
      <c r="BE945" s="192">
        <f>IF(N945="základní",J945,0)</f>
        <v>0</v>
      </c>
      <c r="BF945" s="192">
        <f>IF(N945="snížená",J945,0)</f>
        <v>0</v>
      </c>
      <c r="BG945" s="192">
        <f>IF(N945="zákl. přenesená",J945,0)</f>
        <v>0</v>
      </c>
      <c r="BH945" s="192">
        <f>IF(N945="sníž. přenesená",J945,0)</f>
        <v>0</v>
      </c>
      <c r="BI945" s="192">
        <f>IF(N945="nulová",J945,0)</f>
        <v>0</v>
      </c>
      <c r="BJ945" s="19" t="s">
        <v>84</v>
      </c>
      <c r="BK945" s="192">
        <f>ROUND(I945*H945,2)</f>
        <v>0</v>
      </c>
      <c r="BL945" s="19" t="s">
        <v>339</v>
      </c>
      <c r="BM945" s="191" t="s">
        <v>1449</v>
      </c>
    </row>
    <row r="946" spans="1:65" s="2" customFormat="1" ht="11.25">
      <c r="A946" s="36"/>
      <c r="B946" s="37"/>
      <c r="C946" s="38"/>
      <c r="D946" s="193" t="s">
        <v>152</v>
      </c>
      <c r="E946" s="38"/>
      <c r="F946" s="194" t="s">
        <v>1450</v>
      </c>
      <c r="G946" s="38"/>
      <c r="H946" s="38"/>
      <c r="I946" s="195"/>
      <c r="J946" s="38"/>
      <c r="K946" s="38"/>
      <c r="L946" s="41"/>
      <c r="M946" s="196"/>
      <c r="N946" s="197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152</v>
      </c>
      <c r="AU946" s="19" t="s">
        <v>86</v>
      </c>
    </row>
    <row r="947" spans="1:65" s="12" customFormat="1" ht="22.9" customHeight="1">
      <c r="B947" s="164"/>
      <c r="C947" s="165"/>
      <c r="D947" s="166" t="s">
        <v>75</v>
      </c>
      <c r="E947" s="178" t="s">
        <v>1451</v>
      </c>
      <c r="F947" s="178" t="s">
        <v>1452</v>
      </c>
      <c r="G947" s="165"/>
      <c r="H947" s="165"/>
      <c r="I947" s="168"/>
      <c r="J947" s="179">
        <f>BK947</f>
        <v>0</v>
      </c>
      <c r="K947" s="165"/>
      <c r="L947" s="170"/>
      <c r="M947" s="171"/>
      <c r="N947" s="172"/>
      <c r="O947" s="172"/>
      <c r="P947" s="173">
        <f>SUM(P948:P1100)</f>
        <v>0</v>
      </c>
      <c r="Q947" s="172"/>
      <c r="R947" s="173">
        <f>SUM(R948:R1100)</f>
        <v>6.7265285199999978</v>
      </c>
      <c r="S947" s="172"/>
      <c r="T947" s="174">
        <f>SUM(T948:T1100)</f>
        <v>0</v>
      </c>
      <c r="AR947" s="175" t="s">
        <v>86</v>
      </c>
      <c r="AT947" s="176" t="s">
        <v>75</v>
      </c>
      <c r="AU947" s="176" t="s">
        <v>84</v>
      </c>
      <c r="AY947" s="175" t="s">
        <v>142</v>
      </c>
      <c r="BK947" s="177">
        <f>SUM(BK948:BK1100)</f>
        <v>0</v>
      </c>
    </row>
    <row r="948" spans="1:65" s="2" customFormat="1" ht="37.9" customHeight="1">
      <c r="A948" s="36"/>
      <c r="B948" s="37"/>
      <c r="C948" s="180" t="s">
        <v>1453</v>
      </c>
      <c r="D948" s="180" t="s">
        <v>145</v>
      </c>
      <c r="E948" s="181" t="s">
        <v>1454</v>
      </c>
      <c r="F948" s="182" t="s">
        <v>1455</v>
      </c>
      <c r="G948" s="183" t="s">
        <v>251</v>
      </c>
      <c r="H948" s="184">
        <v>183.78</v>
      </c>
      <c r="I948" s="185"/>
      <c r="J948" s="186">
        <f>ROUND(I948*H948,2)</f>
        <v>0</v>
      </c>
      <c r="K948" s="182" t="s">
        <v>149</v>
      </c>
      <c r="L948" s="41"/>
      <c r="M948" s="187" t="s">
        <v>19</v>
      </c>
      <c r="N948" s="188" t="s">
        <v>47</v>
      </c>
      <c r="O948" s="66"/>
      <c r="P948" s="189">
        <f>O948*H948</f>
        <v>0</v>
      </c>
      <c r="Q948" s="189">
        <v>0</v>
      </c>
      <c r="R948" s="189">
        <f>Q948*H948</f>
        <v>0</v>
      </c>
      <c r="S948" s="189">
        <v>0</v>
      </c>
      <c r="T948" s="190">
        <f>S948*H948</f>
        <v>0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191" t="s">
        <v>339</v>
      </c>
      <c r="AT948" s="191" t="s">
        <v>145</v>
      </c>
      <c r="AU948" s="191" t="s">
        <v>86</v>
      </c>
      <c r="AY948" s="19" t="s">
        <v>142</v>
      </c>
      <c r="BE948" s="192">
        <f>IF(N948="základní",J948,0)</f>
        <v>0</v>
      </c>
      <c r="BF948" s="192">
        <f>IF(N948="snížená",J948,0)</f>
        <v>0</v>
      </c>
      <c r="BG948" s="192">
        <f>IF(N948="zákl. přenesená",J948,0)</f>
        <v>0</v>
      </c>
      <c r="BH948" s="192">
        <f>IF(N948="sníž. přenesená",J948,0)</f>
        <v>0</v>
      </c>
      <c r="BI948" s="192">
        <f>IF(N948="nulová",J948,0)</f>
        <v>0</v>
      </c>
      <c r="BJ948" s="19" t="s">
        <v>84</v>
      </c>
      <c r="BK948" s="192">
        <f>ROUND(I948*H948,2)</f>
        <v>0</v>
      </c>
      <c r="BL948" s="19" t="s">
        <v>339</v>
      </c>
      <c r="BM948" s="191" t="s">
        <v>1456</v>
      </c>
    </row>
    <row r="949" spans="1:65" s="2" customFormat="1" ht="11.25">
      <c r="A949" s="36"/>
      <c r="B949" s="37"/>
      <c r="C949" s="38"/>
      <c r="D949" s="193" t="s">
        <v>152</v>
      </c>
      <c r="E949" s="38"/>
      <c r="F949" s="194" t="s">
        <v>1457</v>
      </c>
      <c r="G949" s="38"/>
      <c r="H949" s="38"/>
      <c r="I949" s="195"/>
      <c r="J949" s="38"/>
      <c r="K949" s="38"/>
      <c r="L949" s="41"/>
      <c r="M949" s="196"/>
      <c r="N949" s="197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152</v>
      </c>
      <c r="AU949" s="19" t="s">
        <v>86</v>
      </c>
    </row>
    <row r="950" spans="1:65" s="13" customFormat="1" ht="11.25">
      <c r="B950" s="206"/>
      <c r="C950" s="207"/>
      <c r="D950" s="198" t="s">
        <v>254</v>
      </c>
      <c r="E950" s="208" t="s">
        <v>19</v>
      </c>
      <c r="F950" s="209" t="s">
        <v>1458</v>
      </c>
      <c r="G950" s="207"/>
      <c r="H950" s="210">
        <v>93.44</v>
      </c>
      <c r="I950" s="211"/>
      <c r="J950" s="207"/>
      <c r="K950" s="207"/>
      <c r="L950" s="212"/>
      <c r="M950" s="213"/>
      <c r="N950" s="214"/>
      <c r="O950" s="214"/>
      <c r="P950" s="214"/>
      <c r="Q950" s="214"/>
      <c r="R950" s="214"/>
      <c r="S950" s="214"/>
      <c r="T950" s="215"/>
      <c r="AT950" s="216" t="s">
        <v>254</v>
      </c>
      <c r="AU950" s="216" t="s">
        <v>86</v>
      </c>
      <c r="AV950" s="13" t="s">
        <v>86</v>
      </c>
      <c r="AW950" s="13" t="s">
        <v>37</v>
      </c>
      <c r="AX950" s="13" t="s">
        <v>76</v>
      </c>
      <c r="AY950" s="216" t="s">
        <v>142</v>
      </c>
    </row>
    <row r="951" spans="1:65" s="13" customFormat="1" ht="11.25">
      <c r="B951" s="206"/>
      <c r="C951" s="207"/>
      <c r="D951" s="198" t="s">
        <v>254</v>
      </c>
      <c r="E951" s="208" t="s">
        <v>19</v>
      </c>
      <c r="F951" s="209" t="s">
        <v>1459</v>
      </c>
      <c r="G951" s="207"/>
      <c r="H951" s="210">
        <v>30.75</v>
      </c>
      <c r="I951" s="211"/>
      <c r="J951" s="207"/>
      <c r="K951" s="207"/>
      <c r="L951" s="212"/>
      <c r="M951" s="213"/>
      <c r="N951" s="214"/>
      <c r="O951" s="214"/>
      <c r="P951" s="214"/>
      <c r="Q951" s="214"/>
      <c r="R951" s="214"/>
      <c r="S951" s="214"/>
      <c r="T951" s="215"/>
      <c r="AT951" s="216" t="s">
        <v>254</v>
      </c>
      <c r="AU951" s="216" t="s">
        <v>86</v>
      </c>
      <c r="AV951" s="13" t="s">
        <v>86</v>
      </c>
      <c r="AW951" s="13" t="s">
        <v>37</v>
      </c>
      <c r="AX951" s="13" t="s">
        <v>76</v>
      </c>
      <c r="AY951" s="216" t="s">
        <v>142</v>
      </c>
    </row>
    <row r="952" spans="1:65" s="13" customFormat="1" ht="11.25">
      <c r="B952" s="206"/>
      <c r="C952" s="207"/>
      <c r="D952" s="198" t="s">
        <v>254</v>
      </c>
      <c r="E952" s="208" t="s">
        <v>19</v>
      </c>
      <c r="F952" s="209" t="s">
        <v>1460</v>
      </c>
      <c r="G952" s="207"/>
      <c r="H952" s="210">
        <v>10.92</v>
      </c>
      <c r="I952" s="211"/>
      <c r="J952" s="207"/>
      <c r="K952" s="207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254</v>
      </c>
      <c r="AU952" s="216" t="s">
        <v>86</v>
      </c>
      <c r="AV952" s="13" t="s">
        <v>86</v>
      </c>
      <c r="AW952" s="13" t="s">
        <v>37</v>
      </c>
      <c r="AX952" s="13" t="s">
        <v>76</v>
      </c>
      <c r="AY952" s="216" t="s">
        <v>142</v>
      </c>
    </row>
    <row r="953" spans="1:65" s="13" customFormat="1" ht="11.25">
      <c r="B953" s="206"/>
      <c r="C953" s="207"/>
      <c r="D953" s="198" t="s">
        <v>254</v>
      </c>
      <c r="E953" s="208" t="s">
        <v>19</v>
      </c>
      <c r="F953" s="209" t="s">
        <v>1461</v>
      </c>
      <c r="G953" s="207"/>
      <c r="H953" s="210">
        <v>26.55</v>
      </c>
      <c r="I953" s="211"/>
      <c r="J953" s="207"/>
      <c r="K953" s="207"/>
      <c r="L953" s="212"/>
      <c r="M953" s="213"/>
      <c r="N953" s="214"/>
      <c r="O953" s="214"/>
      <c r="P953" s="214"/>
      <c r="Q953" s="214"/>
      <c r="R953" s="214"/>
      <c r="S953" s="214"/>
      <c r="T953" s="215"/>
      <c r="AT953" s="216" t="s">
        <v>254</v>
      </c>
      <c r="AU953" s="216" t="s">
        <v>86</v>
      </c>
      <c r="AV953" s="13" t="s">
        <v>86</v>
      </c>
      <c r="AW953" s="13" t="s">
        <v>37</v>
      </c>
      <c r="AX953" s="13" t="s">
        <v>76</v>
      </c>
      <c r="AY953" s="216" t="s">
        <v>142</v>
      </c>
    </row>
    <row r="954" spans="1:65" s="13" customFormat="1" ht="11.25">
      <c r="B954" s="206"/>
      <c r="C954" s="207"/>
      <c r="D954" s="198" t="s">
        <v>254</v>
      </c>
      <c r="E954" s="208" t="s">
        <v>19</v>
      </c>
      <c r="F954" s="209" t="s">
        <v>1462</v>
      </c>
      <c r="G954" s="207"/>
      <c r="H954" s="210">
        <v>3</v>
      </c>
      <c r="I954" s="211"/>
      <c r="J954" s="207"/>
      <c r="K954" s="207"/>
      <c r="L954" s="212"/>
      <c r="M954" s="213"/>
      <c r="N954" s="214"/>
      <c r="O954" s="214"/>
      <c r="P954" s="214"/>
      <c r="Q954" s="214"/>
      <c r="R954" s="214"/>
      <c r="S954" s="214"/>
      <c r="T954" s="215"/>
      <c r="AT954" s="216" t="s">
        <v>254</v>
      </c>
      <c r="AU954" s="216" t="s">
        <v>86</v>
      </c>
      <c r="AV954" s="13" t="s">
        <v>86</v>
      </c>
      <c r="AW954" s="13" t="s">
        <v>37</v>
      </c>
      <c r="AX954" s="13" t="s">
        <v>76</v>
      </c>
      <c r="AY954" s="216" t="s">
        <v>142</v>
      </c>
    </row>
    <row r="955" spans="1:65" s="13" customFormat="1" ht="11.25">
      <c r="B955" s="206"/>
      <c r="C955" s="207"/>
      <c r="D955" s="198" t="s">
        <v>254</v>
      </c>
      <c r="E955" s="208" t="s">
        <v>19</v>
      </c>
      <c r="F955" s="209" t="s">
        <v>1463</v>
      </c>
      <c r="G955" s="207"/>
      <c r="H955" s="210">
        <v>5</v>
      </c>
      <c r="I955" s="211"/>
      <c r="J955" s="207"/>
      <c r="K955" s="207"/>
      <c r="L955" s="212"/>
      <c r="M955" s="213"/>
      <c r="N955" s="214"/>
      <c r="O955" s="214"/>
      <c r="P955" s="214"/>
      <c r="Q955" s="214"/>
      <c r="R955" s="214"/>
      <c r="S955" s="214"/>
      <c r="T955" s="215"/>
      <c r="AT955" s="216" t="s">
        <v>254</v>
      </c>
      <c r="AU955" s="216" t="s">
        <v>86</v>
      </c>
      <c r="AV955" s="13" t="s">
        <v>86</v>
      </c>
      <c r="AW955" s="13" t="s">
        <v>37</v>
      </c>
      <c r="AX955" s="13" t="s">
        <v>76</v>
      </c>
      <c r="AY955" s="216" t="s">
        <v>142</v>
      </c>
    </row>
    <row r="956" spans="1:65" s="13" customFormat="1" ht="11.25">
      <c r="B956" s="206"/>
      <c r="C956" s="207"/>
      <c r="D956" s="198" t="s">
        <v>254</v>
      </c>
      <c r="E956" s="208" t="s">
        <v>19</v>
      </c>
      <c r="F956" s="209" t="s">
        <v>1464</v>
      </c>
      <c r="G956" s="207"/>
      <c r="H956" s="210">
        <v>1.8</v>
      </c>
      <c r="I956" s="211"/>
      <c r="J956" s="207"/>
      <c r="K956" s="207"/>
      <c r="L956" s="212"/>
      <c r="M956" s="213"/>
      <c r="N956" s="214"/>
      <c r="O956" s="214"/>
      <c r="P956" s="214"/>
      <c r="Q956" s="214"/>
      <c r="R956" s="214"/>
      <c r="S956" s="214"/>
      <c r="T956" s="215"/>
      <c r="AT956" s="216" t="s">
        <v>254</v>
      </c>
      <c r="AU956" s="216" t="s">
        <v>86</v>
      </c>
      <c r="AV956" s="13" t="s">
        <v>86</v>
      </c>
      <c r="AW956" s="13" t="s">
        <v>37</v>
      </c>
      <c r="AX956" s="13" t="s">
        <v>76</v>
      </c>
      <c r="AY956" s="216" t="s">
        <v>142</v>
      </c>
    </row>
    <row r="957" spans="1:65" s="13" customFormat="1" ht="11.25">
      <c r="B957" s="206"/>
      <c r="C957" s="207"/>
      <c r="D957" s="198" t="s">
        <v>254</v>
      </c>
      <c r="E957" s="208" t="s">
        <v>19</v>
      </c>
      <c r="F957" s="209" t="s">
        <v>1465</v>
      </c>
      <c r="G957" s="207"/>
      <c r="H957" s="210">
        <v>2</v>
      </c>
      <c r="I957" s="211"/>
      <c r="J957" s="207"/>
      <c r="K957" s="207"/>
      <c r="L957" s="212"/>
      <c r="M957" s="213"/>
      <c r="N957" s="214"/>
      <c r="O957" s="214"/>
      <c r="P957" s="214"/>
      <c r="Q957" s="214"/>
      <c r="R957" s="214"/>
      <c r="S957" s="214"/>
      <c r="T957" s="215"/>
      <c r="AT957" s="216" t="s">
        <v>254</v>
      </c>
      <c r="AU957" s="216" t="s">
        <v>86</v>
      </c>
      <c r="AV957" s="13" t="s">
        <v>86</v>
      </c>
      <c r="AW957" s="13" t="s">
        <v>37</v>
      </c>
      <c r="AX957" s="13" t="s">
        <v>76</v>
      </c>
      <c r="AY957" s="216" t="s">
        <v>142</v>
      </c>
    </row>
    <row r="958" spans="1:65" s="13" customFormat="1" ht="11.25">
      <c r="B958" s="206"/>
      <c r="C958" s="207"/>
      <c r="D958" s="198" t="s">
        <v>254</v>
      </c>
      <c r="E958" s="208" t="s">
        <v>19</v>
      </c>
      <c r="F958" s="209" t="s">
        <v>1466</v>
      </c>
      <c r="G958" s="207"/>
      <c r="H958" s="210">
        <v>4.32</v>
      </c>
      <c r="I958" s="211"/>
      <c r="J958" s="207"/>
      <c r="K958" s="207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254</v>
      </c>
      <c r="AU958" s="216" t="s">
        <v>86</v>
      </c>
      <c r="AV958" s="13" t="s">
        <v>86</v>
      </c>
      <c r="AW958" s="13" t="s">
        <v>37</v>
      </c>
      <c r="AX958" s="13" t="s">
        <v>76</v>
      </c>
      <c r="AY958" s="216" t="s">
        <v>142</v>
      </c>
    </row>
    <row r="959" spans="1:65" s="13" customFormat="1" ht="11.25">
      <c r="B959" s="206"/>
      <c r="C959" s="207"/>
      <c r="D959" s="198" t="s">
        <v>254</v>
      </c>
      <c r="E959" s="208" t="s">
        <v>19</v>
      </c>
      <c r="F959" s="209" t="s">
        <v>1467</v>
      </c>
      <c r="G959" s="207"/>
      <c r="H959" s="210">
        <v>1.6</v>
      </c>
      <c r="I959" s="211"/>
      <c r="J959" s="207"/>
      <c r="K959" s="207"/>
      <c r="L959" s="212"/>
      <c r="M959" s="213"/>
      <c r="N959" s="214"/>
      <c r="O959" s="214"/>
      <c r="P959" s="214"/>
      <c r="Q959" s="214"/>
      <c r="R959" s="214"/>
      <c r="S959" s="214"/>
      <c r="T959" s="215"/>
      <c r="AT959" s="216" t="s">
        <v>254</v>
      </c>
      <c r="AU959" s="216" t="s">
        <v>86</v>
      </c>
      <c r="AV959" s="13" t="s">
        <v>86</v>
      </c>
      <c r="AW959" s="13" t="s">
        <v>37</v>
      </c>
      <c r="AX959" s="13" t="s">
        <v>76</v>
      </c>
      <c r="AY959" s="216" t="s">
        <v>142</v>
      </c>
    </row>
    <row r="960" spans="1:65" s="13" customFormat="1" ht="11.25">
      <c r="B960" s="206"/>
      <c r="C960" s="207"/>
      <c r="D960" s="198" t="s">
        <v>254</v>
      </c>
      <c r="E960" s="208" t="s">
        <v>19</v>
      </c>
      <c r="F960" s="209" t="s">
        <v>1468</v>
      </c>
      <c r="G960" s="207"/>
      <c r="H960" s="210">
        <v>4.4000000000000004</v>
      </c>
      <c r="I960" s="211"/>
      <c r="J960" s="207"/>
      <c r="K960" s="207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254</v>
      </c>
      <c r="AU960" s="216" t="s">
        <v>86</v>
      </c>
      <c r="AV960" s="13" t="s">
        <v>86</v>
      </c>
      <c r="AW960" s="13" t="s">
        <v>37</v>
      </c>
      <c r="AX960" s="13" t="s">
        <v>76</v>
      </c>
      <c r="AY960" s="216" t="s">
        <v>142</v>
      </c>
    </row>
    <row r="961" spans="1:65" s="14" customFormat="1" ht="11.25">
      <c r="B961" s="217"/>
      <c r="C961" s="218"/>
      <c r="D961" s="198" t="s">
        <v>254</v>
      </c>
      <c r="E961" s="219" t="s">
        <v>19</v>
      </c>
      <c r="F961" s="220" t="s">
        <v>266</v>
      </c>
      <c r="G961" s="218"/>
      <c r="H961" s="221">
        <v>183.78</v>
      </c>
      <c r="I961" s="222"/>
      <c r="J961" s="218"/>
      <c r="K961" s="218"/>
      <c r="L961" s="223"/>
      <c r="M961" s="224"/>
      <c r="N961" s="225"/>
      <c r="O961" s="225"/>
      <c r="P961" s="225"/>
      <c r="Q961" s="225"/>
      <c r="R961" s="225"/>
      <c r="S961" s="225"/>
      <c r="T961" s="226"/>
      <c r="AT961" s="227" t="s">
        <v>254</v>
      </c>
      <c r="AU961" s="227" t="s">
        <v>86</v>
      </c>
      <c r="AV961" s="14" t="s">
        <v>167</v>
      </c>
      <c r="AW961" s="14" t="s">
        <v>37</v>
      </c>
      <c r="AX961" s="14" t="s">
        <v>84</v>
      </c>
      <c r="AY961" s="227" t="s">
        <v>142</v>
      </c>
    </row>
    <row r="962" spans="1:65" s="2" customFormat="1" ht="24.2" customHeight="1">
      <c r="A962" s="36"/>
      <c r="B962" s="37"/>
      <c r="C962" s="228" t="s">
        <v>1469</v>
      </c>
      <c r="D962" s="228" t="s">
        <v>351</v>
      </c>
      <c r="E962" s="229" t="s">
        <v>1470</v>
      </c>
      <c r="F962" s="230" t="s">
        <v>1471</v>
      </c>
      <c r="G962" s="231" t="s">
        <v>251</v>
      </c>
      <c r="H962" s="232">
        <v>202.15799999999999</v>
      </c>
      <c r="I962" s="233"/>
      <c r="J962" s="234">
        <f>ROUND(I962*H962,2)</f>
        <v>0</v>
      </c>
      <c r="K962" s="230" t="s">
        <v>149</v>
      </c>
      <c r="L962" s="235"/>
      <c r="M962" s="236" t="s">
        <v>19</v>
      </c>
      <c r="N962" s="237" t="s">
        <v>47</v>
      </c>
      <c r="O962" s="66"/>
      <c r="P962" s="189">
        <f>O962*H962</f>
        <v>0</v>
      </c>
      <c r="Q962" s="189">
        <v>2.0999999999999999E-3</v>
      </c>
      <c r="R962" s="189">
        <f>Q962*H962</f>
        <v>0.42453179999999996</v>
      </c>
      <c r="S962" s="189">
        <v>0</v>
      </c>
      <c r="T962" s="190">
        <f>S962*H962</f>
        <v>0</v>
      </c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R962" s="191" t="s">
        <v>437</v>
      </c>
      <c r="AT962" s="191" t="s">
        <v>351</v>
      </c>
      <c r="AU962" s="191" t="s">
        <v>86</v>
      </c>
      <c r="AY962" s="19" t="s">
        <v>142</v>
      </c>
      <c r="BE962" s="192">
        <f>IF(N962="základní",J962,0)</f>
        <v>0</v>
      </c>
      <c r="BF962" s="192">
        <f>IF(N962="snížená",J962,0)</f>
        <v>0</v>
      </c>
      <c r="BG962" s="192">
        <f>IF(N962="zákl. přenesená",J962,0)</f>
        <v>0</v>
      </c>
      <c r="BH962" s="192">
        <f>IF(N962="sníž. přenesená",J962,0)</f>
        <v>0</v>
      </c>
      <c r="BI962" s="192">
        <f>IF(N962="nulová",J962,0)</f>
        <v>0</v>
      </c>
      <c r="BJ962" s="19" t="s">
        <v>84</v>
      </c>
      <c r="BK962" s="192">
        <f>ROUND(I962*H962,2)</f>
        <v>0</v>
      </c>
      <c r="BL962" s="19" t="s">
        <v>339</v>
      </c>
      <c r="BM962" s="191" t="s">
        <v>1472</v>
      </c>
    </row>
    <row r="963" spans="1:65" s="13" customFormat="1" ht="11.25">
      <c r="B963" s="206"/>
      <c r="C963" s="207"/>
      <c r="D963" s="198" t="s">
        <v>254</v>
      </c>
      <c r="E963" s="208" t="s">
        <v>19</v>
      </c>
      <c r="F963" s="209" t="s">
        <v>1458</v>
      </c>
      <c r="G963" s="207"/>
      <c r="H963" s="210">
        <v>93.44</v>
      </c>
      <c r="I963" s="211"/>
      <c r="J963" s="207"/>
      <c r="K963" s="207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254</v>
      </c>
      <c r="AU963" s="216" t="s">
        <v>86</v>
      </c>
      <c r="AV963" s="13" t="s">
        <v>86</v>
      </c>
      <c r="AW963" s="13" t="s">
        <v>37</v>
      </c>
      <c r="AX963" s="13" t="s">
        <v>76</v>
      </c>
      <c r="AY963" s="216" t="s">
        <v>142</v>
      </c>
    </row>
    <row r="964" spans="1:65" s="13" customFormat="1" ht="11.25">
      <c r="B964" s="206"/>
      <c r="C964" s="207"/>
      <c r="D964" s="198" t="s">
        <v>254</v>
      </c>
      <c r="E964" s="208" t="s">
        <v>19</v>
      </c>
      <c r="F964" s="209" t="s">
        <v>1459</v>
      </c>
      <c r="G964" s="207"/>
      <c r="H964" s="210">
        <v>30.75</v>
      </c>
      <c r="I964" s="211"/>
      <c r="J964" s="207"/>
      <c r="K964" s="207"/>
      <c r="L964" s="212"/>
      <c r="M964" s="213"/>
      <c r="N964" s="214"/>
      <c r="O964" s="214"/>
      <c r="P964" s="214"/>
      <c r="Q964" s="214"/>
      <c r="R964" s="214"/>
      <c r="S964" s="214"/>
      <c r="T964" s="215"/>
      <c r="AT964" s="216" t="s">
        <v>254</v>
      </c>
      <c r="AU964" s="216" t="s">
        <v>86</v>
      </c>
      <c r="AV964" s="13" t="s">
        <v>86</v>
      </c>
      <c r="AW964" s="13" t="s">
        <v>37</v>
      </c>
      <c r="AX964" s="13" t="s">
        <v>76</v>
      </c>
      <c r="AY964" s="216" t="s">
        <v>142</v>
      </c>
    </row>
    <row r="965" spans="1:65" s="13" customFormat="1" ht="11.25">
      <c r="B965" s="206"/>
      <c r="C965" s="207"/>
      <c r="D965" s="198" t="s">
        <v>254</v>
      </c>
      <c r="E965" s="208" t="s">
        <v>19</v>
      </c>
      <c r="F965" s="209" t="s">
        <v>1460</v>
      </c>
      <c r="G965" s="207"/>
      <c r="H965" s="210">
        <v>10.92</v>
      </c>
      <c r="I965" s="211"/>
      <c r="J965" s="207"/>
      <c r="K965" s="207"/>
      <c r="L965" s="212"/>
      <c r="M965" s="213"/>
      <c r="N965" s="214"/>
      <c r="O965" s="214"/>
      <c r="P965" s="214"/>
      <c r="Q965" s="214"/>
      <c r="R965" s="214"/>
      <c r="S965" s="214"/>
      <c r="T965" s="215"/>
      <c r="AT965" s="216" t="s">
        <v>254</v>
      </c>
      <c r="AU965" s="216" t="s">
        <v>86</v>
      </c>
      <c r="AV965" s="13" t="s">
        <v>86</v>
      </c>
      <c r="AW965" s="13" t="s">
        <v>37</v>
      </c>
      <c r="AX965" s="13" t="s">
        <v>76</v>
      </c>
      <c r="AY965" s="216" t="s">
        <v>142</v>
      </c>
    </row>
    <row r="966" spans="1:65" s="13" customFormat="1" ht="11.25">
      <c r="B966" s="206"/>
      <c r="C966" s="207"/>
      <c r="D966" s="198" t="s">
        <v>254</v>
      </c>
      <c r="E966" s="208" t="s">
        <v>19</v>
      </c>
      <c r="F966" s="209" t="s">
        <v>1461</v>
      </c>
      <c r="G966" s="207"/>
      <c r="H966" s="210">
        <v>26.55</v>
      </c>
      <c r="I966" s="211"/>
      <c r="J966" s="207"/>
      <c r="K966" s="207"/>
      <c r="L966" s="212"/>
      <c r="M966" s="213"/>
      <c r="N966" s="214"/>
      <c r="O966" s="214"/>
      <c r="P966" s="214"/>
      <c r="Q966" s="214"/>
      <c r="R966" s="214"/>
      <c r="S966" s="214"/>
      <c r="T966" s="215"/>
      <c r="AT966" s="216" t="s">
        <v>254</v>
      </c>
      <c r="AU966" s="216" t="s">
        <v>86</v>
      </c>
      <c r="AV966" s="13" t="s">
        <v>86</v>
      </c>
      <c r="AW966" s="13" t="s">
        <v>37</v>
      </c>
      <c r="AX966" s="13" t="s">
        <v>76</v>
      </c>
      <c r="AY966" s="216" t="s">
        <v>142</v>
      </c>
    </row>
    <row r="967" spans="1:65" s="13" customFormat="1" ht="11.25">
      <c r="B967" s="206"/>
      <c r="C967" s="207"/>
      <c r="D967" s="198" t="s">
        <v>254</v>
      </c>
      <c r="E967" s="208" t="s">
        <v>19</v>
      </c>
      <c r="F967" s="209" t="s">
        <v>1462</v>
      </c>
      <c r="G967" s="207"/>
      <c r="H967" s="210">
        <v>3</v>
      </c>
      <c r="I967" s="211"/>
      <c r="J967" s="207"/>
      <c r="K967" s="207"/>
      <c r="L967" s="212"/>
      <c r="M967" s="213"/>
      <c r="N967" s="214"/>
      <c r="O967" s="214"/>
      <c r="P967" s="214"/>
      <c r="Q967" s="214"/>
      <c r="R967" s="214"/>
      <c r="S967" s="214"/>
      <c r="T967" s="215"/>
      <c r="AT967" s="216" t="s">
        <v>254</v>
      </c>
      <c r="AU967" s="216" t="s">
        <v>86</v>
      </c>
      <c r="AV967" s="13" t="s">
        <v>86</v>
      </c>
      <c r="AW967" s="13" t="s">
        <v>37</v>
      </c>
      <c r="AX967" s="13" t="s">
        <v>76</v>
      </c>
      <c r="AY967" s="216" t="s">
        <v>142</v>
      </c>
    </row>
    <row r="968" spans="1:65" s="13" customFormat="1" ht="11.25">
      <c r="B968" s="206"/>
      <c r="C968" s="207"/>
      <c r="D968" s="198" t="s">
        <v>254</v>
      </c>
      <c r="E968" s="208" t="s">
        <v>19</v>
      </c>
      <c r="F968" s="209" t="s">
        <v>1463</v>
      </c>
      <c r="G968" s="207"/>
      <c r="H968" s="210">
        <v>5</v>
      </c>
      <c r="I968" s="211"/>
      <c r="J968" s="207"/>
      <c r="K968" s="207"/>
      <c r="L968" s="212"/>
      <c r="M968" s="213"/>
      <c r="N968" s="214"/>
      <c r="O968" s="214"/>
      <c r="P968" s="214"/>
      <c r="Q968" s="214"/>
      <c r="R968" s="214"/>
      <c r="S968" s="214"/>
      <c r="T968" s="215"/>
      <c r="AT968" s="216" t="s">
        <v>254</v>
      </c>
      <c r="AU968" s="216" t="s">
        <v>86</v>
      </c>
      <c r="AV968" s="13" t="s">
        <v>86</v>
      </c>
      <c r="AW968" s="13" t="s">
        <v>37</v>
      </c>
      <c r="AX968" s="13" t="s">
        <v>76</v>
      </c>
      <c r="AY968" s="216" t="s">
        <v>142</v>
      </c>
    </row>
    <row r="969" spans="1:65" s="13" customFormat="1" ht="11.25">
      <c r="B969" s="206"/>
      <c r="C969" s="207"/>
      <c r="D969" s="198" t="s">
        <v>254</v>
      </c>
      <c r="E969" s="208" t="s">
        <v>19</v>
      </c>
      <c r="F969" s="209" t="s">
        <v>1464</v>
      </c>
      <c r="G969" s="207"/>
      <c r="H969" s="210">
        <v>1.8</v>
      </c>
      <c r="I969" s="211"/>
      <c r="J969" s="207"/>
      <c r="K969" s="207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254</v>
      </c>
      <c r="AU969" s="216" t="s">
        <v>86</v>
      </c>
      <c r="AV969" s="13" t="s">
        <v>86</v>
      </c>
      <c r="AW969" s="13" t="s">
        <v>37</v>
      </c>
      <c r="AX969" s="13" t="s">
        <v>76</v>
      </c>
      <c r="AY969" s="216" t="s">
        <v>142</v>
      </c>
    </row>
    <row r="970" spans="1:65" s="13" customFormat="1" ht="11.25">
      <c r="B970" s="206"/>
      <c r="C970" s="207"/>
      <c r="D970" s="198" t="s">
        <v>254</v>
      </c>
      <c r="E970" s="208" t="s">
        <v>19</v>
      </c>
      <c r="F970" s="209" t="s">
        <v>1465</v>
      </c>
      <c r="G970" s="207"/>
      <c r="H970" s="210">
        <v>2</v>
      </c>
      <c r="I970" s="211"/>
      <c r="J970" s="207"/>
      <c r="K970" s="207"/>
      <c r="L970" s="212"/>
      <c r="M970" s="213"/>
      <c r="N970" s="214"/>
      <c r="O970" s="214"/>
      <c r="P970" s="214"/>
      <c r="Q970" s="214"/>
      <c r="R970" s="214"/>
      <c r="S970" s="214"/>
      <c r="T970" s="215"/>
      <c r="AT970" s="216" t="s">
        <v>254</v>
      </c>
      <c r="AU970" s="216" t="s">
        <v>86</v>
      </c>
      <c r="AV970" s="13" t="s">
        <v>86</v>
      </c>
      <c r="AW970" s="13" t="s">
        <v>37</v>
      </c>
      <c r="AX970" s="13" t="s">
        <v>76</v>
      </c>
      <c r="AY970" s="216" t="s">
        <v>142</v>
      </c>
    </row>
    <row r="971" spans="1:65" s="13" customFormat="1" ht="11.25">
      <c r="B971" s="206"/>
      <c r="C971" s="207"/>
      <c r="D971" s="198" t="s">
        <v>254</v>
      </c>
      <c r="E971" s="208" t="s">
        <v>19</v>
      </c>
      <c r="F971" s="209" t="s">
        <v>1466</v>
      </c>
      <c r="G971" s="207"/>
      <c r="H971" s="210">
        <v>4.32</v>
      </c>
      <c r="I971" s="211"/>
      <c r="J971" s="207"/>
      <c r="K971" s="207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254</v>
      </c>
      <c r="AU971" s="216" t="s">
        <v>86</v>
      </c>
      <c r="AV971" s="13" t="s">
        <v>86</v>
      </c>
      <c r="AW971" s="13" t="s">
        <v>37</v>
      </c>
      <c r="AX971" s="13" t="s">
        <v>76</v>
      </c>
      <c r="AY971" s="216" t="s">
        <v>142</v>
      </c>
    </row>
    <row r="972" spans="1:65" s="13" customFormat="1" ht="11.25">
      <c r="B972" s="206"/>
      <c r="C972" s="207"/>
      <c r="D972" s="198" t="s">
        <v>254</v>
      </c>
      <c r="E972" s="208" t="s">
        <v>19</v>
      </c>
      <c r="F972" s="209" t="s">
        <v>1467</v>
      </c>
      <c r="G972" s="207"/>
      <c r="H972" s="210">
        <v>1.6</v>
      </c>
      <c r="I972" s="211"/>
      <c r="J972" s="207"/>
      <c r="K972" s="207"/>
      <c r="L972" s="212"/>
      <c r="M972" s="213"/>
      <c r="N972" s="214"/>
      <c r="O972" s="214"/>
      <c r="P972" s="214"/>
      <c r="Q972" s="214"/>
      <c r="R972" s="214"/>
      <c r="S972" s="214"/>
      <c r="T972" s="215"/>
      <c r="AT972" s="216" t="s">
        <v>254</v>
      </c>
      <c r="AU972" s="216" t="s">
        <v>86</v>
      </c>
      <c r="AV972" s="13" t="s">
        <v>86</v>
      </c>
      <c r="AW972" s="13" t="s">
        <v>37</v>
      </c>
      <c r="AX972" s="13" t="s">
        <v>76</v>
      </c>
      <c r="AY972" s="216" t="s">
        <v>142</v>
      </c>
    </row>
    <row r="973" spans="1:65" s="13" customFormat="1" ht="11.25">
      <c r="B973" s="206"/>
      <c r="C973" s="207"/>
      <c r="D973" s="198" t="s">
        <v>254</v>
      </c>
      <c r="E973" s="208" t="s">
        <v>19</v>
      </c>
      <c r="F973" s="209" t="s">
        <v>1468</v>
      </c>
      <c r="G973" s="207"/>
      <c r="H973" s="210">
        <v>4.4000000000000004</v>
      </c>
      <c r="I973" s="211"/>
      <c r="J973" s="207"/>
      <c r="K973" s="207"/>
      <c r="L973" s="212"/>
      <c r="M973" s="213"/>
      <c r="N973" s="214"/>
      <c r="O973" s="214"/>
      <c r="P973" s="214"/>
      <c r="Q973" s="214"/>
      <c r="R973" s="214"/>
      <c r="S973" s="214"/>
      <c r="T973" s="215"/>
      <c r="AT973" s="216" t="s">
        <v>254</v>
      </c>
      <c r="AU973" s="216" t="s">
        <v>86</v>
      </c>
      <c r="AV973" s="13" t="s">
        <v>86</v>
      </c>
      <c r="AW973" s="13" t="s">
        <v>37</v>
      </c>
      <c r="AX973" s="13" t="s">
        <v>76</v>
      </c>
      <c r="AY973" s="216" t="s">
        <v>142</v>
      </c>
    </row>
    <row r="974" spans="1:65" s="14" customFormat="1" ht="11.25">
      <c r="B974" s="217"/>
      <c r="C974" s="218"/>
      <c r="D974" s="198" t="s">
        <v>254</v>
      </c>
      <c r="E974" s="219" t="s">
        <v>19</v>
      </c>
      <c r="F974" s="220" t="s">
        <v>266</v>
      </c>
      <c r="G974" s="218"/>
      <c r="H974" s="221">
        <v>183.78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254</v>
      </c>
      <c r="AU974" s="227" t="s">
        <v>86</v>
      </c>
      <c r="AV974" s="14" t="s">
        <v>167</v>
      </c>
      <c r="AW974" s="14" t="s">
        <v>37</v>
      </c>
      <c r="AX974" s="14" t="s">
        <v>84</v>
      </c>
      <c r="AY974" s="227" t="s">
        <v>142</v>
      </c>
    </row>
    <row r="975" spans="1:65" s="13" customFormat="1" ht="11.25">
      <c r="B975" s="206"/>
      <c r="C975" s="207"/>
      <c r="D975" s="198" t="s">
        <v>254</v>
      </c>
      <c r="E975" s="207"/>
      <c r="F975" s="209" t="s">
        <v>1473</v>
      </c>
      <c r="G975" s="207"/>
      <c r="H975" s="210">
        <v>202.15799999999999</v>
      </c>
      <c r="I975" s="211"/>
      <c r="J975" s="207"/>
      <c r="K975" s="207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254</v>
      </c>
      <c r="AU975" s="216" t="s">
        <v>86</v>
      </c>
      <c r="AV975" s="13" t="s">
        <v>86</v>
      </c>
      <c r="AW975" s="13" t="s">
        <v>4</v>
      </c>
      <c r="AX975" s="13" t="s">
        <v>84</v>
      </c>
      <c r="AY975" s="216" t="s">
        <v>142</v>
      </c>
    </row>
    <row r="976" spans="1:65" s="2" customFormat="1" ht="24.2" customHeight="1">
      <c r="A976" s="36"/>
      <c r="B976" s="37"/>
      <c r="C976" s="228" t="s">
        <v>1474</v>
      </c>
      <c r="D976" s="228" t="s">
        <v>351</v>
      </c>
      <c r="E976" s="229" t="s">
        <v>1475</v>
      </c>
      <c r="F976" s="230" t="s">
        <v>1476</v>
      </c>
      <c r="G976" s="231" t="s">
        <v>251</v>
      </c>
      <c r="H976" s="232">
        <v>202.15799999999999</v>
      </c>
      <c r="I976" s="233"/>
      <c r="J976" s="234">
        <f>ROUND(I976*H976,2)</f>
        <v>0</v>
      </c>
      <c r="K976" s="230" t="s">
        <v>149</v>
      </c>
      <c r="L976" s="235"/>
      <c r="M976" s="236" t="s">
        <v>19</v>
      </c>
      <c r="N976" s="237" t="s">
        <v>47</v>
      </c>
      <c r="O976" s="66"/>
      <c r="P976" s="189">
        <f>O976*H976</f>
        <v>0</v>
      </c>
      <c r="Q976" s="189">
        <v>2.3999999999999998E-3</v>
      </c>
      <c r="R976" s="189">
        <f>Q976*H976</f>
        <v>0.48517919999999992</v>
      </c>
      <c r="S976" s="189">
        <v>0</v>
      </c>
      <c r="T976" s="190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191" t="s">
        <v>437</v>
      </c>
      <c r="AT976" s="191" t="s">
        <v>351</v>
      </c>
      <c r="AU976" s="191" t="s">
        <v>86</v>
      </c>
      <c r="AY976" s="19" t="s">
        <v>142</v>
      </c>
      <c r="BE976" s="192">
        <f>IF(N976="základní",J976,0)</f>
        <v>0</v>
      </c>
      <c r="BF976" s="192">
        <f>IF(N976="snížená",J976,0)</f>
        <v>0</v>
      </c>
      <c r="BG976" s="192">
        <f>IF(N976="zákl. přenesená",J976,0)</f>
        <v>0</v>
      </c>
      <c r="BH976" s="192">
        <f>IF(N976="sníž. přenesená",J976,0)</f>
        <v>0</v>
      </c>
      <c r="BI976" s="192">
        <f>IF(N976="nulová",J976,0)</f>
        <v>0</v>
      </c>
      <c r="BJ976" s="19" t="s">
        <v>84</v>
      </c>
      <c r="BK976" s="192">
        <f>ROUND(I976*H976,2)</f>
        <v>0</v>
      </c>
      <c r="BL976" s="19" t="s">
        <v>339</v>
      </c>
      <c r="BM976" s="191" t="s">
        <v>1477</v>
      </c>
    </row>
    <row r="977" spans="1:65" s="13" customFormat="1" ht="11.25">
      <c r="B977" s="206"/>
      <c r="C977" s="207"/>
      <c r="D977" s="198" t="s">
        <v>254</v>
      </c>
      <c r="E977" s="208" t="s">
        <v>19</v>
      </c>
      <c r="F977" s="209" t="s">
        <v>1458</v>
      </c>
      <c r="G977" s="207"/>
      <c r="H977" s="210">
        <v>93.44</v>
      </c>
      <c r="I977" s="211"/>
      <c r="J977" s="207"/>
      <c r="K977" s="207"/>
      <c r="L977" s="212"/>
      <c r="M977" s="213"/>
      <c r="N977" s="214"/>
      <c r="O977" s="214"/>
      <c r="P977" s="214"/>
      <c r="Q977" s="214"/>
      <c r="R977" s="214"/>
      <c r="S977" s="214"/>
      <c r="T977" s="215"/>
      <c r="AT977" s="216" t="s">
        <v>254</v>
      </c>
      <c r="AU977" s="216" t="s">
        <v>86</v>
      </c>
      <c r="AV977" s="13" t="s">
        <v>86</v>
      </c>
      <c r="AW977" s="13" t="s">
        <v>37</v>
      </c>
      <c r="AX977" s="13" t="s">
        <v>76</v>
      </c>
      <c r="AY977" s="216" t="s">
        <v>142</v>
      </c>
    </row>
    <row r="978" spans="1:65" s="13" customFormat="1" ht="11.25">
      <c r="B978" s="206"/>
      <c r="C978" s="207"/>
      <c r="D978" s="198" t="s">
        <v>254</v>
      </c>
      <c r="E978" s="208" t="s">
        <v>19</v>
      </c>
      <c r="F978" s="209" t="s">
        <v>1459</v>
      </c>
      <c r="G978" s="207"/>
      <c r="H978" s="210">
        <v>30.75</v>
      </c>
      <c r="I978" s="211"/>
      <c r="J978" s="207"/>
      <c r="K978" s="207"/>
      <c r="L978" s="212"/>
      <c r="M978" s="213"/>
      <c r="N978" s="214"/>
      <c r="O978" s="214"/>
      <c r="P978" s="214"/>
      <c r="Q978" s="214"/>
      <c r="R978" s="214"/>
      <c r="S978" s="214"/>
      <c r="T978" s="215"/>
      <c r="AT978" s="216" t="s">
        <v>254</v>
      </c>
      <c r="AU978" s="216" t="s">
        <v>86</v>
      </c>
      <c r="AV978" s="13" t="s">
        <v>86</v>
      </c>
      <c r="AW978" s="13" t="s">
        <v>37</v>
      </c>
      <c r="AX978" s="13" t="s">
        <v>76</v>
      </c>
      <c r="AY978" s="216" t="s">
        <v>142</v>
      </c>
    </row>
    <row r="979" spans="1:65" s="13" customFormat="1" ht="11.25">
      <c r="B979" s="206"/>
      <c r="C979" s="207"/>
      <c r="D979" s="198" t="s">
        <v>254</v>
      </c>
      <c r="E979" s="208" t="s">
        <v>19</v>
      </c>
      <c r="F979" s="209" t="s">
        <v>1460</v>
      </c>
      <c r="G979" s="207"/>
      <c r="H979" s="210">
        <v>10.92</v>
      </c>
      <c r="I979" s="211"/>
      <c r="J979" s="207"/>
      <c r="K979" s="207"/>
      <c r="L979" s="212"/>
      <c r="M979" s="213"/>
      <c r="N979" s="214"/>
      <c r="O979" s="214"/>
      <c r="P979" s="214"/>
      <c r="Q979" s="214"/>
      <c r="R979" s="214"/>
      <c r="S979" s="214"/>
      <c r="T979" s="215"/>
      <c r="AT979" s="216" t="s">
        <v>254</v>
      </c>
      <c r="AU979" s="216" t="s">
        <v>86</v>
      </c>
      <c r="AV979" s="13" t="s">
        <v>86</v>
      </c>
      <c r="AW979" s="13" t="s">
        <v>37</v>
      </c>
      <c r="AX979" s="13" t="s">
        <v>76</v>
      </c>
      <c r="AY979" s="216" t="s">
        <v>142</v>
      </c>
    </row>
    <row r="980" spans="1:65" s="13" customFormat="1" ht="11.25">
      <c r="B980" s="206"/>
      <c r="C980" s="207"/>
      <c r="D980" s="198" t="s">
        <v>254</v>
      </c>
      <c r="E980" s="208" t="s">
        <v>19</v>
      </c>
      <c r="F980" s="209" t="s">
        <v>1461</v>
      </c>
      <c r="G980" s="207"/>
      <c r="H980" s="210">
        <v>26.55</v>
      </c>
      <c r="I980" s="211"/>
      <c r="J980" s="207"/>
      <c r="K980" s="207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254</v>
      </c>
      <c r="AU980" s="216" t="s">
        <v>86</v>
      </c>
      <c r="AV980" s="13" t="s">
        <v>86</v>
      </c>
      <c r="AW980" s="13" t="s">
        <v>37</v>
      </c>
      <c r="AX980" s="13" t="s">
        <v>76</v>
      </c>
      <c r="AY980" s="216" t="s">
        <v>142</v>
      </c>
    </row>
    <row r="981" spans="1:65" s="13" customFormat="1" ht="11.25">
      <c r="B981" s="206"/>
      <c r="C981" s="207"/>
      <c r="D981" s="198" t="s">
        <v>254</v>
      </c>
      <c r="E981" s="208" t="s">
        <v>19</v>
      </c>
      <c r="F981" s="209" t="s">
        <v>1462</v>
      </c>
      <c r="G981" s="207"/>
      <c r="H981" s="210">
        <v>3</v>
      </c>
      <c r="I981" s="211"/>
      <c r="J981" s="207"/>
      <c r="K981" s="207"/>
      <c r="L981" s="212"/>
      <c r="M981" s="213"/>
      <c r="N981" s="214"/>
      <c r="O981" s="214"/>
      <c r="P981" s="214"/>
      <c r="Q981" s="214"/>
      <c r="R981" s="214"/>
      <c r="S981" s="214"/>
      <c r="T981" s="215"/>
      <c r="AT981" s="216" t="s">
        <v>254</v>
      </c>
      <c r="AU981" s="216" t="s">
        <v>86</v>
      </c>
      <c r="AV981" s="13" t="s">
        <v>86</v>
      </c>
      <c r="AW981" s="13" t="s">
        <v>37</v>
      </c>
      <c r="AX981" s="13" t="s">
        <v>76</v>
      </c>
      <c r="AY981" s="216" t="s">
        <v>142</v>
      </c>
    </row>
    <row r="982" spans="1:65" s="13" customFormat="1" ht="11.25">
      <c r="B982" s="206"/>
      <c r="C982" s="207"/>
      <c r="D982" s="198" t="s">
        <v>254</v>
      </c>
      <c r="E982" s="208" t="s">
        <v>19</v>
      </c>
      <c r="F982" s="209" t="s">
        <v>1463</v>
      </c>
      <c r="G982" s="207"/>
      <c r="H982" s="210">
        <v>5</v>
      </c>
      <c r="I982" s="211"/>
      <c r="J982" s="207"/>
      <c r="K982" s="207"/>
      <c r="L982" s="212"/>
      <c r="M982" s="213"/>
      <c r="N982" s="214"/>
      <c r="O982" s="214"/>
      <c r="P982" s="214"/>
      <c r="Q982" s="214"/>
      <c r="R982" s="214"/>
      <c r="S982" s="214"/>
      <c r="T982" s="215"/>
      <c r="AT982" s="216" t="s">
        <v>254</v>
      </c>
      <c r="AU982" s="216" t="s">
        <v>86</v>
      </c>
      <c r="AV982" s="13" t="s">
        <v>86</v>
      </c>
      <c r="AW982" s="13" t="s">
        <v>37</v>
      </c>
      <c r="AX982" s="13" t="s">
        <v>76</v>
      </c>
      <c r="AY982" s="216" t="s">
        <v>142</v>
      </c>
    </row>
    <row r="983" spans="1:65" s="13" customFormat="1" ht="11.25">
      <c r="B983" s="206"/>
      <c r="C983" s="207"/>
      <c r="D983" s="198" t="s">
        <v>254</v>
      </c>
      <c r="E983" s="208" t="s">
        <v>19</v>
      </c>
      <c r="F983" s="209" t="s">
        <v>1464</v>
      </c>
      <c r="G983" s="207"/>
      <c r="H983" s="210">
        <v>1.8</v>
      </c>
      <c r="I983" s="211"/>
      <c r="J983" s="207"/>
      <c r="K983" s="207"/>
      <c r="L983" s="212"/>
      <c r="M983" s="213"/>
      <c r="N983" s="214"/>
      <c r="O983" s="214"/>
      <c r="P983" s="214"/>
      <c r="Q983" s="214"/>
      <c r="R983" s="214"/>
      <c r="S983" s="214"/>
      <c r="T983" s="215"/>
      <c r="AT983" s="216" t="s">
        <v>254</v>
      </c>
      <c r="AU983" s="216" t="s">
        <v>86</v>
      </c>
      <c r="AV983" s="13" t="s">
        <v>86</v>
      </c>
      <c r="AW983" s="13" t="s">
        <v>37</v>
      </c>
      <c r="AX983" s="13" t="s">
        <v>76</v>
      </c>
      <c r="AY983" s="216" t="s">
        <v>142</v>
      </c>
    </row>
    <row r="984" spans="1:65" s="13" customFormat="1" ht="11.25">
      <c r="B984" s="206"/>
      <c r="C984" s="207"/>
      <c r="D984" s="198" t="s">
        <v>254</v>
      </c>
      <c r="E984" s="208" t="s">
        <v>19</v>
      </c>
      <c r="F984" s="209" t="s">
        <v>1465</v>
      </c>
      <c r="G984" s="207"/>
      <c r="H984" s="210">
        <v>2</v>
      </c>
      <c r="I984" s="211"/>
      <c r="J984" s="207"/>
      <c r="K984" s="207"/>
      <c r="L984" s="212"/>
      <c r="M984" s="213"/>
      <c r="N984" s="214"/>
      <c r="O984" s="214"/>
      <c r="P984" s="214"/>
      <c r="Q984" s="214"/>
      <c r="R984" s="214"/>
      <c r="S984" s="214"/>
      <c r="T984" s="215"/>
      <c r="AT984" s="216" t="s">
        <v>254</v>
      </c>
      <c r="AU984" s="216" t="s">
        <v>86</v>
      </c>
      <c r="AV984" s="13" t="s">
        <v>86</v>
      </c>
      <c r="AW984" s="13" t="s">
        <v>37</v>
      </c>
      <c r="AX984" s="13" t="s">
        <v>76</v>
      </c>
      <c r="AY984" s="216" t="s">
        <v>142</v>
      </c>
    </row>
    <row r="985" spans="1:65" s="13" customFormat="1" ht="11.25">
      <c r="B985" s="206"/>
      <c r="C985" s="207"/>
      <c r="D985" s="198" t="s">
        <v>254</v>
      </c>
      <c r="E985" s="208" t="s">
        <v>19</v>
      </c>
      <c r="F985" s="209" t="s">
        <v>1466</v>
      </c>
      <c r="G985" s="207"/>
      <c r="H985" s="210">
        <v>4.32</v>
      </c>
      <c r="I985" s="211"/>
      <c r="J985" s="207"/>
      <c r="K985" s="207"/>
      <c r="L985" s="212"/>
      <c r="M985" s="213"/>
      <c r="N985" s="214"/>
      <c r="O985" s="214"/>
      <c r="P985" s="214"/>
      <c r="Q985" s="214"/>
      <c r="R985" s="214"/>
      <c r="S985" s="214"/>
      <c r="T985" s="215"/>
      <c r="AT985" s="216" t="s">
        <v>254</v>
      </c>
      <c r="AU985" s="216" t="s">
        <v>86</v>
      </c>
      <c r="AV985" s="13" t="s">
        <v>86</v>
      </c>
      <c r="AW985" s="13" t="s">
        <v>37</v>
      </c>
      <c r="AX985" s="13" t="s">
        <v>76</v>
      </c>
      <c r="AY985" s="216" t="s">
        <v>142</v>
      </c>
    </row>
    <row r="986" spans="1:65" s="13" customFormat="1" ht="11.25">
      <c r="B986" s="206"/>
      <c r="C986" s="207"/>
      <c r="D986" s="198" t="s">
        <v>254</v>
      </c>
      <c r="E986" s="208" t="s">
        <v>19</v>
      </c>
      <c r="F986" s="209" t="s">
        <v>1467</v>
      </c>
      <c r="G986" s="207"/>
      <c r="H986" s="210">
        <v>1.6</v>
      </c>
      <c r="I986" s="211"/>
      <c r="J986" s="207"/>
      <c r="K986" s="207"/>
      <c r="L986" s="212"/>
      <c r="M986" s="213"/>
      <c r="N986" s="214"/>
      <c r="O986" s="214"/>
      <c r="P986" s="214"/>
      <c r="Q986" s="214"/>
      <c r="R986" s="214"/>
      <c r="S986" s="214"/>
      <c r="T986" s="215"/>
      <c r="AT986" s="216" t="s">
        <v>254</v>
      </c>
      <c r="AU986" s="216" t="s">
        <v>86</v>
      </c>
      <c r="AV986" s="13" t="s">
        <v>86</v>
      </c>
      <c r="AW986" s="13" t="s">
        <v>37</v>
      </c>
      <c r="AX986" s="13" t="s">
        <v>76</v>
      </c>
      <c r="AY986" s="216" t="s">
        <v>142</v>
      </c>
    </row>
    <row r="987" spans="1:65" s="13" customFormat="1" ht="11.25">
      <c r="B987" s="206"/>
      <c r="C987" s="207"/>
      <c r="D987" s="198" t="s">
        <v>254</v>
      </c>
      <c r="E987" s="208" t="s">
        <v>19</v>
      </c>
      <c r="F987" s="209" t="s">
        <v>1468</v>
      </c>
      <c r="G987" s="207"/>
      <c r="H987" s="210">
        <v>4.4000000000000004</v>
      </c>
      <c r="I987" s="211"/>
      <c r="J987" s="207"/>
      <c r="K987" s="207"/>
      <c r="L987" s="212"/>
      <c r="M987" s="213"/>
      <c r="N987" s="214"/>
      <c r="O987" s="214"/>
      <c r="P987" s="214"/>
      <c r="Q987" s="214"/>
      <c r="R987" s="214"/>
      <c r="S987" s="214"/>
      <c r="T987" s="215"/>
      <c r="AT987" s="216" t="s">
        <v>254</v>
      </c>
      <c r="AU987" s="216" t="s">
        <v>86</v>
      </c>
      <c r="AV987" s="13" t="s">
        <v>86</v>
      </c>
      <c r="AW987" s="13" t="s">
        <v>37</v>
      </c>
      <c r="AX987" s="13" t="s">
        <v>76</v>
      </c>
      <c r="AY987" s="216" t="s">
        <v>142</v>
      </c>
    </row>
    <row r="988" spans="1:65" s="14" customFormat="1" ht="11.25">
      <c r="B988" s="217"/>
      <c r="C988" s="218"/>
      <c r="D988" s="198" t="s">
        <v>254</v>
      </c>
      <c r="E988" s="219" t="s">
        <v>19</v>
      </c>
      <c r="F988" s="220" t="s">
        <v>266</v>
      </c>
      <c r="G988" s="218"/>
      <c r="H988" s="221">
        <v>183.78</v>
      </c>
      <c r="I988" s="222"/>
      <c r="J988" s="218"/>
      <c r="K988" s="218"/>
      <c r="L988" s="223"/>
      <c r="M988" s="224"/>
      <c r="N988" s="225"/>
      <c r="O988" s="225"/>
      <c r="P988" s="225"/>
      <c r="Q988" s="225"/>
      <c r="R988" s="225"/>
      <c r="S988" s="225"/>
      <c r="T988" s="226"/>
      <c r="AT988" s="227" t="s">
        <v>254</v>
      </c>
      <c r="AU988" s="227" t="s">
        <v>86</v>
      </c>
      <c r="AV988" s="14" t="s">
        <v>167</v>
      </c>
      <c r="AW988" s="14" t="s">
        <v>37</v>
      </c>
      <c r="AX988" s="14" t="s">
        <v>84</v>
      </c>
      <c r="AY988" s="227" t="s">
        <v>142</v>
      </c>
    </row>
    <row r="989" spans="1:65" s="13" customFormat="1" ht="11.25">
      <c r="B989" s="206"/>
      <c r="C989" s="207"/>
      <c r="D989" s="198" t="s">
        <v>254</v>
      </c>
      <c r="E989" s="207"/>
      <c r="F989" s="209" t="s">
        <v>1473</v>
      </c>
      <c r="G989" s="207"/>
      <c r="H989" s="210">
        <v>202.15799999999999</v>
      </c>
      <c r="I989" s="211"/>
      <c r="J989" s="207"/>
      <c r="K989" s="207"/>
      <c r="L989" s="212"/>
      <c r="M989" s="213"/>
      <c r="N989" s="214"/>
      <c r="O989" s="214"/>
      <c r="P989" s="214"/>
      <c r="Q989" s="214"/>
      <c r="R989" s="214"/>
      <c r="S989" s="214"/>
      <c r="T989" s="215"/>
      <c r="AT989" s="216" t="s">
        <v>254</v>
      </c>
      <c r="AU989" s="216" t="s">
        <v>86</v>
      </c>
      <c r="AV989" s="13" t="s">
        <v>86</v>
      </c>
      <c r="AW989" s="13" t="s">
        <v>4</v>
      </c>
      <c r="AX989" s="13" t="s">
        <v>84</v>
      </c>
      <c r="AY989" s="216" t="s">
        <v>142</v>
      </c>
    </row>
    <row r="990" spans="1:65" s="2" customFormat="1" ht="44.25" customHeight="1">
      <c r="A990" s="36"/>
      <c r="B990" s="37"/>
      <c r="C990" s="180" t="s">
        <v>1478</v>
      </c>
      <c r="D990" s="180" t="s">
        <v>145</v>
      </c>
      <c r="E990" s="181" t="s">
        <v>1479</v>
      </c>
      <c r="F990" s="182" t="s">
        <v>1480</v>
      </c>
      <c r="G990" s="183" t="s">
        <v>251</v>
      </c>
      <c r="H990" s="184">
        <v>227.327</v>
      </c>
      <c r="I990" s="185"/>
      <c r="J990" s="186">
        <f>ROUND(I990*H990,2)</f>
        <v>0</v>
      </c>
      <c r="K990" s="182" t="s">
        <v>149</v>
      </c>
      <c r="L990" s="41"/>
      <c r="M990" s="187" t="s">
        <v>19</v>
      </c>
      <c r="N990" s="188" t="s">
        <v>47</v>
      </c>
      <c r="O990" s="66"/>
      <c r="P990" s="189">
        <f>O990*H990</f>
        <v>0</v>
      </c>
      <c r="Q990" s="189">
        <v>2.9999999999999997E-4</v>
      </c>
      <c r="R990" s="189">
        <f>Q990*H990</f>
        <v>6.8198099999999998E-2</v>
      </c>
      <c r="S990" s="189">
        <v>0</v>
      </c>
      <c r="T990" s="190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191" t="s">
        <v>339</v>
      </c>
      <c r="AT990" s="191" t="s">
        <v>145</v>
      </c>
      <c r="AU990" s="191" t="s">
        <v>86</v>
      </c>
      <c r="AY990" s="19" t="s">
        <v>142</v>
      </c>
      <c r="BE990" s="192">
        <f>IF(N990="základní",J990,0)</f>
        <v>0</v>
      </c>
      <c r="BF990" s="192">
        <f>IF(N990="snížená",J990,0)</f>
        <v>0</v>
      </c>
      <c r="BG990" s="192">
        <f>IF(N990="zákl. přenesená",J990,0)</f>
        <v>0</v>
      </c>
      <c r="BH990" s="192">
        <f>IF(N990="sníž. přenesená",J990,0)</f>
        <v>0</v>
      </c>
      <c r="BI990" s="192">
        <f>IF(N990="nulová",J990,0)</f>
        <v>0</v>
      </c>
      <c r="BJ990" s="19" t="s">
        <v>84</v>
      </c>
      <c r="BK990" s="192">
        <f>ROUND(I990*H990,2)</f>
        <v>0</v>
      </c>
      <c r="BL990" s="19" t="s">
        <v>339</v>
      </c>
      <c r="BM990" s="191" t="s">
        <v>1481</v>
      </c>
    </row>
    <row r="991" spans="1:65" s="2" customFormat="1" ht="11.25">
      <c r="A991" s="36"/>
      <c r="B991" s="37"/>
      <c r="C991" s="38"/>
      <c r="D991" s="193" t="s">
        <v>152</v>
      </c>
      <c r="E991" s="38"/>
      <c r="F991" s="194" t="s">
        <v>1482</v>
      </c>
      <c r="G991" s="38"/>
      <c r="H991" s="38"/>
      <c r="I991" s="195"/>
      <c r="J991" s="38"/>
      <c r="K991" s="38"/>
      <c r="L991" s="41"/>
      <c r="M991" s="196"/>
      <c r="N991" s="197"/>
      <c r="O991" s="66"/>
      <c r="P991" s="66"/>
      <c r="Q991" s="66"/>
      <c r="R991" s="66"/>
      <c r="S991" s="66"/>
      <c r="T991" s="67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T991" s="19" t="s">
        <v>152</v>
      </c>
      <c r="AU991" s="19" t="s">
        <v>86</v>
      </c>
    </row>
    <row r="992" spans="1:65" s="13" customFormat="1" ht="22.5">
      <c r="B992" s="206"/>
      <c r="C992" s="207"/>
      <c r="D992" s="198" t="s">
        <v>254</v>
      </c>
      <c r="E992" s="208" t="s">
        <v>19</v>
      </c>
      <c r="F992" s="209" t="s">
        <v>1483</v>
      </c>
      <c r="G992" s="207"/>
      <c r="H992" s="210">
        <v>283.40300000000002</v>
      </c>
      <c r="I992" s="211"/>
      <c r="J992" s="207"/>
      <c r="K992" s="207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254</v>
      </c>
      <c r="AU992" s="216" t="s">
        <v>86</v>
      </c>
      <c r="AV992" s="13" t="s">
        <v>86</v>
      </c>
      <c r="AW992" s="13" t="s">
        <v>37</v>
      </c>
      <c r="AX992" s="13" t="s">
        <v>76</v>
      </c>
      <c r="AY992" s="216" t="s">
        <v>142</v>
      </c>
    </row>
    <row r="993" spans="1:65" s="13" customFormat="1" ht="22.5">
      <c r="B993" s="206"/>
      <c r="C993" s="207"/>
      <c r="D993" s="198" t="s">
        <v>254</v>
      </c>
      <c r="E993" s="208" t="s">
        <v>19</v>
      </c>
      <c r="F993" s="209" t="s">
        <v>1484</v>
      </c>
      <c r="G993" s="207"/>
      <c r="H993" s="210">
        <v>-85.188000000000002</v>
      </c>
      <c r="I993" s="211"/>
      <c r="J993" s="207"/>
      <c r="K993" s="207"/>
      <c r="L993" s="212"/>
      <c r="M993" s="213"/>
      <c r="N993" s="214"/>
      <c r="O993" s="214"/>
      <c r="P993" s="214"/>
      <c r="Q993" s="214"/>
      <c r="R993" s="214"/>
      <c r="S993" s="214"/>
      <c r="T993" s="215"/>
      <c r="AT993" s="216" t="s">
        <v>254</v>
      </c>
      <c r="AU993" s="216" t="s">
        <v>86</v>
      </c>
      <c r="AV993" s="13" t="s">
        <v>86</v>
      </c>
      <c r="AW993" s="13" t="s">
        <v>37</v>
      </c>
      <c r="AX993" s="13" t="s">
        <v>76</v>
      </c>
      <c r="AY993" s="216" t="s">
        <v>142</v>
      </c>
    </row>
    <row r="994" spans="1:65" s="13" customFormat="1" ht="11.25">
      <c r="B994" s="206"/>
      <c r="C994" s="207"/>
      <c r="D994" s="198" t="s">
        <v>254</v>
      </c>
      <c r="E994" s="208" t="s">
        <v>19</v>
      </c>
      <c r="F994" s="209" t="s">
        <v>1485</v>
      </c>
      <c r="G994" s="207"/>
      <c r="H994" s="210">
        <v>29.111999999999998</v>
      </c>
      <c r="I994" s="211"/>
      <c r="J994" s="207"/>
      <c r="K994" s="207"/>
      <c r="L994" s="212"/>
      <c r="M994" s="213"/>
      <c r="N994" s="214"/>
      <c r="O994" s="214"/>
      <c r="P994" s="214"/>
      <c r="Q994" s="214"/>
      <c r="R994" s="214"/>
      <c r="S994" s="214"/>
      <c r="T994" s="215"/>
      <c r="AT994" s="216" t="s">
        <v>254</v>
      </c>
      <c r="AU994" s="216" t="s">
        <v>86</v>
      </c>
      <c r="AV994" s="13" t="s">
        <v>86</v>
      </c>
      <c r="AW994" s="13" t="s">
        <v>37</v>
      </c>
      <c r="AX994" s="13" t="s">
        <v>76</v>
      </c>
      <c r="AY994" s="216" t="s">
        <v>142</v>
      </c>
    </row>
    <row r="995" spans="1:65" s="14" customFormat="1" ht="11.25">
      <c r="B995" s="217"/>
      <c r="C995" s="218"/>
      <c r="D995" s="198" t="s">
        <v>254</v>
      </c>
      <c r="E995" s="219" t="s">
        <v>19</v>
      </c>
      <c r="F995" s="220" t="s">
        <v>266</v>
      </c>
      <c r="G995" s="218"/>
      <c r="H995" s="221">
        <v>227.327</v>
      </c>
      <c r="I995" s="222"/>
      <c r="J995" s="218"/>
      <c r="K995" s="218"/>
      <c r="L995" s="223"/>
      <c r="M995" s="224"/>
      <c r="N995" s="225"/>
      <c r="O995" s="225"/>
      <c r="P995" s="225"/>
      <c r="Q995" s="225"/>
      <c r="R995" s="225"/>
      <c r="S995" s="225"/>
      <c r="T995" s="226"/>
      <c r="AT995" s="227" t="s">
        <v>254</v>
      </c>
      <c r="AU995" s="227" t="s">
        <v>86</v>
      </c>
      <c r="AV995" s="14" t="s">
        <v>167</v>
      </c>
      <c r="AW995" s="14" t="s">
        <v>37</v>
      </c>
      <c r="AX995" s="14" t="s">
        <v>84</v>
      </c>
      <c r="AY995" s="227" t="s">
        <v>142</v>
      </c>
    </row>
    <row r="996" spans="1:65" s="2" customFormat="1" ht="24.2" customHeight="1">
      <c r="A996" s="36"/>
      <c r="B996" s="37"/>
      <c r="C996" s="228" t="s">
        <v>1486</v>
      </c>
      <c r="D996" s="228" t="s">
        <v>351</v>
      </c>
      <c r="E996" s="229" t="s">
        <v>1487</v>
      </c>
      <c r="F996" s="230" t="s">
        <v>1488</v>
      </c>
      <c r="G996" s="231" t="s">
        <v>251</v>
      </c>
      <c r="H996" s="232">
        <v>242.054</v>
      </c>
      <c r="I996" s="233"/>
      <c r="J996" s="234">
        <f>ROUND(I996*H996,2)</f>
        <v>0</v>
      </c>
      <c r="K996" s="230" t="s">
        <v>149</v>
      </c>
      <c r="L996" s="235"/>
      <c r="M996" s="236" t="s">
        <v>19</v>
      </c>
      <c r="N996" s="237" t="s">
        <v>47</v>
      </c>
      <c r="O996" s="66"/>
      <c r="P996" s="189">
        <f>O996*H996</f>
        <v>0</v>
      </c>
      <c r="Q996" s="189">
        <v>4.4999999999999997E-3</v>
      </c>
      <c r="R996" s="189">
        <f>Q996*H996</f>
        <v>1.089243</v>
      </c>
      <c r="S996" s="189">
        <v>0</v>
      </c>
      <c r="T996" s="190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91" t="s">
        <v>437</v>
      </c>
      <c r="AT996" s="191" t="s">
        <v>351</v>
      </c>
      <c r="AU996" s="191" t="s">
        <v>86</v>
      </c>
      <c r="AY996" s="19" t="s">
        <v>142</v>
      </c>
      <c r="BE996" s="192">
        <f>IF(N996="základní",J996,0)</f>
        <v>0</v>
      </c>
      <c r="BF996" s="192">
        <f>IF(N996="snížená",J996,0)</f>
        <v>0</v>
      </c>
      <c r="BG996" s="192">
        <f>IF(N996="zákl. přenesená",J996,0)</f>
        <v>0</v>
      </c>
      <c r="BH996" s="192">
        <f>IF(N996="sníž. přenesená",J996,0)</f>
        <v>0</v>
      </c>
      <c r="BI996" s="192">
        <f>IF(N996="nulová",J996,0)</f>
        <v>0</v>
      </c>
      <c r="BJ996" s="19" t="s">
        <v>84</v>
      </c>
      <c r="BK996" s="192">
        <f>ROUND(I996*H996,2)</f>
        <v>0</v>
      </c>
      <c r="BL996" s="19" t="s">
        <v>339</v>
      </c>
      <c r="BM996" s="191" t="s">
        <v>1489</v>
      </c>
    </row>
    <row r="997" spans="1:65" s="13" customFormat="1" ht="22.5">
      <c r="B997" s="206"/>
      <c r="C997" s="207"/>
      <c r="D997" s="198" t="s">
        <v>254</v>
      </c>
      <c r="E997" s="208" t="s">
        <v>19</v>
      </c>
      <c r="F997" s="209" t="s">
        <v>1483</v>
      </c>
      <c r="G997" s="207"/>
      <c r="H997" s="210">
        <v>283.40300000000002</v>
      </c>
      <c r="I997" s="211"/>
      <c r="J997" s="207"/>
      <c r="K997" s="207"/>
      <c r="L997" s="212"/>
      <c r="M997" s="213"/>
      <c r="N997" s="214"/>
      <c r="O997" s="214"/>
      <c r="P997" s="214"/>
      <c r="Q997" s="214"/>
      <c r="R997" s="214"/>
      <c r="S997" s="214"/>
      <c r="T997" s="215"/>
      <c r="AT997" s="216" t="s">
        <v>254</v>
      </c>
      <c r="AU997" s="216" t="s">
        <v>86</v>
      </c>
      <c r="AV997" s="13" t="s">
        <v>86</v>
      </c>
      <c r="AW997" s="13" t="s">
        <v>37</v>
      </c>
      <c r="AX997" s="13" t="s">
        <v>76</v>
      </c>
      <c r="AY997" s="216" t="s">
        <v>142</v>
      </c>
    </row>
    <row r="998" spans="1:65" s="13" customFormat="1" ht="22.5">
      <c r="B998" s="206"/>
      <c r="C998" s="207"/>
      <c r="D998" s="198" t="s">
        <v>254</v>
      </c>
      <c r="E998" s="208" t="s">
        <v>19</v>
      </c>
      <c r="F998" s="209" t="s">
        <v>1484</v>
      </c>
      <c r="G998" s="207"/>
      <c r="H998" s="210">
        <v>-85.188000000000002</v>
      </c>
      <c r="I998" s="211"/>
      <c r="J998" s="207"/>
      <c r="K998" s="207"/>
      <c r="L998" s="212"/>
      <c r="M998" s="213"/>
      <c r="N998" s="214"/>
      <c r="O998" s="214"/>
      <c r="P998" s="214"/>
      <c r="Q998" s="214"/>
      <c r="R998" s="214"/>
      <c r="S998" s="214"/>
      <c r="T998" s="215"/>
      <c r="AT998" s="216" t="s">
        <v>254</v>
      </c>
      <c r="AU998" s="216" t="s">
        <v>86</v>
      </c>
      <c r="AV998" s="13" t="s">
        <v>86</v>
      </c>
      <c r="AW998" s="13" t="s">
        <v>37</v>
      </c>
      <c r="AX998" s="13" t="s">
        <v>76</v>
      </c>
      <c r="AY998" s="216" t="s">
        <v>142</v>
      </c>
    </row>
    <row r="999" spans="1:65" s="13" customFormat="1" ht="11.25">
      <c r="B999" s="206"/>
      <c r="C999" s="207"/>
      <c r="D999" s="198" t="s">
        <v>254</v>
      </c>
      <c r="E999" s="208" t="s">
        <v>19</v>
      </c>
      <c r="F999" s="209" t="s">
        <v>1485</v>
      </c>
      <c r="G999" s="207"/>
      <c r="H999" s="210">
        <v>29.111999999999998</v>
      </c>
      <c r="I999" s="211"/>
      <c r="J999" s="207"/>
      <c r="K999" s="207"/>
      <c r="L999" s="212"/>
      <c r="M999" s="213"/>
      <c r="N999" s="214"/>
      <c r="O999" s="214"/>
      <c r="P999" s="214"/>
      <c r="Q999" s="214"/>
      <c r="R999" s="214"/>
      <c r="S999" s="214"/>
      <c r="T999" s="215"/>
      <c r="AT999" s="216" t="s">
        <v>254</v>
      </c>
      <c r="AU999" s="216" t="s">
        <v>86</v>
      </c>
      <c r="AV999" s="13" t="s">
        <v>86</v>
      </c>
      <c r="AW999" s="13" t="s">
        <v>37</v>
      </c>
      <c r="AX999" s="13" t="s">
        <v>76</v>
      </c>
      <c r="AY999" s="216" t="s">
        <v>142</v>
      </c>
    </row>
    <row r="1000" spans="1:65" s="13" customFormat="1" ht="11.25">
      <c r="B1000" s="206"/>
      <c r="C1000" s="207"/>
      <c r="D1000" s="198" t="s">
        <v>254</v>
      </c>
      <c r="E1000" s="208" t="s">
        <v>19</v>
      </c>
      <c r="F1000" s="209" t="s">
        <v>1490</v>
      </c>
      <c r="G1000" s="207"/>
      <c r="H1000" s="210">
        <v>-7.2779999999999996</v>
      </c>
      <c r="I1000" s="211"/>
      <c r="J1000" s="207"/>
      <c r="K1000" s="207"/>
      <c r="L1000" s="212"/>
      <c r="M1000" s="213"/>
      <c r="N1000" s="214"/>
      <c r="O1000" s="214"/>
      <c r="P1000" s="214"/>
      <c r="Q1000" s="214"/>
      <c r="R1000" s="214"/>
      <c r="S1000" s="214"/>
      <c r="T1000" s="215"/>
      <c r="AT1000" s="216" t="s">
        <v>254</v>
      </c>
      <c r="AU1000" s="216" t="s">
        <v>86</v>
      </c>
      <c r="AV1000" s="13" t="s">
        <v>86</v>
      </c>
      <c r="AW1000" s="13" t="s">
        <v>37</v>
      </c>
      <c r="AX1000" s="13" t="s">
        <v>76</v>
      </c>
      <c r="AY1000" s="216" t="s">
        <v>142</v>
      </c>
    </row>
    <row r="1001" spans="1:65" s="14" customFormat="1" ht="11.25">
      <c r="B1001" s="217"/>
      <c r="C1001" s="218"/>
      <c r="D1001" s="198" t="s">
        <v>254</v>
      </c>
      <c r="E1001" s="219" t="s">
        <v>19</v>
      </c>
      <c r="F1001" s="220" t="s">
        <v>266</v>
      </c>
      <c r="G1001" s="218"/>
      <c r="H1001" s="221">
        <v>220.04900000000001</v>
      </c>
      <c r="I1001" s="222"/>
      <c r="J1001" s="218"/>
      <c r="K1001" s="218"/>
      <c r="L1001" s="223"/>
      <c r="M1001" s="224"/>
      <c r="N1001" s="225"/>
      <c r="O1001" s="225"/>
      <c r="P1001" s="225"/>
      <c r="Q1001" s="225"/>
      <c r="R1001" s="225"/>
      <c r="S1001" s="225"/>
      <c r="T1001" s="226"/>
      <c r="AT1001" s="227" t="s">
        <v>254</v>
      </c>
      <c r="AU1001" s="227" t="s">
        <v>86</v>
      </c>
      <c r="AV1001" s="14" t="s">
        <v>167</v>
      </c>
      <c r="AW1001" s="14" t="s">
        <v>37</v>
      </c>
      <c r="AX1001" s="14" t="s">
        <v>84</v>
      </c>
      <c r="AY1001" s="227" t="s">
        <v>142</v>
      </c>
    </row>
    <row r="1002" spans="1:65" s="13" customFormat="1" ht="11.25">
      <c r="B1002" s="206"/>
      <c r="C1002" s="207"/>
      <c r="D1002" s="198" t="s">
        <v>254</v>
      </c>
      <c r="E1002" s="207"/>
      <c r="F1002" s="209" t="s">
        <v>1491</v>
      </c>
      <c r="G1002" s="207"/>
      <c r="H1002" s="210">
        <v>242.054</v>
      </c>
      <c r="I1002" s="211"/>
      <c r="J1002" s="207"/>
      <c r="K1002" s="207"/>
      <c r="L1002" s="212"/>
      <c r="M1002" s="213"/>
      <c r="N1002" s="214"/>
      <c r="O1002" s="214"/>
      <c r="P1002" s="214"/>
      <c r="Q1002" s="214"/>
      <c r="R1002" s="214"/>
      <c r="S1002" s="214"/>
      <c r="T1002" s="215"/>
      <c r="AT1002" s="216" t="s">
        <v>254</v>
      </c>
      <c r="AU1002" s="216" t="s">
        <v>86</v>
      </c>
      <c r="AV1002" s="13" t="s">
        <v>86</v>
      </c>
      <c r="AW1002" s="13" t="s">
        <v>4</v>
      </c>
      <c r="AX1002" s="13" t="s">
        <v>84</v>
      </c>
      <c r="AY1002" s="216" t="s">
        <v>142</v>
      </c>
    </row>
    <row r="1003" spans="1:65" s="2" customFormat="1" ht="24.2" customHeight="1">
      <c r="A1003" s="36"/>
      <c r="B1003" s="37"/>
      <c r="C1003" s="228" t="s">
        <v>1492</v>
      </c>
      <c r="D1003" s="228" t="s">
        <v>351</v>
      </c>
      <c r="E1003" s="229" t="s">
        <v>1493</v>
      </c>
      <c r="F1003" s="230" t="s">
        <v>1494</v>
      </c>
      <c r="G1003" s="231" t="s">
        <v>251</v>
      </c>
      <c r="H1003" s="232">
        <v>8.0060000000000002</v>
      </c>
      <c r="I1003" s="233"/>
      <c r="J1003" s="234">
        <f>ROUND(I1003*H1003,2)</f>
        <v>0</v>
      </c>
      <c r="K1003" s="230" t="s">
        <v>149</v>
      </c>
      <c r="L1003" s="235"/>
      <c r="M1003" s="236" t="s">
        <v>19</v>
      </c>
      <c r="N1003" s="237" t="s">
        <v>47</v>
      </c>
      <c r="O1003" s="66"/>
      <c r="P1003" s="189">
        <f>O1003*H1003</f>
        <v>0</v>
      </c>
      <c r="Q1003" s="189">
        <v>3.0000000000000001E-3</v>
      </c>
      <c r="R1003" s="189">
        <f>Q1003*H1003</f>
        <v>2.4018000000000001E-2</v>
      </c>
      <c r="S1003" s="189">
        <v>0</v>
      </c>
      <c r="T1003" s="190">
        <f>S1003*H1003</f>
        <v>0</v>
      </c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R1003" s="191" t="s">
        <v>437</v>
      </c>
      <c r="AT1003" s="191" t="s">
        <v>351</v>
      </c>
      <c r="AU1003" s="191" t="s">
        <v>86</v>
      </c>
      <c r="AY1003" s="19" t="s">
        <v>142</v>
      </c>
      <c r="BE1003" s="192">
        <f>IF(N1003="základní",J1003,0)</f>
        <v>0</v>
      </c>
      <c r="BF1003" s="192">
        <f>IF(N1003="snížená",J1003,0)</f>
        <v>0</v>
      </c>
      <c r="BG1003" s="192">
        <f>IF(N1003="zákl. přenesená",J1003,0)</f>
        <v>0</v>
      </c>
      <c r="BH1003" s="192">
        <f>IF(N1003="sníž. přenesená",J1003,0)</f>
        <v>0</v>
      </c>
      <c r="BI1003" s="192">
        <f>IF(N1003="nulová",J1003,0)</f>
        <v>0</v>
      </c>
      <c r="BJ1003" s="19" t="s">
        <v>84</v>
      </c>
      <c r="BK1003" s="192">
        <f>ROUND(I1003*H1003,2)</f>
        <v>0</v>
      </c>
      <c r="BL1003" s="19" t="s">
        <v>339</v>
      </c>
      <c r="BM1003" s="191" t="s">
        <v>1495</v>
      </c>
    </row>
    <row r="1004" spans="1:65" s="13" customFormat="1" ht="11.25">
      <c r="B1004" s="206"/>
      <c r="C1004" s="207"/>
      <c r="D1004" s="198" t="s">
        <v>254</v>
      </c>
      <c r="E1004" s="208" t="s">
        <v>19</v>
      </c>
      <c r="F1004" s="209" t="s">
        <v>1496</v>
      </c>
      <c r="G1004" s="207"/>
      <c r="H1004" s="210">
        <v>7.2779999999999996</v>
      </c>
      <c r="I1004" s="211"/>
      <c r="J1004" s="207"/>
      <c r="K1004" s="207"/>
      <c r="L1004" s="212"/>
      <c r="M1004" s="213"/>
      <c r="N1004" s="214"/>
      <c r="O1004" s="214"/>
      <c r="P1004" s="214"/>
      <c r="Q1004" s="214"/>
      <c r="R1004" s="214"/>
      <c r="S1004" s="214"/>
      <c r="T1004" s="215"/>
      <c r="AT1004" s="216" t="s">
        <v>254</v>
      </c>
      <c r="AU1004" s="216" t="s">
        <v>86</v>
      </c>
      <c r="AV1004" s="13" t="s">
        <v>86</v>
      </c>
      <c r="AW1004" s="13" t="s">
        <v>37</v>
      </c>
      <c r="AX1004" s="13" t="s">
        <v>84</v>
      </c>
      <c r="AY1004" s="216" t="s">
        <v>142</v>
      </c>
    </row>
    <row r="1005" spans="1:65" s="13" customFormat="1" ht="11.25">
      <c r="B1005" s="206"/>
      <c r="C1005" s="207"/>
      <c r="D1005" s="198" t="s">
        <v>254</v>
      </c>
      <c r="E1005" s="207"/>
      <c r="F1005" s="209" t="s">
        <v>1497</v>
      </c>
      <c r="G1005" s="207"/>
      <c r="H1005" s="210">
        <v>8.0060000000000002</v>
      </c>
      <c r="I1005" s="211"/>
      <c r="J1005" s="207"/>
      <c r="K1005" s="207"/>
      <c r="L1005" s="212"/>
      <c r="M1005" s="213"/>
      <c r="N1005" s="214"/>
      <c r="O1005" s="214"/>
      <c r="P1005" s="214"/>
      <c r="Q1005" s="214"/>
      <c r="R1005" s="214"/>
      <c r="S1005" s="214"/>
      <c r="T1005" s="215"/>
      <c r="AT1005" s="216" t="s">
        <v>254</v>
      </c>
      <c r="AU1005" s="216" t="s">
        <v>86</v>
      </c>
      <c r="AV1005" s="13" t="s">
        <v>86</v>
      </c>
      <c r="AW1005" s="13" t="s">
        <v>4</v>
      </c>
      <c r="AX1005" s="13" t="s">
        <v>84</v>
      </c>
      <c r="AY1005" s="216" t="s">
        <v>142</v>
      </c>
    </row>
    <row r="1006" spans="1:65" s="2" customFormat="1" ht="37.9" customHeight="1">
      <c r="A1006" s="36"/>
      <c r="B1006" s="37"/>
      <c r="C1006" s="180" t="s">
        <v>1498</v>
      </c>
      <c r="D1006" s="180" t="s">
        <v>145</v>
      </c>
      <c r="E1006" s="181" t="s">
        <v>1499</v>
      </c>
      <c r="F1006" s="182" t="s">
        <v>1500</v>
      </c>
      <c r="G1006" s="183" t="s">
        <v>251</v>
      </c>
      <c r="H1006" s="184">
        <v>483.33600000000001</v>
      </c>
      <c r="I1006" s="185"/>
      <c r="J1006" s="186">
        <f>ROUND(I1006*H1006,2)</f>
        <v>0</v>
      </c>
      <c r="K1006" s="182" t="s">
        <v>149</v>
      </c>
      <c r="L1006" s="41"/>
      <c r="M1006" s="187" t="s">
        <v>19</v>
      </c>
      <c r="N1006" s="188" t="s">
        <v>47</v>
      </c>
      <c r="O1006" s="66"/>
      <c r="P1006" s="189">
        <f>O1006*H1006</f>
        <v>0</v>
      </c>
      <c r="Q1006" s="189">
        <v>0</v>
      </c>
      <c r="R1006" s="189">
        <f>Q1006*H1006</f>
        <v>0</v>
      </c>
      <c r="S1006" s="189">
        <v>0</v>
      </c>
      <c r="T1006" s="190">
        <f>S1006*H1006</f>
        <v>0</v>
      </c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R1006" s="191" t="s">
        <v>339</v>
      </c>
      <c r="AT1006" s="191" t="s">
        <v>145</v>
      </c>
      <c r="AU1006" s="191" t="s">
        <v>86</v>
      </c>
      <c r="AY1006" s="19" t="s">
        <v>142</v>
      </c>
      <c r="BE1006" s="192">
        <f>IF(N1006="základní",J1006,0)</f>
        <v>0</v>
      </c>
      <c r="BF1006" s="192">
        <f>IF(N1006="snížená",J1006,0)</f>
        <v>0</v>
      </c>
      <c r="BG1006" s="192">
        <f>IF(N1006="zákl. přenesená",J1006,0)</f>
        <v>0</v>
      </c>
      <c r="BH1006" s="192">
        <f>IF(N1006="sníž. přenesená",J1006,0)</f>
        <v>0</v>
      </c>
      <c r="BI1006" s="192">
        <f>IF(N1006="nulová",J1006,0)</f>
        <v>0</v>
      </c>
      <c r="BJ1006" s="19" t="s">
        <v>84</v>
      </c>
      <c r="BK1006" s="192">
        <f>ROUND(I1006*H1006,2)</f>
        <v>0</v>
      </c>
      <c r="BL1006" s="19" t="s">
        <v>339</v>
      </c>
      <c r="BM1006" s="191" t="s">
        <v>1501</v>
      </c>
    </row>
    <row r="1007" spans="1:65" s="2" customFormat="1" ht="11.25">
      <c r="A1007" s="36"/>
      <c r="B1007" s="37"/>
      <c r="C1007" s="38"/>
      <c r="D1007" s="193" t="s">
        <v>152</v>
      </c>
      <c r="E1007" s="38"/>
      <c r="F1007" s="194" t="s">
        <v>1502</v>
      </c>
      <c r="G1007" s="38"/>
      <c r="H1007" s="38"/>
      <c r="I1007" s="195"/>
      <c r="J1007" s="38"/>
      <c r="K1007" s="38"/>
      <c r="L1007" s="41"/>
      <c r="M1007" s="196"/>
      <c r="N1007" s="197"/>
      <c r="O1007" s="66"/>
      <c r="P1007" s="66"/>
      <c r="Q1007" s="66"/>
      <c r="R1007" s="66"/>
      <c r="S1007" s="66"/>
      <c r="T1007" s="67"/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T1007" s="19" t="s">
        <v>152</v>
      </c>
      <c r="AU1007" s="19" t="s">
        <v>86</v>
      </c>
    </row>
    <row r="1008" spans="1:65" s="15" customFormat="1" ht="11.25">
      <c r="B1008" s="238"/>
      <c r="C1008" s="239"/>
      <c r="D1008" s="198" t="s">
        <v>254</v>
      </c>
      <c r="E1008" s="240" t="s">
        <v>19</v>
      </c>
      <c r="F1008" s="241" t="s">
        <v>1503</v>
      </c>
      <c r="G1008" s="239"/>
      <c r="H1008" s="240" t="s">
        <v>19</v>
      </c>
      <c r="I1008" s="242"/>
      <c r="J1008" s="239"/>
      <c r="K1008" s="239"/>
      <c r="L1008" s="243"/>
      <c r="M1008" s="244"/>
      <c r="N1008" s="245"/>
      <c r="O1008" s="245"/>
      <c r="P1008" s="245"/>
      <c r="Q1008" s="245"/>
      <c r="R1008" s="245"/>
      <c r="S1008" s="245"/>
      <c r="T1008" s="246"/>
      <c r="AT1008" s="247" t="s">
        <v>254</v>
      </c>
      <c r="AU1008" s="247" t="s">
        <v>86</v>
      </c>
      <c r="AV1008" s="15" t="s">
        <v>84</v>
      </c>
      <c r="AW1008" s="15" t="s">
        <v>37</v>
      </c>
      <c r="AX1008" s="15" t="s">
        <v>76</v>
      </c>
      <c r="AY1008" s="247" t="s">
        <v>142</v>
      </c>
    </row>
    <row r="1009" spans="1:65" s="13" customFormat="1" ht="22.5">
      <c r="B1009" s="206"/>
      <c r="C1009" s="207"/>
      <c r="D1009" s="198" t="s">
        <v>254</v>
      </c>
      <c r="E1009" s="208" t="s">
        <v>19</v>
      </c>
      <c r="F1009" s="209" t="s">
        <v>1504</v>
      </c>
      <c r="G1009" s="207"/>
      <c r="H1009" s="210">
        <v>210.614</v>
      </c>
      <c r="I1009" s="211"/>
      <c r="J1009" s="207"/>
      <c r="K1009" s="207"/>
      <c r="L1009" s="212"/>
      <c r="M1009" s="213"/>
      <c r="N1009" s="214"/>
      <c r="O1009" s="214"/>
      <c r="P1009" s="214"/>
      <c r="Q1009" s="214"/>
      <c r="R1009" s="214"/>
      <c r="S1009" s="214"/>
      <c r="T1009" s="215"/>
      <c r="AT1009" s="216" t="s">
        <v>254</v>
      </c>
      <c r="AU1009" s="216" t="s">
        <v>86</v>
      </c>
      <c r="AV1009" s="13" t="s">
        <v>86</v>
      </c>
      <c r="AW1009" s="13" t="s">
        <v>37</v>
      </c>
      <c r="AX1009" s="13" t="s">
        <v>76</v>
      </c>
      <c r="AY1009" s="216" t="s">
        <v>142</v>
      </c>
    </row>
    <row r="1010" spans="1:65" s="13" customFormat="1" ht="33.75">
      <c r="B1010" s="206"/>
      <c r="C1010" s="207"/>
      <c r="D1010" s="198" t="s">
        <v>254</v>
      </c>
      <c r="E1010" s="208" t="s">
        <v>19</v>
      </c>
      <c r="F1010" s="209" t="s">
        <v>1505</v>
      </c>
      <c r="G1010" s="207"/>
      <c r="H1010" s="210">
        <v>-53.829000000000001</v>
      </c>
      <c r="I1010" s="211"/>
      <c r="J1010" s="207"/>
      <c r="K1010" s="207"/>
      <c r="L1010" s="212"/>
      <c r="M1010" s="213"/>
      <c r="N1010" s="214"/>
      <c r="O1010" s="214"/>
      <c r="P1010" s="214"/>
      <c r="Q1010" s="214"/>
      <c r="R1010" s="214"/>
      <c r="S1010" s="214"/>
      <c r="T1010" s="215"/>
      <c r="AT1010" s="216" t="s">
        <v>254</v>
      </c>
      <c r="AU1010" s="216" t="s">
        <v>86</v>
      </c>
      <c r="AV1010" s="13" t="s">
        <v>86</v>
      </c>
      <c r="AW1010" s="13" t="s">
        <v>37</v>
      </c>
      <c r="AX1010" s="13" t="s">
        <v>76</v>
      </c>
      <c r="AY1010" s="216" t="s">
        <v>142</v>
      </c>
    </row>
    <row r="1011" spans="1:65" s="15" customFormat="1" ht="11.25">
      <c r="B1011" s="238"/>
      <c r="C1011" s="239"/>
      <c r="D1011" s="198" t="s">
        <v>254</v>
      </c>
      <c r="E1011" s="240" t="s">
        <v>19</v>
      </c>
      <c r="F1011" s="241" t="s">
        <v>1506</v>
      </c>
      <c r="G1011" s="239"/>
      <c r="H1011" s="240" t="s">
        <v>19</v>
      </c>
      <c r="I1011" s="242"/>
      <c r="J1011" s="239"/>
      <c r="K1011" s="239"/>
      <c r="L1011" s="243"/>
      <c r="M1011" s="244"/>
      <c r="N1011" s="245"/>
      <c r="O1011" s="245"/>
      <c r="P1011" s="245"/>
      <c r="Q1011" s="245"/>
      <c r="R1011" s="245"/>
      <c r="S1011" s="245"/>
      <c r="T1011" s="246"/>
      <c r="AT1011" s="247" t="s">
        <v>254</v>
      </c>
      <c r="AU1011" s="247" t="s">
        <v>86</v>
      </c>
      <c r="AV1011" s="15" t="s">
        <v>84</v>
      </c>
      <c r="AW1011" s="15" t="s">
        <v>37</v>
      </c>
      <c r="AX1011" s="15" t="s">
        <v>76</v>
      </c>
      <c r="AY1011" s="247" t="s">
        <v>142</v>
      </c>
    </row>
    <row r="1012" spans="1:65" s="13" customFormat="1" ht="22.5">
      <c r="B1012" s="206"/>
      <c r="C1012" s="207"/>
      <c r="D1012" s="198" t="s">
        <v>254</v>
      </c>
      <c r="E1012" s="208" t="s">
        <v>19</v>
      </c>
      <c r="F1012" s="209" t="s">
        <v>1507</v>
      </c>
      <c r="G1012" s="207"/>
      <c r="H1012" s="210">
        <v>72.465999999999994</v>
      </c>
      <c r="I1012" s="211"/>
      <c r="J1012" s="207"/>
      <c r="K1012" s="207"/>
      <c r="L1012" s="212"/>
      <c r="M1012" s="213"/>
      <c r="N1012" s="214"/>
      <c r="O1012" s="214"/>
      <c r="P1012" s="214"/>
      <c r="Q1012" s="214"/>
      <c r="R1012" s="214"/>
      <c r="S1012" s="214"/>
      <c r="T1012" s="215"/>
      <c r="AT1012" s="216" t="s">
        <v>254</v>
      </c>
      <c r="AU1012" s="216" t="s">
        <v>86</v>
      </c>
      <c r="AV1012" s="13" t="s">
        <v>86</v>
      </c>
      <c r="AW1012" s="13" t="s">
        <v>37</v>
      </c>
      <c r="AX1012" s="13" t="s">
        <v>76</v>
      </c>
      <c r="AY1012" s="216" t="s">
        <v>142</v>
      </c>
    </row>
    <row r="1013" spans="1:65" s="15" customFormat="1" ht="11.25">
      <c r="B1013" s="238"/>
      <c r="C1013" s="239"/>
      <c r="D1013" s="198" t="s">
        <v>254</v>
      </c>
      <c r="E1013" s="240" t="s">
        <v>19</v>
      </c>
      <c r="F1013" s="241" t="s">
        <v>1508</v>
      </c>
      <c r="G1013" s="239"/>
      <c r="H1013" s="240" t="s">
        <v>19</v>
      </c>
      <c r="I1013" s="242"/>
      <c r="J1013" s="239"/>
      <c r="K1013" s="239"/>
      <c r="L1013" s="243"/>
      <c r="M1013" s="244"/>
      <c r="N1013" s="245"/>
      <c r="O1013" s="245"/>
      <c r="P1013" s="245"/>
      <c r="Q1013" s="245"/>
      <c r="R1013" s="245"/>
      <c r="S1013" s="245"/>
      <c r="T1013" s="246"/>
      <c r="AT1013" s="247" t="s">
        <v>254</v>
      </c>
      <c r="AU1013" s="247" t="s">
        <v>86</v>
      </c>
      <c r="AV1013" s="15" t="s">
        <v>84</v>
      </c>
      <c r="AW1013" s="15" t="s">
        <v>37</v>
      </c>
      <c r="AX1013" s="15" t="s">
        <v>76</v>
      </c>
      <c r="AY1013" s="247" t="s">
        <v>142</v>
      </c>
    </row>
    <row r="1014" spans="1:65" s="13" customFormat="1" ht="22.5">
      <c r="B1014" s="206"/>
      <c r="C1014" s="207"/>
      <c r="D1014" s="198" t="s">
        <v>254</v>
      </c>
      <c r="E1014" s="208" t="s">
        <v>19</v>
      </c>
      <c r="F1014" s="209" t="s">
        <v>1509</v>
      </c>
      <c r="G1014" s="207"/>
      <c r="H1014" s="210">
        <v>26.93</v>
      </c>
      <c r="I1014" s="211"/>
      <c r="J1014" s="207"/>
      <c r="K1014" s="207"/>
      <c r="L1014" s="212"/>
      <c r="M1014" s="213"/>
      <c r="N1014" s="214"/>
      <c r="O1014" s="214"/>
      <c r="P1014" s="214"/>
      <c r="Q1014" s="214"/>
      <c r="R1014" s="214"/>
      <c r="S1014" s="214"/>
      <c r="T1014" s="215"/>
      <c r="AT1014" s="216" t="s">
        <v>254</v>
      </c>
      <c r="AU1014" s="216" t="s">
        <v>86</v>
      </c>
      <c r="AV1014" s="13" t="s">
        <v>86</v>
      </c>
      <c r="AW1014" s="13" t="s">
        <v>37</v>
      </c>
      <c r="AX1014" s="13" t="s">
        <v>76</v>
      </c>
      <c r="AY1014" s="216" t="s">
        <v>142</v>
      </c>
    </row>
    <row r="1015" spans="1:65" s="15" customFormat="1" ht="11.25">
      <c r="B1015" s="238"/>
      <c r="C1015" s="239"/>
      <c r="D1015" s="198" t="s">
        <v>254</v>
      </c>
      <c r="E1015" s="240" t="s">
        <v>19</v>
      </c>
      <c r="F1015" s="241" t="s">
        <v>1510</v>
      </c>
      <c r="G1015" s="239"/>
      <c r="H1015" s="240" t="s">
        <v>19</v>
      </c>
      <c r="I1015" s="242"/>
      <c r="J1015" s="239"/>
      <c r="K1015" s="239"/>
      <c r="L1015" s="243"/>
      <c r="M1015" s="244"/>
      <c r="N1015" s="245"/>
      <c r="O1015" s="245"/>
      <c r="P1015" s="245"/>
      <c r="Q1015" s="245"/>
      <c r="R1015" s="245"/>
      <c r="S1015" s="245"/>
      <c r="T1015" s="246"/>
      <c r="AT1015" s="247" t="s">
        <v>254</v>
      </c>
      <c r="AU1015" s="247" t="s">
        <v>86</v>
      </c>
      <c r="AV1015" s="15" t="s">
        <v>84</v>
      </c>
      <c r="AW1015" s="15" t="s">
        <v>37</v>
      </c>
      <c r="AX1015" s="15" t="s">
        <v>76</v>
      </c>
      <c r="AY1015" s="247" t="s">
        <v>142</v>
      </c>
    </row>
    <row r="1016" spans="1:65" s="13" customFormat="1" ht="33.75">
      <c r="B1016" s="206"/>
      <c r="C1016" s="207"/>
      <c r="D1016" s="198" t="s">
        <v>254</v>
      </c>
      <c r="E1016" s="208" t="s">
        <v>19</v>
      </c>
      <c r="F1016" s="209" t="s">
        <v>1511</v>
      </c>
      <c r="G1016" s="207"/>
      <c r="H1016" s="210">
        <v>280.791</v>
      </c>
      <c r="I1016" s="211"/>
      <c r="J1016" s="207"/>
      <c r="K1016" s="207"/>
      <c r="L1016" s="212"/>
      <c r="M1016" s="213"/>
      <c r="N1016" s="214"/>
      <c r="O1016" s="214"/>
      <c r="P1016" s="214"/>
      <c r="Q1016" s="214"/>
      <c r="R1016" s="214"/>
      <c r="S1016" s="214"/>
      <c r="T1016" s="215"/>
      <c r="AT1016" s="216" t="s">
        <v>254</v>
      </c>
      <c r="AU1016" s="216" t="s">
        <v>86</v>
      </c>
      <c r="AV1016" s="13" t="s">
        <v>86</v>
      </c>
      <c r="AW1016" s="13" t="s">
        <v>37</v>
      </c>
      <c r="AX1016" s="13" t="s">
        <v>76</v>
      </c>
      <c r="AY1016" s="216" t="s">
        <v>142</v>
      </c>
    </row>
    <row r="1017" spans="1:65" s="13" customFormat="1" ht="33.75">
      <c r="B1017" s="206"/>
      <c r="C1017" s="207"/>
      <c r="D1017" s="198" t="s">
        <v>254</v>
      </c>
      <c r="E1017" s="208" t="s">
        <v>19</v>
      </c>
      <c r="F1017" s="209" t="s">
        <v>1512</v>
      </c>
      <c r="G1017" s="207"/>
      <c r="H1017" s="210">
        <v>-53.636000000000003</v>
      </c>
      <c r="I1017" s="211"/>
      <c r="J1017" s="207"/>
      <c r="K1017" s="207"/>
      <c r="L1017" s="212"/>
      <c r="M1017" s="213"/>
      <c r="N1017" s="214"/>
      <c r="O1017" s="214"/>
      <c r="P1017" s="214"/>
      <c r="Q1017" s="214"/>
      <c r="R1017" s="214"/>
      <c r="S1017" s="214"/>
      <c r="T1017" s="215"/>
      <c r="AT1017" s="216" t="s">
        <v>254</v>
      </c>
      <c r="AU1017" s="216" t="s">
        <v>86</v>
      </c>
      <c r="AV1017" s="13" t="s">
        <v>86</v>
      </c>
      <c r="AW1017" s="13" t="s">
        <v>37</v>
      </c>
      <c r="AX1017" s="13" t="s">
        <v>76</v>
      </c>
      <c r="AY1017" s="216" t="s">
        <v>142</v>
      </c>
    </row>
    <row r="1018" spans="1:65" s="14" customFormat="1" ht="11.25">
      <c r="B1018" s="217"/>
      <c r="C1018" s="218"/>
      <c r="D1018" s="198" t="s">
        <v>254</v>
      </c>
      <c r="E1018" s="219" t="s">
        <v>19</v>
      </c>
      <c r="F1018" s="220" t="s">
        <v>266</v>
      </c>
      <c r="G1018" s="218"/>
      <c r="H1018" s="221">
        <v>483.33600000000001</v>
      </c>
      <c r="I1018" s="222"/>
      <c r="J1018" s="218"/>
      <c r="K1018" s="218"/>
      <c r="L1018" s="223"/>
      <c r="M1018" s="224"/>
      <c r="N1018" s="225"/>
      <c r="O1018" s="225"/>
      <c r="P1018" s="225"/>
      <c r="Q1018" s="225"/>
      <c r="R1018" s="225"/>
      <c r="S1018" s="225"/>
      <c r="T1018" s="226"/>
      <c r="AT1018" s="227" t="s">
        <v>254</v>
      </c>
      <c r="AU1018" s="227" t="s">
        <v>86</v>
      </c>
      <c r="AV1018" s="14" t="s">
        <v>167</v>
      </c>
      <c r="AW1018" s="14" t="s">
        <v>37</v>
      </c>
      <c r="AX1018" s="14" t="s">
        <v>84</v>
      </c>
      <c r="AY1018" s="227" t="s">
        <v>142</v>
      </c>
    </row>
    <row r="1019" spans="1:65" s="2" customFormat="1" ht="24.2" customHeight="1">
      <c r="A1019" s="36"/>
      <c r="B1019" s="37"/>
      <c r="C1019" s="228" t="s">
        <v>1513</v>
      </c>
      <c r="D1019" s="228" t="s">
        <v>351</v>
      </c>
      <c r="E1019" s="229" t="s">
        <v>1514</v>
      </c>
      <c r="F1019" s="230" t="s">
        <v>1515</v>
      </c>
      <c r="G1019" s="231" t="s">
        <v>251</v>
      </c>
      <c r="H1019" s="232">
        <v>172.464</v>
      </c>
      <c r="I1019" s="233"/>
      <c r="J1019" s="234">
        <f>ROUND(I1019*H1019,2)</f>
        <v>0</v>
      </c>
      <c r="K1019" s="230" t="s">
        <v>149</v>
      </c>
      <c r="L1019" s="235"/>
      <c r="M1019" s="236" t="s">
        <v>19</v>
      </c>
      <c r="N1019" s="237" t="s">
        <v>47</v>
      </c>
      <c r="O1019" s="66"/>
      <c r="P1019" s="189">
        <f>O1019*H1019</f>
        <v>0</v>
      </c>
      <c r="Q1019" s="189">
        <v>2.0999999999999999E-3</v>
      </c>
      <c r="R1019" s="189">
        <f>Q1019*H1019</f>
        <v>0.36217439999999995</v>
      </c>
      <c r="S1019" s="189">
        <v>0</v>
      </c>
      <c r="T1019" s="190">
        <f>S1019*H1019</f>
        <v>0</v>
      </c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R1019" s="191" t="s">
        <v>437</v>
      </c>
      <c r="AT1019" s="191" t="s">
        <v>351</v>
      </c>
      <c r="AU1019" s="191" t="s">
        <v>86</v>
      </c>
      <c r="AY1019" s="19" t="s">
        <v>142</v>
      </c>
      <c r="BE1019" s="192">
        <f>IF(N1019="základní",J1019,0)</f>
        <v>0</v>
      </c>
      <c r="BF1019" s="192">
        <f>IF(N1019="snížená",J1019,0)</f>
        <v>0</v>
      </c>
      <c r="BG1019" s="192">
        <f>IF(N1019="zákl. přenesená",J1019,0)</f>
        <v>0</v>
      </c>
      <c r="BH1019" s="192">
        <f>IF(N1019="sníž. přenesená",J1019,0)</f>
        <v>0</v>
      </c>
      <c r="BI1019" s="192">
        <f>IF(N1019="nulová",J1019,0)</f>
        <v>0</v>
      </c>
      <c r="BJ1019" s="19" t="s">
        <v>84</v>
      </c>
      <c r="BK1019" s="192">
        <f>ROUND(I1019*H1019,2)</f>
        <v>0</v>
      </c>
      <c r="BL1019" s="19" t="s">
        <v>339</v>
      </c>
      <c r="BM1019" s="191" t="s">
        <v>1516</v>
      </c>
    </row>
    <row r="1020" spans="1:65" s="15" customFormat="1" ht="11.25">
      <c r="B1020" s="238"/>
      <c r="C1020" s="239"/>
      <c r="D1020" s="198" t="s">
        <v>254</v>
      </c>
      <c r="E1020" s="240" t="s">
        <v>19</v>
      </c>
      <c r="F1020" s="241" t="s">
        <v>1503</v>
      </c>
      <c r="G1020" s="239"/>
      <c r="H1020" s="240" t="s">
        <v>19</v>
      </c>
      <c r="I1020" s="242"/>
      <c r="J1020" s="239"/>
      <c r="K1020" s="239"/>
      <c r="L1020" s="243"/>
      <c r="M1020" s="244"/>
      <c r="N1020" s="245"/>
      <c r="O1020" s="245"/>
      <c r="P1020" s="245"/>
      <c r="Q1020" s="245"/>
      <c r="R1020" s="245"/>
      <c r="S1020" s="245"/>
      <c r="T1020" s="246"/>
      <c r="AT1020" s="247" t="s">
        <v>254</v>
      </c>
      <c r="AU1020" s="247" t="s">
        <v>86</v>
      </c>
      <c r="AV1020" s="15" t="s">
        <v>84</v>
      </c>
      <c r="AW1020" s="15" t="s">
        <v>37</v>
      </c>
      <c r="AX1020" s="15" t="s">
        <v>76</v>
      </c>
      <c r="AY1020" s="247" t="s">
        <v>142</v>
      </c>
    </row>
    <row r="1021" spans="1:65" s="13" customFormat="1" ht="22.5">
      <c r="B1021" s="206"/>
      <c r="C1021" s="207"/>
      <c r="D1021" s="198" t="s">
        <v>254</v>
      </c>
      <c r="E1021" s="208" t="s">
        <v>19</v>
      </c>
      <c r="F1021" s="209" t="s">
        <v>1504</v>
      </c>
      <c r="G1021" s="207"/>
      <c r="H1021" s="210">
        <v>210.614</v>
      </c>
      <c r="I1021" s="211"/>
      <c r="J1021" s="207"/>
      <c r="K1021" s="207"/>
      <c r="L1021" s="212"/>
      <c r="M1021" s="213"/>
      <c r="N1021" s="214"/>
      <c r="O1021" s="214"/>
      <c r="P1021" s="214"/>
      <c r="Q1021" s="214"/>
      <c r="R1021" s="214"/>
      <c r="S1021" s="214"/>
      <c r="T1021" s="215"/>
      <c r="AT1021" s="216" t="s">
        <v>254</v>
      </c>
      <c r="AU1021" s="216" t="s">
        <v>86</v>
      </c>
      <c r="AV1021" s="13" t="s">
        <v>86</v>
      </c>
      <c r="AW1021" s="13" t="s">
        <v>37</v>
      </c>
      <c r="AX1021" s="13" t="s">
        <v>76</v>
      </c>
      <c r="AY1021" s="216" t="s">
        <v>142</v>
      </c>
    </row>
    <row r="1022" spans="1:65" s="13" customFormat="1" ht="33.75">
      <c r="B1022" s="206"/>
      <c r="C1022" s="207"/>
      <c r="D1022" s="198" t="s">
        <v>254</v>
      </c>
      <c r="E1022" s="208" t="s">
        <v>19</v>
      </c>
      <c r="F1022" s="209" t="s">
        <v>1505</v>
      </c>
      <c r="G1022" s="207"/>
      <c r="H1022" s="210">
        <v>-53.829000000000001</v>
      </c>
      <c r="I1022" s="211"/>
      <c r="J1022" s="207"/>
      <c r="K1022" s="207"/>
      <c r="L1022" s="212"/>
      <c r="M1022" s="213"/>
      <c r="N1022" s="214"/>
      <c r="O1022" s="214"/>
      <c r="P1022" s="214"/>
      <c r="Q1022" s="214"/>
      <c r="R1022" s="214"/>
      <c r="S1022" s="214"/>
      <c r="T1022" s="215"/>
      <c r="AT1022" s="216" t="s">
        <v>254</v>
      </c>
      <c r="AU1022" s="216" t="s">
        <v>86</v>
      </c>
      <c r="AV1022" s="13" t="s">
        <v>86</v>
      </c>
      <c r="AW1022" s="13" t="s">
        <v>37</v>
      </c>
      <c r="AX1022" s="13" t="s">
        <v>76</v>
      </c>
      <c r="AY1022" s="216" t="s">
        <v>142</v>
      </c>
    </row>
    <row r="1023" spans="1:65" s="14" customFormat="1" ht="11.25">
      <c r="B1023" s="217"/>
      <c r="C1023" s="218"/>
      <c r="D1023" s="198" t="s">
        <v>254</v>
      </c>
      <c r="E1023" s="219" t="s">
        <v>19</v>
      </c>
      <c r="F1023" s="220" t="s">
        <v>266</v>
      </c>
      <c r="G1023" s="218"/>
      <c r="H1023" s="221">
        <v>156.785</v>
      </c>
      <c r="I1023" s="222"/>
      <c r="J1023" s="218"/>
      <c r="K1023" s="218"/>
      <c r="L1023" s="223"/>
      <c r="M1023" s="224"/>
      <c r="N1023" s="225"/>
      <c r="O1023" s="225"/>
      <c r="P1023" s="225"/>
      <c r="Q1023" s="225"/>
      <c r="R1023" s="225"/>
      <c r="S1023" s="225"/>
      <c r="T1023" s="226"/>
      <c r="AT1023" s="227" t="s">
        <v>254</v>
      </c>
      <c r="AU1023" s="227" t="s">
        <v>86</v>
      </c>
      <c r="AV1023" s="14" t="s">
        <v>167</v>
      </c>
      <c r="AW1023" s="14" t="s">
        <v>37</v>
      </c>
      <c r="AX1023" s="14" t="s">
        <v>84</v>
      </c>
      <c r="AY1023" s="227" t="s">
        <v>142</v>
      </c>
    </row>
    <row r="1024" spans="1:65" s="13" customFormat="1" ht="11.25">
      <c r="B1024" s="206"/>
      <c r="C1024" s="207"/>
      <c r="D1024" s="198" t="s">
        <v>254</v>
      </c>
      <c r="E1024" s="207"/>
      <c r="F1024" s="209" t="s">
        <v>1517</v>
      </c>
      <c r="G1024" s="207"/>
      <c r="H1024" s="210">
        <v>172.464</v>
      </c>
      <c r="I1024" s="211"/>
      <c r="J1024" s="207"/>
      <c r="K1024" s="207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254</v>
      </c>
      <c r="AU1024" s="216" t="s">
        <v>86</v>
      </c>
      <c r="AV1024" s="13" t="s">
        <v>86</v>
      </c>
      <c r="AW1024" s="13" t="s">
        <v>4</v>
      </c>
      <c r="AX1024" s="13" t="s">
        <v>84</v>
      </c>
      <c r="AY1024" s="216" t="s">
        <v>142</v>
      </c>
    </row>
    <row r="1025" spans="1:65" s="2" customFormat="1" ht="24.2" customHeight="1">
      <c r="A1025" s="36"/>
      <c r="B1025" s="37"/>
      <c r="C1025" s="228" t="s">
        <v>1518</v>
      </c>
      <c r="D1025" s="228" t="s">
        <v>351</v>
      </c>
      <c r="E1025" s="229" t="s">
        <v>1519</v>
      </c>
      <c r="F1025" s="230" t="s">
        <v>1520</v>
      </c>
      <c r="G1025" s="231" t="s">
        <v>251</v>
      </c>
      <c r="H1025" s="232">
        <v>109.336</v>
      </c>
      <c r="I1025" s="233"/>
      <c r="J1025" s="234">
        <f>ROUND(I1025*H1025,2)</f>
        <v>0</v>
      </c>
      <c r="K1025" s="230" t="s">
        <v>149</v>
      </c>
      <c r="L1025" s="235"/>
      <c r="M1025" s="236" t="s">
        <v>19</v>
      </c>
      <c r="N1025" s="237" t="s">
        <v>47</v>
      </c>
      <c r="O1025" s="66"/>
      <c r="P1025" s="189">
        <f>O1025*H1025</f>
        <v>0</v>
      </c>
      <c r="Q1025" s="189">
        <v>3.5000000000000001E-3</v>
      </c>
      <c r="R1025" s="189">
        <f>Q1025*H1025</f>
        <v>0.38267600000000002</v>
      </c>
      <c r="S1025" s="189">
        <v>0</v>
      </c>
      <c r="T1025" s="190">
        <f>S1025*H1025</f>
        <v>0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91" t="s">
        <v>437</v>
      </c>
      <c r="AT1025" s="191" t="s">
        <v>351</v>
      </c>
      <c r="AU1025" s="191" t="s">
        <v>86</v>
      </c>
      <c r="AY1025" s="19" t="s">
        <v>142</v>
      </c>
      <c r="BE1025" s="192">
        <f>IF(N1025="základní",J1025,0)</f>
        <v>0</v>
      </c>
      <c r="BF1025" s="192">
        <f>IF(N1025="snížená",J1025,0)</f>
        <v>0</v>
      </c>
      <c r="BG1025" s="192">
        <f>IF(N1025="zákl. přenesená",J1025,0)</f>
        <v>0</v>
      </c>
      <c r="BH1025" s="192">
        <f>IF(N1025="sníž. přenesená",J1025,0)</f>
        <v>0</v>
      </c>
      <c r="BI1025" s="192">
        <f>IF(N1025="nulová",J1025,0)</f>
        <v>0</v>
      </c>
      <c r="BJ1025" s="19" t="s">
        <v>84</v>
      </c>
      <c r="BK1025" s="192">
        <f>ROUND(I1025*H1025,2)</f>
        <v>0</v>
      </c>
      <c r="BL1025" s="19" t="s">
        <v>339</v>
      </c>
      <c r="BM1025" s="191" t="s">
        <v>1521</v>
      </c>
    </row>
    <row r="1026" spans="1:65" s="15" customFormat="1" ht="11.25">
      <c r="B1026" s="238"/>
      <c r="C1026" s="239"/>
      <c r="D1026" s="198" t="s">
        <v>254</v>
      </c>
      <c r="E1026" s="240" t="s">
        <v>19</v>
      </c>
      <c r="F1026" s="241" t="s">
        <v>1506</v>
      </c>
      <c r="G1026" s="239"/>
      <c r="H1026" s="240" t="s">
        <v>19</v>
      </c>
      <c r="I1026" s="242"/>
      <c r="J1026" s="239"/>
      <c r="K1026" s="239"/>
      <c r="L1026" s="243"/>
      <c r="M1026" s="244"/>
      <c r="N1026" s="245"/>
      <c r="O1026" s="245"/>
      <c r="P1026" s="245"/>
      <c r="Q1026" s="245"/>
      <c r="R1026" s="245"/>
      <c r="S1026" s="245"/>
      <c r="T1026" s="246"/>
      <c r="AT1026" s="247" t="s">
        <v>254</v>
      </c>
      <c r="AU1026" s="247" t="s">
        <v>86</v>
      </c>
      <c r="AV1026" s="15" t="s">
        <v>84</v>
      </c>
      <c r="AW1026" s="15" t="s">
        <v>37</v>
      </c>
      <c r="AX1026" s="15" t="s">
        <v>76</v>
      </c>
      <c r="AY1026" s="247" t="s">
        <v>142</v>
      </c>
    </row>
    <row r="1027" spans="1:65" s="13" customFormat="1" ht="22.5">
      <c r="B1027" s="206"/>
      <c r="C1027" s="207"/>
      <c r="D1027" s="198" t="s">
        <v>254</v>
      </c>
      <c r="E1027" s="208" t="s">
        <v>19</v>
      </c>
      <c r="F1027" s="209" t="s">
        <v>1507</v>
      </c>
      <c r="G1027" s="207"/>
      <c r="H1027" s="210">
        <v>72.465999999999994</v>
      </c>
      <c r="I1027" s="211"/>
      <c r="J1027" s="207"/>
      <c r="K1027" s="207"/>
      <c r="L1027" s="212"/>
      <c r="M1027" s="213"/>
      <c r="N1027" s="214"/>
      <c r="O1027" s="214"/>
      <c r="P1027" s="214"/>
      <c r="Q1027" s="214"/>
      <c r="R1027" s="214"/>
      <c r="S1027" s="214"/>
      <c r="T1027" s="215"/>
      <c r="AT1027" s="216" t="s">
        <v>254</v>
      </c>
      <c r="AU1027" s="216" t="s">
        <v>86</v>
      </c>
      <c r="AV1027" s="13" t="s">
        <v>86</v>
      </c>
      <c r="AW1027" s="13" t="s">
        <v>37</v>
      </c>
      <c r="AX1027" s="13" t="s">
        <v>76</v>
      </c>
      <c r="AY1027" s="216" t="s">
        <v>142</v>
      </c>
    </row>
    <row r="1028" spans="1:65" s="15" customFormat="1" ht="11.25">
      <c r="B1028" s="238"/>
      <c r="C1028" s="239"/>
      <c r="D1028" s="198" t="s">
        <v>254</v>
      </c>
      <c r="E1028" s="240" t="s">
        <v>19</v>
      </c>
      <c r="F1028" s="241" t="s">
        <v>1508</v>
      </c>
      <c r="G1028" s="239"/>
      <c r="H1028" s="240" t="s">
        <v>19</v>
      </c>
      <c r="I1028" s="242"/>
      <c r="J1028" s="239"/>
      <c r="K1028" s="239"/>
      <c r="L1028" s="243"/>
      <c r="M1028" s="244"/>
      <c r="N1028" s="245"/>
      <c r="O1028" s="245"/>
      <c r="P1028" s="245"/>
      <c r="Q1028" s="245"/>
      <c r="R1028" s="245"/>
      <c r="S1028" s="245"/>
      <c r="T1028" s="246"/>
      <c r="AT1028" s="247" t="s">
        <v>254</v>
      </c>
      <c r="AU1028" s="247" t="s">
        <v>86</v>
      </c>
      <c r="AV1028" s="15" t="s">
        <v>84</v>
      </c>
      <c r="AW1028" s="15" t="s">
        <v>37</v>
      </c>
      <c r="AX1028" s="15" t="s">
        <v>76</v>
      </c>
      <c r="AY1028" s="247" t="s">
        <v>142</v>
      </c>
    </row>
    <row r="1029" spans="1:65" s="13" customFormat="1" ht="22.5">
      <c r="B1029" s="206"/>
      <c r="C1029" s="207"/>
      <c r="D1029" s="198" t="s">
        <v>254</v>
      </c>
      <c r="E1029" s="208" t="s">
        <v>19</v>
      </c>
      <c r="F1029" s="209" t="s">
        <v>1509</v>
      </c>
      <c r="G1029" s="207"/>
      <c r="H1029" s="210">
        <v>26.93</v>
      </c>
      <c r="I1029" s="211"/>
      <c r="J1029" s="207"/>
      <c r="K1029" s="207"/>
      <c r="L1029" s="212"/>
      <c r="M1029" s="213"/>
      <c r="N1029" s="214"/>
      <c r="O1029" s="214"/>
      <c r="P1029" s="214"/>
      <c r="Q1029" s="214"/>
      <c r="R1029" s="214"/>
      <c r="S1029" s="214"/>
      <c r="T1029" s="215"/>
      <c r="AT1029" s="216" t="s">
        <v>254</v>
      </c>
      <c r="AU1029" s="216" t="s">
        <v>86</v>
      </c>
      <c r="AV1029" s="13" t="s">
        <v>86</v>
      </c>
      <c r="AW1029" s="13" t="s">
        <v>37</v>
      </c>
      <c r="AX1029" s="13" t="s">
        <v>76</v>
      </c>
      <c r="AY1029" s="216" t="s">
        <v>142</v>
      </c>
    </row>
    <row r="1030" spans="1:65" s="14" customFormat="1" ht="11.25">
      <c r="B1030" s="217"/>
      <c r="C1030" s="218"/>
      <c r="D1030" s="198" t="s">
        <v>254</v>
      </c>
      <c r="E1030" s="219" t="s">
        <v>19</v>
      </c>
      <c r="F1030" s="220" t="s">
        <v>266</v>
      </c>
      <c r="G1030" s="218"/>
      <c r="H1030" s="221">
        <v>99.396000000000001</v>
      </c>
      <c r="I1030" s="222"/>
      <c r="J1030" s="218"/>
      <c r="K1030" s="218"/>
      <c r="L1030" s="223"/>
      <c r="M1030" s="224"/>
      <c r="N1030" s="225"/>
      <c r="O1030" s="225"/>
      <c r="P1030" s="225"/>
      <c r="Q1030" s="225"/>
      <c r="R1030" s="225"/>
      <c r="S1030" s="225"/>
      <c r="T1030" s="226"/>
      <c r="AT1030" s="227" t="s">
        <v>254</v>
      </c>
      <c r="AU1030" s="227" t="s">
        <v>86</v>
      </c>
      <c r="AV1030" s="14" t="s">
        <v>167</v>
      </c>
      <c r="AW1030" s="14" t="s">
        <v>37</v>
      </c>
      <c r="AX1030" s="14" t="s">
        <v>84</v>
      </c>
      <c r="AY1030" s="227" t="s">
        <v>142</v>
      </c>
    </row>
    <row r="1031" spans="1:65" s="13" customFormat="1" ht="11.25">
      <c r="B1031" s="206"/>
      <c r="C1031" s="207"/>
      <c r="D1031" s="198" t="s">
        <v>254</v>
      </c>
      <c r="E1031" s="207"/>
      <c r="F1031" s="209" t="s">
        <v>1522</v>
      </c>
      <c r="G1031" s="207"/>
      <c r="H1031" s="210">
        <v>109.336</v>
      </c>
      <c r="I1031" s="211"/>
      <c r="J1031" s="207"/>
      <c r="K1031" s="207"/>
      <c r="L1031" s="212"/>
      <c r="M1031" s="213"/>
      <c r="N1031" s="214"/>
      <c r="O1031" s="214"/>
      <c r="P1031" s="214"/>
      <c r="Q1031" s="214"/>
      <c r="R1031" s="214"/>
      <c r="S1031" s="214"/>
      <c r="T1031" s="215"/>
      <c r="AT1031" s="216" t="s">
        <v>254</v>
      </c>
      <c r="AU1031" s="216" t="s">
        <v>86</v>
      </c>
      <c r="AV1031" s="13" t="s">
        <v>86</v>
      </c>
      <c r="AW1031" s="13" t="s">
        <v>4</v>
      </c>
      <c r="AX1031" s="13" t="s">
        <v>84</v>
      </c>
      <c r="AY1031" s="216" t="s">
        <v>142</v>
      </c>
    </row>
    <row r="1032" spans="1:65" s="2" customFormat="1" ht="24.2" customHeight="1">
      <c r="A1032" s="36"/>
      <c r="B1032" s="37"/>
      <c r="C1032" s="228" t="s">
        <v>1523</v>
      </c>
      <c r="D1032" s="228" t="s">
        <v>351</v>
      </c>
      <c r="E1032" s="229" t="s">
        <v>1524</v>
      </c>
      <c r="F1032" s="230" t="s">
        <v>1525</v>
      </c>
      <c r="G1032" s="231" t="s">
        <v>251</v>
      </c>
      <c r="H1032" s="232">
        <v>249.87100000000001</v>
      </c>
      <c r="I1032" s="233"/>
      <c r="J1032" s="234">
        <f>ROUND(I1032*H1032,2)</f>
        <v>0</v>
      </c>
      <c r="K1032" s="230" t="s">
        <v>149</v>
      </c>
      <c r="L1032" s="235"/>
      <c r="M1032" s="236" t="s">
        <v>19</v>
      </c>
      <c r="N1032" s="237" t="s">
        <v>47</v>
      </c>
      <c r="O1032" s="66"/>
      <c r="P1032" s="189">
        <f>O1032*H1032</f>
        <v>0</v>
      </c>
      <c r="Q1032" s="189">
        <v>4.8999999999999998E-3</v>
      </c>
      <c r="R1032" s="189">
        <f>Q1032*H1032</f>
        <v>1.2243679000000001</v>
      </c>
      <c r="S1032" s="189">
        <v>0</v>
      </c>
      <c r="T1032" s="190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91" t="s">
        <v>437</v>
      </c>
      <c r="AT1032" s="191" t="s">
        <v>351</v>
      </c>
      <c r="AU1032" s="191" t="s">
        <v>86</v>
      </c>
      <c r="AY1032" s="19" t="s">
        <v>142</v>
      </c>
      <c r="BE1032" s="192">
        <f>IF(N1032="základní",J1032,0)</f>
        <v>0</v>
      </c>
      <c r="BF1032" s="192">
        <f>IF(N1032="snížená",J1032,0)</f>
        <v>0</v>
      </c>
      <c r="BG1032" s="192">
        <f>IF(N1032="zákl. přenesená",J1032,0)</f>
        <v>0</v>
      </c>
      <c r="BH1032" s="192">
        <f>IF(N1032="sníž. přenesená",J1032,0)</f>
        <v>0</v>
      </c>
      <c r="BI1032" s="192">
        <f>IF(N1032="nulová",J1032,0)</f>
        <v>0</v>
      </c>
      <c r="BJ1032" s="19" t="s">
        <v>84</v>
      </c>
      <c r="BK1032" s="192">
        <f>ROUND(I1032*H1032,2)</f>
        <v>0</v>
      </c>
      <c r="BL1032" s="19" t="s">
        <v>339</v>
      </c>
      <c r="BM1032" s="191" t="s">
        <v>1526</v>
      </c>
    </row>
    <row r="1033" spans="1:65" s="15" customFormat="1" ht="11.25">
      <c r="B1033" s="238"/>
      <c r="C1033" s="239"/>
      <c r="D1033" s="198" t="s">
        <v>254</v>
      </c>
      <c r="E1033" s="240" t="s">
        <v>19</v>
      </c>
      <c r="F1033" s="241" t="s">
        <v>1510</v>
      </c>
      <c r="G1033" s="239"/>
      <c r="H1033" s="240" t="s">
        <v>19</v>
      </c>
      <c r="I1033" s="242"/>
      <c r="J1033" s="239"/>
      <c r="K1033" s="239"/>
      <c r="L1033" s="243"/>
      <c r="M1033" s="244"/>
      <c r="N1033" s="245"/>
      <c r="O1033" s="245"/>
      <c r="P1033" s="245"/>
      <c r="Q1033" s="245"/>
      <c r="R1033" s="245"/>
      <c r="S1033" s="245"/>
      <c r="T1033" s="246"/>
      <c r="AT1033" s="247" t="s">
        <v>254</v>
      </c>
      <c r="AU1033" s="247" t="s">
        <v>86</v>
      </c>
      <c r="AV1033" s="15" t="s">
        <v>84</v>
      </c>
      <c r="AW1033" s="15" t="s">
        <v>37</v>
      </c>
      <c r="AX1033" s="15" t="s">
        <v>76</v>
      </c>
      <c r="AY1033" s="247" t="s">
        <v>142</v>
      </c>
    </row>
    <row r="1034" spans="1:65" s="13" customFormat="1" ht="33.75">
      <c r="B1034" s="206"/>
      <c r="C1034" s="207"/>
      <c r="D1034" s="198" t="s">
        <v>254</v>
      </c>
      <c r="E1034" s="208" t="s">
        <v>19</v>
      </c>
      <c r="F1034" s="209" t="s">
        <v>1511</v>
      </c>
      <c r="G1034" s="207"/>
      <c r="H1034" s="210">
        <v>280.791</v>
      </c>
      <c r="I1034" s="211"/>
      <c r="J1034" s="207"/>
      <c r="K1034" s="207"/>
      <c r="L1034" s="212"/>
      <c r="M1034" s="213"/>
      <c r="N1034" s="214"/>
      <c r="O1034" s="214"/>
      <c r="P1034" s="214"/>
      <c r="Q1034" s="214"/>
      <c r="R1034" s="214"/>
      <c r="S1034" s="214"/>
      <c r="T1034" s="215"/>
      <c r="AT1034" s="216" t="s">
        <v>254</v>
      </c>
      <c r="AU1034" s="216" t="s">
        <v>86</v>
      </c>
      <c r="AV1034" s="13" t="s">
        <v>86</v>
      </c>
      <c r="AW1034" s="13" t="s">
        <v>37</v>
      </c>
      <c r="AX1034" s="13" t="s">
        <v>76</v>
      </c>
      <c r="AY1034" s="216" t="s">
        <v>142</v>
      </c>
    </row>
    <row r="1035" spans="1:65" s="13" customFormat="1" ht="33.75">
      <c r="B1035" s="206"/>
      <c r="C1035" s="207"/>
      <c r="D1035" s="198" t="s">
        <v>254</v>
      </c>
      <c r="E1035" s="208" t="s">
        <v>19</v>
      </c>
      <c r="F1035" s="209" t="s">
        <v>1512</v>
      </c>
      <c r="G1035" s="207"/>
      <c r="H1035" s="210">
        <v>-53.636000000000003</v>
      </c>
      <c r="I1035" s="211"/>
      <c r="J1035" s="207"/>
      <c r="K1035" s="207"/>
      <c r="L1035" s="212"/>
      <c r="M1035" s="213"/>
      <c r="N1035" s="214"/>
      <c r="O1035" s="214"/>
      <c r="P1035" s="214"/>
      <c r="Q1035" s="214"/>
      <c r="R1035" s="214"/>
      <c r="S1035" s="214"/>
      <c r="T1035" s="215"/>
      <c r="AT1035" s="216" t="s">
        <v>254</v>
      </c>
      <c r="AU1035" s="216" t="s">
        <v>86</v>
      </c>
      <c r="AV1035" s="13" t="s">
        <v>86</v>
      </c>
      <c r="AW1035" s="13" t="s">
        <v>37</v>
      </c>
      <c r="AX1035" s="13" t="s">
        <v>76</v>
      </c>
      <c r="AY1035" s="216" t="s">
        <v>142</v>
      </c>
    </row>
    <row r="1036" spans="1:65" s="14" customFormat="1" ht="11.25">
      <c r="B1036" s="217"/>
      <c r="C1036" s="218"/>
      <c r="D1036" s="198" t="s">
        <v>254</v>
      </c>
      <c r="E1036" s="219" t="s">
        <v>19</v>
      </c>
      <c r="F1036" s="220" t="s">
        <v>266</v>
      </c>
      <c r="G1036" s="218"/>
      <c r="H1036" s="221">
        <v>227.155</v>
      </c>
      <c r="I1036" s="222"/>
      <c r="J1036" s="218"/>
      <c r="K1036" s="218"/>
      <c r="L1036" s="223"/>
      <c r="M1036" s="224"/>
      <c r="N1036" s="225"/>
      <c r="O1036" s="225"/>
      <c r="P1036" s="225"/>
      <c r="Q1036" s="225"/>
      <c r="R1036" s="225"/>
      <c r="S1036" s="225"/>
      <c r="T1036" s="226"/>
      <c r="AT1036" s="227" t="s">
        <v>254</v>
      </c>
      <c r="AU1036" s="227" t="s">
        <v>86</v>
      </c>
      <c r="AV1036" s="14" t="s">
        <v>167</v>
      </c>
      <c r="AW1036" s="14" t="s">
        <v>37</v>
      </c>
      <c r="AX1036" s="14" t="s">
        <v>84</v>
      </c>
      <c r="AY1036" s="227" t="s">
        <v>142</v>
      </c>
    </row>
    <row r="1037" spans="1:65" s="13" customFormat="1" ht="11.25">
      <c r="B1037" s="206"/>
      <c r="C1037" s="207"/>
      <c r="D1037" s="198" t="s">
        <v>254</v>
      </c>
      <c r="E1037" s="207"/>
      <c r="F1037" s="209" t="s">
        <v>1527</v>
      </c>
      <c r="G1037" s="207"/>
      <c r="H1037" s="210">
        <v>249.87100000000001</v>
      </c>
      <c r="I1037" s="211"/>
      <c r="J1037" s="207"/>
      <c r="K1037" s="207"/>
      <c r="L1037" s="212"/>
      <c r="M1037" s="213"/>
      <c r="N1037" s="214"/>
      <c r="O1037" s="214"/>
      <c r="P1037" s="214"/>
      <c r="Q1037" s="214"/>
      <c r="R1037" s="214"/>
      <c r="S1037" s="214"/>
      <c r="T1037" s="215"/>
      <c r="AT1037" s="216" t="s">
        <v>254</v>
      </c>
      <c r="AU1037" s="216" t="s">
        <v>86</v>
      </c>
      <c r="AV1037" s="13" t="s">
        <v>86</v>
      </c>
      <c r="AW1037" s="13" t="s">
        <v>4</v>
      </c>
      <c r="AX1037" s="13" t="s">
        <v>84</v>
      </c>
      <c r="AY1037" s="216" t="s">
        <v>142</v>
      </c>
    </row>
    <row r="1038" spans="1:65" s="2" customFormat="1" ht="44.25" customHeight="1">
      <c r="A1038" s="36"/>
      <c r="B1038" s="37"/>
      <c r="C1038" s="180" t="s">
        <v>1528</v>
      </c>
      <c r="D1038" s="180" t="s">
        <v>145</v>
      </c>
      <c r="E1038" s="181" t="s">
        <v>1529</v>
      </c>
      <c r="F1038" s="182" t="s">
        <v>1530</v>
      </c>
      <c r="G1038" s="183" t="s">
        <v>251</v>
      </c>
      <c r="H1038" s="184">
        <v>198.215</v>
      </c>
      <c r="I1038" s="185"/>
      <c r="J1038" s="186">
        <f>ROUND(I1038*H1038,2)</f>
        <v>0</v>
      </c>
      <c r="K1038" s="182" t="s">
        <v>149</v>
      </c>
      <c r="L1038" s="41"/>
      <c r="M1038" s="187" t="s">
        <v>19</v>
      </c>
      <c r="N1038" s="188" t="s">
        <v>47</v>
      </c>
      <c r="O1038" s="66"/>
      <c r="P1038" s="189">
        <f>O1038*H1038</f>
        <v>0</v>
      </c>
      <c r="Q1038" s="189">
        <v>1.0000000000000001E-5</v>
      </c>
      <c r="R1038" s="189">
        <f>Q1038*H1038</f>
        <v>1.9821500000000002E-3</v>
      </c>
      <c r="S1038" s="189">
        <v>0</v>
      </c>
      <c r="T1038" s="190">
        <f>S1038*H1038</f>
        <v>0</v>
      </c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R1038" s="191" t="s">
        <v>339</v>
      </c>
      <c r="AT1038" s="191" t="s">
        <v>145</v>
      </c>
      <c r="AU1038" s="191" t="s">
        <v>86</v>
      </c>
      <c r="AY1038" s="19" t="s">
        <v>142</v>
      </c>
      <c r="BE1038" s="192">
        <f>IF(N1038="základní",J1038,0)</f>
        <v>0</v>
      </c>
      <c r="BF1038" s="192">
        <f>IF(N1038="snížená",J1038,0)</f>
        <v>0</v>
      </c>
      <c r="BG1038" s="192">
        <f>IF(N1038="zákl. přenesená",J1038,0)</f>
        <v>0</v>
      </c>
      <c r="BH1038" s="192">
        <f>IF(N1038="sníž. přenesená",J1038,0)</f>
        <v>0</v>
      </c>
      <c r="BI1038" s="192">
        <f>IF(N1038="nulová",J1038,0)</f>
        <v>0</v>
      </c>
      <c r="BJ1038" s="19" t="s">
        <v>84</v>
      </c>
      <c r="BK1038" s="192">
        <f>ROUND(I1038*H1038,2)</f>
        <v>0</v>
      </c>
      <c r="BL1038" s="19" t="s">
        <v>339</v>
      </c>
      <c r="BM1038" s="191" t="s">
        <v>1531</v>
      </c>
    </row>
    <row r="1039" spans="1:65" s="2" customFormat="1" ht="11.25">
      <c r="A1039" s="36"/>
      <c r="B1039" s="37"/>
      <c r="C1039" s="38"/>
      <c r="D1039" s="193" t="s">
        <v>152</v>
      </c>
      <c r="E1039" s="38"/>
      <c r="F1039" s="194" t="s">
        <v>1532</v>
      </c>
      <c r="G1039" s="38"/>
      <c r="H1039" s="38"/>
      <c r="I1039" s="195"/>
      <c r="J1039" s="38"/>
      <c r="K1039" s="38"/>
      <c r="L1039" s="41"/>
      <c r="M1039" s="196"/>
      <c r="N1039" s="197"/>
      <c r="O1039" s="66"/>
      <c r="P1039" s="66"/>
      <c r="Q1039" s="66"/>
      <c r="R1039" s="66"/>
      <c r="S1039" s="66"/>
      <c r="T1039" s="67"/>
      <c r="U1039" s="36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T1039" s="19" t="s">
        <v>152</v>
      </c>
      <c r="AU1039" s="19" t="s">
        <v>86</v>
      </c>
    </row>
    <row r="1040" spans="1:65" s="13" customFormat="1" ht="22.5">
      <c r="B1040" s="206"/>
      <c r="C1040" s="207"/>
      <c r="D1040" s="198" t="s">
        <v>254</v>
      </c>
      <c r="E1040" s="208" t="s">
        <v>19</v>
      </c>
      <c r="F1040" s="209" t="s">
        <v>1483</v>
      </c>
      <c r="G1040" s="207"/>
      <c r="H1040" s="210">
        <v>283.40300000000002</v>
      </c>
      <c r="I1040" s="211"/>
      <c r="J1040" s="207"/>
      <c r="K1040" s="207"/>
      <c r="L1040" s="212"/>
      <c r="M1040" s="213"/>
      <c r="N1040" s="214"/>
      <c r="O1040" s="214"/>
      <c r="P1040" s="214"/>
      <c r="Q1040" s="214"/>
      <c r="R1040" s="214"/>
      <c r="S1040" s="214"/>
      <c r="T1040" s="215"/>
      <c r="AT1040" s="216" t="s">
        <v>254</v>
      </c>
      <c r="AU1040" s="216" t="s">
        <v>86</v>
      </c>
      <c r="AV1040" s="13" t="s">
        <v>86</v>
      </c>
      <c r="AW1040" s="13" t="s">
        <v>37</v>
      </c>
      <c r="AX1040" s="13" t="s">
        <v>76</v>
      </c>
      <c r="AY1040" s="216" t="s">
        <v>142</v>
      </c>
    </row>
    <row r="1041" spans="1:65" s="13" customFormat="1" ht="22.5">
      <c r="B1041" s="206"/>
      <c r="C1041" s="207"/>
      <c r="D1041" s="198" t="s">
        <v>254</v>
      </c>
      <c r="E1041" s="208" t="s">
        <v>19</v>
      </c>
      <c r="F1041" s="209" t="s">
        <v>1484</v>
      </c>
      <c r="G1041" s="207"/>
      <c r="H1041" s="210">
        <v>-85.188000000000002</v>
      </c>
      <c r="I1041" s="211"/>
      <c r="J1041" s="207"/>
      <c r="K1041" s="207"/>
      <c r="L1041" s="212"/>
      <c r="M1041" s="213"/>
      <c r="N1041" s="214"/>
      <c r="O1041" s="214"/>
      <c r="P1041" s="214"/>
      <c r="Q1041" s="214"/>
      <c r="R1041" s="214"/>
      <c r="S1041" s="214"/>
      <c r="T1041" s="215"/>
      <c r="AT1041" s="216" t="s">
        <v>254</v>
      </c>
      <c r="AU1041" s="216" t="s">
        <v>86</v>
      </c>
      <c r="AV1041" s="13" t="s">
        <v>86</v>
      </c>
      <c r="AW1041" s="13" t="s">
        <v>37</v>
      </c>
      <c r="AX1041" s="13" t="s">
        <v>76</v>
      </c>
      <c r="AY1041" s="216" t="s">
        <v>142</v>
      </c>
    </row>
    <row r="1042" spans="1:65" s="14" customFormat="1" ht="11.25">
      <c r="B1042" s="217"/>
      <c r="C1042" s="218"/>
      <c r="D1042" s="198" t="s">
        <v>254</v>
      </c>
      <c r="E1042" s="219" t="s">
        <v>19</v>
      </c>
      <c r="F1042" s="220" t="s">
        <v>266</v>
      </c>
      <c r="G1042" s="218"/>
      <c r="H1042" s="221">
        <v>198.215</v>
      </c>
      <c r="I1042" s="222"/>
      <c r="J1042" s="218"/>
      <c r="K1042" s="218"/>
      <c r="L1042" s="223"/>
      <c r="M1042" s="224"/>
      <c r="N1042" s="225"/>
      <c r="O1042" s="225"/>
      <c r="P1042" s="225"/>
      <c r="Q1042" s="225"/>
      <c r="R1042" s="225"/>
      <c r="S1042" s="225"/>
      <c r="T1042" s="226"/>
      <c r="AT1042" s="227" t="s">
        <v>254</v>
      </c>
      <c r="AU1042" s="227" t="s">
        <v>86</v>
      </c>
      <c r="AV1042" s="14" t="s">
        <v>167</v>
      </c>
      <c r="AW1042" s="14" t="s">
        <v>37</v>
      </c>
      <c r="AX1042" s="14" t="s">
        <v>84</v>
      </c>
      <c r="AY1042" s="227" t="s">
        <v>142</v>
      </c>
    </row>
    <row r="1043" spans="1:65" s="2" customFormat="1" ht="24.2" customHeight="1">
      <c r="A1043" s="36"/>
      <c r="B1043" s="37"/>
      <c r="C1043" s="228" t="s">
        <v>1533</v>
      </c>
      <c r="D1043" s="228" t="s">
        <v>351</v>
      </c>
      <c r="E1043" s="229" t="s">
        <v>1534</v>
      </c>
      <c r="F1043" s="230" t="s">
        <v>1535</v>
      </c>
      <c r="G1043" s="231" t="s">
        <v>251</v>
      </c>
      <c r="H1043" s="232">
        <v>218.03700000000001</v>
      </c>
      <c r="I1043" s="233"/>
      <c r="J1043" s="234">
        <f>ROUND(I1043*H1043,2)</f>
        <v>0</v>
      </c>
      <c r="K1043" s="230" t="s">
        <v>149</v>
      </c>
      <c r="L1043" s="235"/>
      <c r="M1043" s="236" t="s">
        <v>19</v>
      </c>
      <c r="N1043" s="237" t="s">
        <v>47</v>
      </c>
      <c r="O1043" s="66"/>
      <c r="P1043" s="189">
        <f>O1043*H1043</f>
        <v>0</v>
      </c>
      <c r="Q1043" s="189">
        <v>1.2999999999999999E-4</v>
      </c>
      <c r="R1043" s="189">
        <f>Q1043*H1043</f>
        <v>2.8344809999999998E-2</v>
      </c>
      <c r="S1043" s="189">
        <v>0</v>
      </c>
      <c r="T1043" s="190">
        <f>S1043*H1043</f>
        <v>0</v>
      </c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R1043" s="191" t="s">
        <v>437</v>
      </c>
      <c r="AT1043" s="191" t="s">
        <v>351</v>
      </c>
      <c r="AU1043" s="191" t="s">
        <v>86</v>
      </c>
      <c r="AY1043" s="19" t="s">
        <v>142</v>
      </c>
      <c r="BE1043" s="192">
        <f>IF(N1043="základní",J1043,0)</f>
        <v>0</v>
      </c>
      <c r="BF1043" s="192">
        <f>IF(N1043="snížená",J1043,0)</f>
        <v>0</v>
      </c>
      <c r="BG1043" s="192">
        <f>IF(N1043="zákl. přenesená",J1043,0)</f>
        <v>0</v>
      </c>
      <c r="BH1043" s="192">
        <f>IF(N1043="sníž. přenesená",J1043,0)</f>
        <v>0</v>
      </c>
      <c r="BI1043" s="192">
        <f>IF(N1043="nulová",J1043,0)</f>
        <v>0</v>
      </c>
      <c r="BJ1043" s="19" t="s">
        <v>84</v>
      </c>
      <c r="BK1043" s="192">
        <f>ROUND(I1043*H1043,2)</f>
        <v>0</v>
      </c>
      <c r="BL1043" s="19" t="s">
        <v>339</v>
      </c>
      <c r="BM1043" s="191" t="s">
        <v>1536</v>
      </c>
    </row>
    <row r="1044" spans="1:65" s="13" customFormat="1" ht="22.5">
      <c r="B1044" s="206"/>
      <c r="C1044" s="207"/>
      <c r="D1044" s="198" t="s">
        <v>254</v>
      </c>
      <c r="E1044" s="208" t="s">
        <v>19</v>
      </c>
      <c r="F1044" s="209" t="s">
        <v>1483</v>
      </c>
      <c r="G1044" s="207"/>
      <c r="H1044" s="210">
        <v>283.40300000000002</v>
      </c>
      <c r="I1044" s="211"/>
      <c r="J1044" s="207"/>
      <c r="K1044" s="207"/>
      <c r="L1044" s="212"/>
      <c r="M1044" s="213"/>
      <c r="N1044" s="214"/>
      <c r="O1044" s="214"/>
      <c r="P1044" s="214"/>
      <c r="Q1044" s="214"/>
      <c r="R1044" s="214"/>
      <c r="S1044" s="214"/>
      <c r="T1044" s="215"/>
      <c r="AT1044" s="216" t="s">
        <v>254</v>
      </c>
      <c r="AU1044" s="216" t="s">
        <v>86</v>
      </c>
      <c r="AV1044" s="13" t="s">
        <v>86</v>
      </c>
      <c r="AW1044" s="13" t="s">
        <v>37</v>
      </c>
      <c r="AX1044" s="13" t="s">
        <v>76</v>
      </c>
      <c r="AY1044" s="216" t="s">
        <v>142</v>
      </c>
    </row>
    <row r="1045" spans="1:65" s="13" customFormat="1" ht="22.5">
      <c r="B1045" s="206"/>
      <c r="C1045" s="207"/>
      <c r="D1045" s="198" t="s">
        <v>254</v>
      </c>
      <c r="E1045" s="208" t="s">
        <v>19</v>
      </c>
      <c r="F1045" s="209" t="s">
        <v>1484</v>
      </c>
      <c r="G1045" s="207"/>
      <c r="H1045" s="210">
        <v>-85.188000000000002</v>
      </c>
      <c r="I1045" s="211"/>
      <c r="J1045" s="207"/>
      <c r="K1045" s="207"/>
      <c r="L1045" s="212"/>
      <c r="M1045" s="213"/>
      <c r="N1045" s="214"/>
      <c r="O1045" s="214"/>
      <c r="P1045" s="214"/>
      <c r="Q1045" s="214"/>
      <c r="R1045" s="214"/>
      <c r="S1045" s="214"/>
      <c r="T1045" s="215"/>
      <c r="AT1045" s="216" t="s">
        <v>254</v>
      </c>
      <c r="AU1045" s="216" t="s">
        <v>86</v>
      </c>
      <c r="AV1045" s="13" t="s">
        <v>86</v>
      </c>
      <c r="AW1045" s="13" t="s">
        <v>37</v>
      </c>
      <c r="AX1045" s="13" t="s">
        <v>76</v>
      </c>
      <c r="AY1045" s="216" t="s">
        <v>142</v>
      </c>
    </row>
    <row r="1046" spans="1:65" s="14" customFormat="1" ht="11.25">
      <c r="B1046" s="217"/>
      <c r="C1046" s="218"/>
      <c r="D1046" s="198" t="s">
        <v>254</v>
      </c>
      <c r="E1046" s="219" t="s">
        <v>19</v>
      </c>
      <c r="F1046" s="220" t="s">
        <v>266</v>
      </c>
      <c r="G1046" s="218"/>
      <c r="H1046" s="221">
        <v>198.215</v>
      </c>
      <c r="I1046" s="222"/>
      <c r="J1046" s="218"/>
      <c r="K1046" s="218"/>
      <c r="L1046" s="223"/>
      <c r="M1046" s="224"/>
      <c r="N1046" s="225"/>
      <c r="O1046" s="225"/>
      <c r="P1046" s="225"/>
      <c r="Q1046" s="225"/>
      <c r="R1046" s="225"/>
      <c r="S1046" s="225"/>
      <c r="T1046" s="226"/>
      <c r="AT1046" s="227" t="s">
        <v>254</v>
      </c>
      <c r="AU1046" s="227" t="s">
        <v>86</v>
      </c>
      <c r="AV1046" s="14" t="s">
        <v>167</v>
      </c>
      <c r="AW1046" s="14" t="s">
        <v>37</v>
      </c>
      <c r="AX1046" s="14" t="s">
        <v>84</v>
      </c>
      <c r="AY1046" s="227" t="s">
        <v>142</v>
      </c>
    </row>
    <row r="1047" spans="1:65" s="13" customFormat="1" ht="11.25">
      <c r="B1047" s="206"/>
      <c r="C1047" s="207"/>
      <c r="D1047" s="198" t="s">
        <v>254</v>
      </c>
      <c r="E1047" s="207"/>
      <c r="F1047" s="209" t="s">
        <v>1537</v>
      </c>
      <c r="G1047" s="207"/>
      <c r="H1047" s="210">
        <v>218.03700000000001</v>
      </c>
      <c r="I1047" s="211"/>
      <c r="J1047" s="207"/>
      <c r="K1047" s="207"/>
      <c r="L1047" s="212"/>
      <c r="M1047" s="213"/>
      <c r="N1047" s="214"/>
      <c r="O1047" s="214"/>
      <c r="P1047" s="214"/>
      <c r="Q1047" s="214"/>
      <c r="R1047" s="214"/>
      <c r="S1047" s="214"/>
      <c r="T1047" s="215"/>
      <c r="AT1047" s="216" t="s">
        <v>254</v>
      </c>
      <c r="AU1047" s="216" t="s">
        <v>86</v>
      </c>
      <c r="AV1047" s="13" t="s">
        <v>86</v>
      </c>
      <c r="AW1047" s="13" t="s">
        <v>4</v>
      </c>
      <c r="AX1047" s="13" t="s">
        <v>84</v>
      </c>
      <c r="AY1047" s="216" t="s">
        <v>142</v>
      </c>
    </row>
    <row r="1048" spans="1:65" s="2" customFormat="1" ht="44.25" customHeight="1">
      <c r="A1048" s="36"/>
      <c r="B1048" s="37"/>
      <c r="C1048" s="180" t="s">
        <v>1538</v>
      </c>
      <c r="D1048" s="180" t="s">
        <v>145</v>
      </c>
      <c r="E1048" s="181" t="s">
        <v>1539</v>
      </c>
      <c r="F1048" s="182" t="s">
        <v>1540</v>
      </c>
      <c r="G1048" s="183" t="s">
        <v>251</v>
      </c>
      <c r="H1048" s="184">
        <v>279.88099999999997</v>
      </c>
      <c r="I1048" s="185"/>
      <c r="J1048" s="186">
        <f>ROUND(I1048*H1048,2)</f>
        <v>0</v>
      </c>
      <c r="K1048" s="182" t="s">
        <v>149</v>
      </c>
      <c r="L1048" s="41"/>
      <c r="M1048" s="187" t="s">
        <v>19</v>
      </c>
      <c r="N1048" s="188" t="s">
        <v>47</v>
      </c>
      <c r="O1048" s="66"/>
      <c r="P1048" s="189">
        <f>O1048*H1048</f>
        <v>0</v>
      </c>
      <c r="Q1048" s="189">
        <v>1.2E-4</v>
      </c>
      <c r="R1048" s="189">
        <f>Q1048*H1048</f>
        <v>3.3585719999999999E-2</v>
      </c>
      <c r="S1048" s="189">
        <v>0</v>
      </c>
      <c r="T1048" s="190">
        <f>S1048*H1048</f>
        <v>0</v>
      </c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R1048" s="191" t="s">
        <v>339</v>
      </c>
      <c r="AT1048" s="191" t="s">
        <v>145</v>
      </c>
      <c r="AU1048" s="191" t="s">
        <v>86</v>
      </c>
      <c r="AY1048" s="19" t="s">
        <v>142</v>
      </c>
      <c r="BE1048" s="192">
        <f>IF(N1048="základní",J1048,0)</f>
        <v>0</v>
      </c>
      <c r="BF1048" s="192">
        <f>IF(N1048="snížená",J1048,0)</f>
        <v>0</v>
      </c>
      <c r="BG1048" s="192">
        <f>IF(N1048="zákl. přenesená",J1048,0)</f>
        <v>0</v>
      </c>
      <c r="BH1048" s="192">
        <f>IF(N1048="sníž. přenesená",J1048,0)</f>
        <v>0</v>
      </c>
      <c r="BI1048" s="192">
        <f>IF(N1048="nulová",J1048,0)</f>
        <v>0</v>
      </c>
      <c r="BJ1048" s="19" t="s">
        <v>84</v>
      </c>
      <c r="BK1048" s="192">
        <f>ROUND(I1048*H1048,2)</f>
        <v>0</v>
      </c>
      <c r="BL1048" s="19" t="s">
        <v>339</v>
      </c>
      <c r="BM1048" s="191" t="s">
        <v>1541</v>
      </c>
    </row>
    <row r="1049" spans="1:65" s="2" customFormat="1" ht="11.25">
      <c r="A1049" s="36"/>
      <c r="B1049" s="37"/>
      <c r="C1049" s="38"/>
      <c r="D1049" s="193" t="s">
        <v>152</v>
      </c>
      <c r="E1049" s="38"/>
      <c r="F1049" s="194" t="s">
        <v>1542</v>
      </c>
      <c r="G1049" s="38"/>
      <c r="H1049" s="38"/>
      <c r="I1049" s="195"/>
      <c r="J1049" s="38"/>
      <c r="K1049" s="38"/>
      <c r="L1049" s="41"/>
      <c r="M1049" s="196"/>
      <c r="N1049" s="197"/>
      <c r="O1049" s="66"/>
      <c r="P1049" s="66"/>
      <c r="Q1049" s="66"/>
      <c r="R1049" s="66"/>
      <c r="S1049" s="66"/>
      <c r="T1049" s="67"/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T1049" s="19" t="s">
        <v>152</v>
      </c>
      <c r="AU1049" s="19" t="s">
        <v>86</v>
      </c>
    </row>
    <row r="1050" spans="1:65" s="13" customFormat="1" ht="11.25">
      <c r="B1050" s="206"/>
      <c r="C1050" s="207"/>
      <c r="D1050" s="198" t="s">
        <v>254</v>
      </c>
      <c r="E1050" s="208" t="s">
        <v>19</v>
      </c>
      <c r="F1050" s="209" t="s">
        <v>1543</v>
      </c>
      <c r="G1050" s="207"/>
      <c r="H1050" s="210">
        <v>279.88099999999997</v>
      </c>
      <c r="I1050" s="211"/>
      <c r="J1050" s="207"/>
      <c r="K1050" s="207"/>
      <c r="L1050" s="212"/>
      <c r="M1050" s="213"/>
      <c r="N1050" s="214"/>
      <c r="O1050" s="214"/>
      <c r="P1050" s="214"/>
      <c r="Q1050" s="214"/>
      <c r="R1050" s="214"/>
      <c r="S1050" s="214"/>
      <c r="T1050" s="215"/>
      <c r="AT1050" s="216" t="s">
        <v>254</v>
      </c>
      <c r="AU1050" s="216" t="s">
        <v>86</v>
      </c>
      <c r="AV1050" s="13" t="s">
        <v>86</v>
      </c>
      <c r="AW1050" s="13" t="s">
        <v>37</v>
      </c>
      <c r="AX1050" s="13" t="s">
        <v>84</v>
      </c>
      <c r="AY1050" s="216" t="s">
        <v>142</v>
      </c>
    </row>
    <row r="1051" spans="1:65" s="2" customFormat="1" ht="24.2" customHeight="1">
      <c r="A1051" s="36"/>
      <c r="B1051" s="37"/>
      <c r="C1051" s="228" t="s">
        <v>1544</v>
      </c>
      <c r="D1051" s="228" t="s">
        <v>351</v>
      </c>
      <c r="E1051" s="229" t="s">
        <v>1545</v>
      </c>
      <c r="F1051" s="230" t="s">
        <v>1546</v>
      </c>
      <c r="G1051" s="231" t="s">
        <v>251</v>
      </c>
      <c r="H1051" s="232">
        <v>307.86900000000003</v>
      </c>
      <c r="I1051" s="233"/>
      <c r="J1051" s="234">
        <f>ROUND(I1051*H1051,2)</f>
        <v>0</v>
      </c>
      <c r="K1051" s="230" t="s">
        <v>149</v>
      </c>
      <c r="L1051" s="235"/>
      <c r="M1051" s="236" t="s">
        <v>19</v>
      </c>
      <c r="N1051" s="237" t="s">
        <v>47</v>
      </c>
      <c r="O1051" s="66"/>
      <c r="P1051" s="189">
        <f>O1051*H1051</f>
        <v>0</v>
      </c>
      <c r="Q1051" s="189">
        <v>2.3999999999999998E-3</v>
      </c>
      <c r="R1051" s="189">
        <f>Q1051*H1051</f>
        <v>0.73888560000000003</v>
      </c>
      <c r="S1051" s="189">
        <v>0</v>
      </c>
      <c r="T1051" s="190">
        <f>S1051*H1051</f>
        <v>0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191" t="s">
        <v>437</v>
      </c>
      <c r="AT1051" s="191" t="s">
        <v>351</v>
      </c>
      <c r="AU1051" s="191" t="s">
        <v>86</v>
      </c>
      <c r="AY1051" s="19" t="s">
        <v>142</v>
      </c>
      <c r="BE1051" s="192">
        <f>IF(N1051="základní",J1051,0)</f>
        <v>0</v>
      </c>
      <c r="BF1051" s="192">
        <f>IF(N1051="snížená",J1051,0)</f>
        <v>0</v>
      </c>
      <c r="BG1051" s="192">
        <f>IF(N1051="zákl. přenesená",J1051,0)</f>
        <v>0</v>
      </c>
      <c r="BH1051" s="192">
        <f>IF(N1051="sníž. přenesená",J1051,0)</f>
        <v>0</v>
      </c>
      <c r="BI1051" s="192">
        <f>IF(N1051="nulová",J1051,0)</f>
        <v>0</v>
      </c>
      <c r="BJ1051" s="19" t="s">
        <v>84</v>
      </c>
      <c r="BK1051" s="192">
        <f>ROUND(I1051*H1051,2)</f>
        <v>0</v>
      </c>
      <c r="BL1051" s="19" t="s">
        <v>339</v>
      </c>
      <c r="BM1051" s="191" t="s">
        <v>1547</v>
      </c>
    </row>
    <row r="1052" spans="1:65" s="13" customFormat="1" ht="11.25">
      <c r="B1052" s="206"/>
      <c r="C1052" s="207"/>
      <c r="D1052" s="198" t="s">
        <v>254</v>
      </c>
      <c r="E1052" s="208" t="s">
        <v>19</v>
      </c>
      <c r="F1052" s="209" t="s">
        <v>1543</v>
      </c>
      <c r="G1052" s="207"/>
      <c r="H1052" s="210">
        <v>279.88099999999997</v>
      </c>
      <c r="I1052" s="211"/>
      <c r="J1052" s="207"/>
      <c r="K1052" s="207"/>
      <c r="L1052" s="212"/>
      <c r="M1052" s="213"/>
      <c r="N1052" s="214"/>
      <c r="O1052" s="214"/>
      <c r="P1052" s="214"/>
      <c r="Q1052" s="214"/>
      <c r="R1052" s="214"/>
      <c r="S1052" s="214"/>
      <c r="T1052" s="215"/>
      <c r="AT1052" s="216" t="s">
        <v>254</v>
      </c>
      <c r="AU1052" s="216" t="s">
        <v>86</v>
      </c>
      <c r="AV1052" s="13" t="s">
        <v>86</v>
      </c>
      <c r="AW1052" s="13" t="s">
        <v>37</v>
      </c>
      <c r="AX1052" s="13" t="s">
        <v>84</v>
      </c>
      <c r="AY1052" s="216" t="s">
        <v>142</v>
      </c>
    </row>
    <row r="1053" spans="1:65" s="13" customFormat="1" ht="11.25">
      <c r="B1053" s="206"/>
      <c r="C1053" s="207"/>
      <c r="D1053" s="198" t="s">
        <v>254</v>
      </c>
      <c r="E1053" s="207"/>
      <c r="F1053" s="209" t="s">
        <v>1548</v>
      </c>
      <c r="G1053" s="207"/>
      <c r="H1053" s="210">
        <v>307.86900000000003</v>
      </c>
      <c r="I1053" s="211"/>
      <c r="J1053" s="207"/>
      <c r="K1053" s="207"/>
      <c r="L1053" s="212"/>
      <c r="M1053" s="213"/>
      <c r="N1053" s="214"/>
      <c r="O1053" s="214"/>
      <c r="P1053" s="214"/>
      <c r="Q1053" s="214"/>
      <c r="R1053" s="214"/>
      <c r="S1053" s="214"/>
      <c r="T1053" s="215"/>
      <c r="AT1053" s="216" t="s">
        <v>254</v>
      </c>
      <c r="AU1053" s="216" t="s">
        <v>86</v>
      </c>
      <c r="AV1053" s="13" t="s">
        <v>86</v>
      </c>
      <c r="AW1053" s="13" t="s">
        <v>4</v>
      </c>
      <c r="AX1053" s="13" t="s">
        <v>84</v>
      </c>
      <c r="AY1053" s="216" t="s">
        <v>142</v>
      </c>
    </row>
    <row r="1054" spans="1:65" s="2" customFormat="1" ht="24.2" customHeight="1">
      <c r="A1054" s="36"/>
      <c r="B1054" s="37"/>
      <c r="C1054" s="228" t="s">
        <v>1549</v>
      </c>
      <c r="D1054" s="228" t="s">
        <v>351</v>
      </c>
      <c r="E1054" s="229" t="s">
        <v>1550</v>
      </c>
      <c r="F1054" s="230" t="s">
        <v>1551</v>
      </c>
      <c r="G1054" s="231" t="s">
        <v>251</v>
      </c>
      <c r="H1054" s="232">
        <v>10.119999999999999</v>
      </c>
      <c r="I1054" s="233"/>
      <c r="J1054" s="234">
        <f>ROUND(I1054*H1054,2)</f>
        <v>0</v>
      </c>
      <c r="K1054" s="230" t="s">
        <v>149</v>
      </c>
      <c r="L1054" s="235"/>
      <c r="M1054" s="236" t="s">
        <v>19</v>
      </c>
      <c r="N1054" s="237" t="s">
        <v>47</v>
      </c>
      <c r="O1054" s="66"/>
      <c r="P1054" s="189">
        <f>O1054*H1054</f>
        <v>0</v>
      </c>
      <c r="Q1054" s="189">
        <v>1.1999999999999999E-3</v>
      </c>
      <c r="R1054" s="189">
        <f>Q1054*H1054</f>
        <v>1.2143999999999999E-2</v>
      </c>
      <c r="S1054" s="189">
        <v>0</v>
      </c>
      <c r="T1054" s="190">
        <f>S1054*H1054</f>
        <v>0</v>
      </c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R1054" s="191" t="s">
        <v>437</v>
      </c>
      <c r="AT1054" s="191" t="s">
        <v>351</v>
      </c>
      <c r="AU1054" s="191" t="s">
        <v>86</v>
      </c>
      <c r="AY1054" s="19" t="s">
        <v>142</v>
      </c>
      <c r="BE1054" s="192">
        <f>IF(N1054="základní",J1054,0)</f>
        <v>0</v>
      </c>
      <c r="BF1054" s="192">
        <f>IF(N1054="snížená",J1054,0)</f>
        <v>0</v>
      </c>
      <c r="BG1054" s="192">
        <f>IF(N1054="zákl. přenesená",J1054,0)</f>
        <v>0</v>
      </c>
      <c r="BH1054" s="192">
        <f>IF(N1054="sníž. přenesená",J1054,0)</f>
        <v>0</v>
      </c>
      <c r="BI1054" s="192">
        <f>IF(N1054="nulová",J1054,0)</f>
        <v>0</v>
      </c>
      <c r="BJ1054" s="19" t="s">
        <v>84</v>
      </c>
      <c r="BK1054" s="192">
        <f>ROUND(I1054*H1054,2)</f>
        <v>0</v>
      </c>
      <c r="BL1054" s="19" t="s">
        <v>339</v>
      </c>
      <c r="BM1054" s="191" t="s">
        <v>1552</v>
      </c>
    </row>
    <row r="1055" spans="1:65" s="13" customFormat="1" ht="11.25">
      <c r="B1055" s="206"/>
      <c r="C1055" s="207"/>
      <c r="D1055" s="198" t="s">
        <v>254</v>
      </c>
      <c r="E1055" s="208" t="s">
        <v>19</v>
      </c>
      <c r="F1055" s="209" t="s">
        <v>1553</v>
      </c>
      <c r="G1055" s="207"/>
      <c r="H1055" s="210">
        <v>9.1999999999999993</v>
      </c>
      <c r="I1055" s="211"/>
      <c r="J1055" s="207"/>
      <c r="K1055" s="207"/>
      <c r="L1055" s="212"/>
      <c r="M1055" s="213"/>
      <c r="N1055" s="214"/>
      <c r="O1055" s="214"/>
      <c r="P1055" s="214"/>
      <c r="Q1055" s="214"/>
      <c r="R1055" s="214"/>
      <c r="S1055" s="214"/>
      <c r="T1055" s="215"/>
      <c r="AT1055" s="216" t="s">
        <v>254</v>
      </c>
      <c r="AU1055" s="216" t="s">
        <v>86</v>
      </c>
      <c r="AV1055" s="13" t="s">
        <v>86</v>
      </c>
      <c r="AW1055" s="13" t="s">
        <v>37</v>
      </c>
      <c r="AX1055" s="13" t="s">
        <v>84</v>
      </c>
      <c r="AY1055" s="216" t="s">
        <v>142</v>
      </c>
    </row>
    <row r="1056" spans="1:65" s="13" customFormat="1" ht="11.25">
      <c r="B1056" s="206"/>
      <c r="C1056" s="207"/>
      <c r="D1056" s="198" t="s">
        <v>254</v>
      </c>
      <c r="E1056" s="207"/>
      <c r="F1056" s="209" t="s">
        <v>1554</v>
      </c>
      <c r="G1056" s="207"/>
      <c r="H1056" s="210">
        <v>10.119999999999999</v>
      </c>
      <c r="I1056" s="211"/>
      <c r="J1056" s="207"/>
      <c r="K1056" s="207"/>
      <c r="L1056" s="212"/>
      <c r="M1056" s="213"/>
      <c r="N1056" s="214"/>
      <c r="O1056" s="214"/>
      <c r="P1056" s="214"/>
      <c r="Q1056" s="214"/>
      <c r="R1056" s="214"/>
      <c r="S1056" s="214"/>
      <c r="T1056" s="215"/>
      <c r="AT1056" s="216" t="s">
        <v>254</v>
      </c>
      <c r="AU1056" s="216" t="s">
        <v>86</v>
      </c>
      <c r="AV1056" s="13" t="s">
        <v>86</v>
      </c>
      <c r="AW1056" s="13" t="s">
        <v>4</v>
      </c>
      <c r="AX1056" s="13" t="s">
        <v>84</v>
      </c>
      <c r="AY1056" s="216" t="s">
        <v>142</v>
      </c>
    </row>
    <row r="1057" spans="1:65" s="2" customFormat="1" ht="33" customHeight="1">
      <c r="A1057" s="36"/>
      <c r="B1057" s="37"/>
      <c r="C1057" s="180" t="s">
        <v>1555</v>
      </c>
      <c r="D1057" s="180" t="s">
        <v>145</v>
      </c>
      <c r="E1057" s="181" t="s">
        <v>1556</v>
      </c>
      <c r="F1057" s="182" t="s">
        <v>1557</v>
      </c>
      <c r="G1057" s="183" t="s">
        <v>414</v>
      </c>
      <c r="H1057" s="184">
        <v>97.04</v>
      </c>
      <c r="I1057" s="185"/>
      <c r="J1057" s="186">
        <f>ROUND(I1057*H1057,2)</f>
        <v>0</v>
      </c>
      <c r="K1057" s="182" t="s">
        <v>149</v>
      </c>
      <c r="L1057" s="41"/>
      <c r="M1057" s="187" t="s">
        <v>19</v>
      </c>
      <c r="N1057" s="188" t="s">
        <v>47</v>
      </c>
      <c r="O1057" s="66"/>
      <c r="P1057" s="189">
        <f>O1057*H1057</f>
        <v>0</v>
      </c>
      <c r="Q1057" s="189">
        <v>3.0000000000000001E-5</v>
      </c>
      <c r="R1057" s="189">
        <f>Q1057*H1057</f>
        <v>2.9112000000000001E-3</v>
      </c>
      <c r="S1057" s="189">
        <v>0</v>
      </c>
      <c r="T1057" s="190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91" t="s">
        <v>339</v>
      </c>
      <c r="AT1057" s="191" t="s">
        <v>145</v>
      </c>
      <c r="AU1057" s="191" t="s">
        <v>86</v>
      </c>
      <c r="AY1057" s="19" t="s">
        <v>142</v>
      </c>
      <c r="BE1057" s="192">
        <f>IF(N1057="základní",J1057,0)</f>
        <v>0</v>
      </c>
      <c r="BF1057" s="192">
        <f>IF(N1057="snížená",J1057,0)</f>
        <v>0</v>
      </c>
      <c r="BG1057" s="192">
        <f>IF(N1057="zákl. přenesená",J1057,0)</f>
        <v>0</v>
      </c>
      <c r="BH1057" s="192">
        <f>IF(N1057="sníž. přenesená",J1057,0)</f>
        <v>0</v>
      </c>
      <c r="BI1057" s="192">
        <f>IF(N1057="nulová",J1057,0)</f>
        <v>0</v>
      </c>
      <c r="BJ1057" s="19" t="s">
        <v>84</v>
      </c>
      <c r="BK1057" s="192">
        <f>ROUND(I1057*H1057,2)</f>
        <v>0</v>
      </c>
      <c r="BL1057" s="19" t="s">
        <v>339</v>
      </c>
      <c r="BM1057" s="191" t="s">
        <v>1558</v>
      </c>
    </row>
    <row r="1058" spans="1:65" s="2" customFormat="1" ht="11.25">
      <c r="A1058" s="36"/>
      <c r="B1058" s="37"/>
      <c r="C1058" s="38"/>
      <c r="D1058" s="193" t="s">
        <v>152</v>
      </c>
      <c r="E1058" s="38"/>
      <c r="F1058" s="194" t="s">
        <v>1559</v>
      </c>
      <c r="G1058" s="38"/>
      <c r="H1058" s="38"/>
      <c r="I1058" s="195"/>
      <c r="J1058" s="38"/>
      <c r="K1058" s="38"/>
      <c r="L1058" s="41"/>
      <c r="M1058" s="196"/>
      <c r="N1058" s="197"/>
      <c r="O1058" s="66"/>
      <c r="P1058" s="66"/>
      <c r="Q1058" s="66"/>
      <c r="R1058" s="66"/>
      <c r="S1058" s="66"/>
      <c r="T1058" s="67"/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T1058" s="19" t="s">
        <v>152</v>
      </c>
      <c r="AU1058" s="19" t="s">
        <v>86</v>
      </c>
    </row>
    <row r="1059" spans="1:65" s="13" customFormat="1" ht="11.25">
      <c r="B1059" s="206"/>
      <c r="C1059" s="207"/>
      <c r="D1059" s="198" t="s">
        <v>254</v>
      </c>
      <c r="E1059" s="208" t="s">
        <v>19</v>
      </c>
      <c r="F1059" s="209" t="s">
        <v>1560</v>
      </c>
      <c r="G1059" s="207"/>
      <c r="H1059" s="210">
        <v>97.04</v>
      </c>
      <c r="I1059" s="211"/>
      <c r="J1059" s="207"/>
      <c r="K1059" s="207"/>
      <c r="L1059" s="212"/>
      <c r="M1059" s="213"/>
      <c r="N1059" s="214"/>
      <c r="O1059" s="214"/>
      <c r="P1059" s="214"/>
      <c r="Q1059" s="214"/>
      <c r="R1059" s="214"/>
      <c r="S1059" s="214"/>
      <c r="T1059" s="215"/>
      <c r="AT1059" s="216" t="s">
        <v>254</v>
      </c>
      <c r="AU1059" s="216" t="s">
        <v>86</v>
      </c>
      <c r="AV1059" s="13" t="s">
        <v>86</v>
      </c>
      <c r="AW1059" s="13" t="s">
        <v>37</v>
      </c>
      <c r="AX1059" s="13" t="s">
        <v>84</v>
      </c>
      <c r="AY1059" s="216" t="s">
        <v>142</v>
      </c>
    </row>
    <row r="1060" spans="1:65" s="2" customFormat="1" ht="24.2" customHeight="1">
      <c r="A1060" s="36"/>
      <c r="B1060" s="37"/>
      <c r="C1060" s="228" t="s">
        <v>1561</v>
      </c>
      <c r="D1060" s="228" t="s">
        <v>351</v>
      </c>
      <c r="E1060" s="229" t="s">
        <v>1562</v>
      </c>
      <c r="F1060" s="230" t="s">
        <v>1563</v>
      </c>
      <c r="G1060" s="231" t="s">
        <v>414</v>
      </c>
      <c r="H1060" s="232">
        <v>106.744</v>
      </c>
      <c r="I1060" s="233"/>
      <c r="J1060" s="234">
        <f>ROUND(I1060*H1060,2)</f>
        <v>0</v>
      </c>
      <c r="K1060" s="230" t="s">
        <v>19</v>
      </c>
      <c r="L1060" s="235"/>
      <c r="M1060" s="236" t="s">
        <v>19</v>
      </c>
      <c r="N1060" s="237" t="s">
        <v>47</v>
      </c>
      <c r="O1060" s="66"/>
      <c r="P1060" s="189">
        <f>O1060*H1060</f>
        <v>0</v>
      </c>
      <c r="Q1060" s="189">
        <v>3.8000000000000002E-4</v>
      </c>
      <c r="R1060" s="189">
        <f>Q1060*H1060</f>
        <v>4.0562720000000003E-2</v>
      </c>
      <c r="S1060" s="189">
        <v>0</v>
      </c>
      <c r="T1060" s="190">
        <f>S1060*H1060</f>
        <v>0</v>
      </c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R1060" s="191" t="s">
        <v>437</v>
      </c>
      <c r="AT1060" s="191" t="s">
        <v>351</v>
      </c>
      <c r="AU1060" s="191" t="s">
        <v>86</v>
      </c>
      <c r="AY1060" s="19" t="s">
        <v>142</v>
      </c>
      <c r="BE1060" s="192">
        <f>IF(N1060="základní",J1060,0)</f>
        <v>0</v>
      </c>
      <c r="BF1060" s="192">
        <f>IF(N1060="snížená",J1060,0)</f>
        <v>0</v>
      </c>
      <c r="BG1060" s="192">
        <f>IF(N1060="zákl. přenesená",J1060,0)</f>
        <v>0</v>
      </c>
      <c r="BH1060" s="192">
        <f>IF(N1060="sníž. přenesená",J1060,0)</f>
        <v>0</v>
      </c>
      <c r="BI1060" s="192">
        <f>IF(N1060="nulová",J1060,0)</f>
        <v>0</v>
      </c>
      <c r="BJ1060" s="19" t="s">
        <v>84</v>
      </c>
      <c r="BK1060" s="192">
        <f>ROUND(I1060*H1060,2)</f>
        <v>0</v>
      </c>
      <c r="BL1060" s="19" t="s">
        <v>339</v>
      </c>
      <c r="BM1060" s="191" t="s">
        <v>1564</v>
      </c>
    </row>
    <row r="1061" spans="1:65" s="13" customFormat="1" ht="11.25">
      <c r="B1061" s="206"/>
      <c r="C1061" s="207"/>
      <c r="D1061" s="198" t="s">
        <v>254</v>
      </c>
      <c r="E1061" s="208" t="s">
        <v>19</v>
      </c>
      <c r="F1061" s="209" t="s">
        <v>1560</v>
      </c>
      <c r="G1061" s="207"/>
      <c r="H1061" s="210">
        <v>97.04</v>
      </c>
      <c r="I1061" s="211"/>
      <c r="J1061" s="207"/>
      <c r="K1061" s="207"/>
      <c r="L1061" s="212"/>
      <c r="M1061" s="213"/>
      <c r="N1061" s="214"/>
      <c r="O1061" s="214"/>
      <c r="P1061" s="214"/>
      <c r="Q1061" s="214"/>
      <c r="R1061" s="214"/>
      <c r="S1061" s="214"/>
      <c r="T1061" s="215"/>
      <c r="AT1061" s="216" t="s">
        <v>254</v>
      </c>
      <c r="AU1061" s="216" t="s">
        <v>86</v>
      </c>
      <c r="AV1061" s="13" t="s">
        <v>86</v>
      </c>
      <c r="AW1061" s="13" t="s">
        <v>37</v>
      </c>
      <c r="AX1061" s="13" t="s">
        <v>84</v>
      </c>
      <c r="AY1061" s="216" t="s">
        <v>142</v>
      </c>
    </row>
    <row r="1062" spans="1:65" s="13" customFormat="1" ht="11.25">
      <c r="B1062" s="206"/>
      <c r="C1062" s="207"/>
      <c r="D1062" s="198" t="s">
        <v>254</v>
      </c>
      <c r="E1062" s="207"/>
      <c r="F1062" s="209" t="s">
        <v>1565</v>
      </c>
      <c r="G1062" s="207"/>
      <c r="H1062" s="210">
        <v>106.744</v>
      </c>
      <c r="I1062" s="211"/>
      <c r="J1062" s="207"/>
      <c r="K1062" s="207"/>
      <c r="L1062" s="212"/>
      <c r="M1062" s="213"/>
      <c r="N1062" s="214"/>
      <c r="O1062" s="214"/>
      <c r="P1062" s="214"/>
      <c r="Q1062" s="214"/>
      <c r="R1062" s="214"/>
      <c r="S1062" s="214"/>
      <c r="T1062" s="215"/>
      <c r="AT1062" s="216" t="s">
        <v>254</v>
      </c>
      <c r="AU1062" s="216" t="s">
        <v>86</v>
      </c>
      <c r="AV1062" s="13" t="s">
        <v>86</v>
      </c>
      <c r="AW1062" s="13" t="s">
        <v>4</v>
      </c>
      <c r="AX1062" s="13" t="s">
        <v>84</v>
      </c>
      <c r="AY1062" s="216" t="s">
        <v>142</v>
      </c>
    </row>
    <row r="1063" spans="1:65" s="2" customFormat="1" ht="37.9" customHeight="1">
      <c r="A1063" s="36"/>
      <c r="B1063" s="37"/>
      <c r="C1063" s="180" t="s">
        <v>1566</v>
      </c>
      <c r="D1063" s="180" t="s">
        <v>145</v>
      </c>
      <c r="E1063" s="181" t="s">
        <v>1567</v>
      </c>
      <c r="F1063" s="182" t="s">
        <v>1568</v>
      </c>
      <c r="G1063" s="183" t="s">
        <v>251</v>
      </c>
      <c r="H1063" s="184">
        <v>279.88099999999997</v>
      </c>
      <c r="I1063" s="185"/>
      <c r="J1063" s="186">
        <f>ROUND(I1063*H1063,2)</f>
        <v>0</v>
      </c>
      <c r="K1063" s="182" t="s">
        <v>149</v>
      </c>
      <c r="L1063" s="41"/>
      <c r="M1063" s="187" t="s">
        <v>19</v>
      </c>
      <c r="N1063" s="188" t="s">
        <v>47</v>
      </c>
      <c r="O1063" s="66"/>
      <c r="P1063" s="189">
        <f>O1063*H1063</f>
        <v>0</v>
      </c>
      <c r="Q1063" s="189">
        <v>1.2E-4</v>
      </c>
      <c r="R1063" s="189">
        <f>Q1063*H1063</f>
        <v>3.3585719999999999E-2</v>
      </c>
      <c r="S1063" s="189">
        <v>0</v>
      </c>
      <c r="T1063" s="190">
        <f>S1063*H1063</f>
        <v>0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91" t="s">
        <v>339</v>
      </c>
      <c r="AT1063" s="191" t="s">
        <v>145</v>
      </c>
      <c r="AU1063" s="191" t="s">
        <v>86</v>
      </c>
      <c r="AY1063" s="19" t="s">
        <v>142</v>
      </c>
      <c r="BE1063" s="192">
        <f>IF(N1063="základní",J1063,0)</f>
        <v>0</v>
      </c>
      <c r="BF1063" s="192">
        <f>IF(N1063="snížená",J1063,0)</f>
        <v>0</v>
      </c>
      <c r="BG1063" s="192">
        <f>IF(N1063="zákl. přenesená",J1063,0)</f>
        <v>0</v>
      </c>
      <c r="BH1063" s="192">
        <f>IF(N1063="sníž. přenesená",J1063,0)</f>
        <v>0</v>
      </c>
      <c r="BI1063" s="192">
        <f>IF(N1063="nulová",J1063,0)</f>
        <v>0</v>
      </c>
      <c r="BJ1063" s="19" t="s">
        <v>84</v>
      </c>
      <c r="BK1063" s="192">
        <f>ROUND(I1063*H1063,2)</f>
        <v>0</v>
      </c>
      <c r="BL1063" s="19" t="s">
        <v>339</v>
      </c>
      <c r="BM1063" s="191" t="s">
        <v>1569</v>
      </c>
    </row>
    <row r="1064" spans="1:65" s="2" customFormat="1" ht="11.25">
      <c r="A1064" s="36"/>
      <c r="B1064" s="37"/>
      <c r="C1064" s="38"/>
      <c r="D1064" s="193" t="s">
        <v>152</v>
      </c>
      <c r="E1064" s="38"/>
      <c r="F1064" s="194" t="s">
        <v>1570</v>
      </c>
      <c r="G1064" s="38"/>
      <c r="H1064" s="38"/>
      <c r="I1064" s="195"/>
      <c r="J1064" s="38"/>
      <c r="K1064" s="38"/>
      <c r="L1064" s="41"/>
      <c r="M1064" s="196"/>
      <c r="N1064" s="197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152</v>
      </c>
      <c r="AU1064" s="19" t="s">
        <v>86</v>
      </c>
    </row>
    <row r="1065" spans="1:65" s="13" customFormat="1" ht="11.25">
      <c r="B1065" s="206"/>
      <c r="C1065" s="207"/>
      <c r="D1065" s="198" t="s">
        <v>254</v>
      </c>
      <c r="E1065" s="208" t="s">
        <v>19</v>
      </c>
      <c r="F1065" s="209" t="s">
        <v>1543</v>
      </c>
      <c r="G1065" s="207"/>
      <c r="H1065" s="210">
        <v>279.88099999999997</v>
      </c>
      <c r="I1065" s="211"/>
      <c r="J1065" s="207"/>
      <c r="K1065" s="207"/>
      <c r="L1065" s="212"/>
      <c r="M1065" s="213"/>
      <c r="N1065" s="214"/>
      <c r="O1065" s="214"/>
      <c r="P1065" s="214"/>
      <c r="Q1065" s="214"/>
      <c r="R1065" s="214"/>
      <c r="S1065" s="214"/>
      <c r="T1065" s="215"/>
      <c r="AT1065" s="216" t="s">
        <v>254</v>
      </c>
      <c r="AU1065" s="216" t="s">
        <v>86</v>
      </c>
      <c r="AV1065" s="13" t="s">
        <v>86</v>
      </c>
      <c r="AW1065" s="13" t="s">
        <v>37</v>
      </c>
      <c r="AX1065" s="13" t="s">
        <v>84</v>
      </c>
      <c r="AY1065" s="216" t="s">
        <v>142</v>
      </c>
    </row>
    <row r="1066" spans="1:65" s="2" customFormat="1" ht="16.5" customHeight="1">
      <c r="A1066" s="36"/>
      <c r="B1066" s="37"/>
      <c r="C1066" s="228" t="s">
        <v>1571</v>
      </c>
      <c r="D1066" s="228" t="s">
        <v>351</v>
      </c>
      <c r="E1066" s="229" t="s">
        <v>1572</v>
      </c>
      <c r="F1066" s="230" t="s">
        <v>1573</v>
      </c>
      <c r="G1066" s="231" t="s">
        <v>258</v>
      </c>
      <c r="H1066" s="232">
        <v>67.730999999999995</v>
      </c>
      <c r="I1066" s="233"/>
      <c r="J1066" s="234">
        <f>ROUND(I1066*H1066,2)</f>
        <v>0</v>
      </c>
      <c r="K1066" s="230" t="s">
        <v>149</v>
      </c>
      <c r="L1066" s="235"/>
      <c r="M1066" s="236" t="s">
        <v>19</v>
      </c>
      <c r="N1066" s="237" t="s">
        <v>47</v>
      </c>
      <c r="O1066" s="66"/>
      <c r="P1066" s="189">
        <f>O1066*H1066</f>
        <v>0</v>
      </c>
      <c r="Q1066" s="189">
        <v>2.5000000000000001E-2</v>
      </c>
      <c r="R1066" s="189">
        <f>Q1066*H1066</f>
        <v>1.6932749999999999</v>
      </c>
      <c r="S1066" s="189">
        <v>0</v>
      </c>
      <c r="T1066" s="190">
        <f>S1066*H1066</f>
        <v>0</v>
      </c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R1066" s="191" t="s">
        <v>437</v>
      </c>
      <c r="AT1066" s="191" t="s">
        <v>351</v>
      </c>
      <c r="AU1066" s="191" t="s">
        <v>86</v>
      </c>
      <c r="AY1066" s="19" t="s">
        <v>142</v>
      </c>
      <c r="BE1066" s="192">
        <f>IF(N1066="základní",J1066,0)</f>
        <v>0</v>
      </c>
      <c r="BF1066" s="192">
        <f>IF(N1066="snížená",J1066,0)</f>
        <v>0</v>
      </c>
      <c r="BG1066" s="192">
        <f>IF(N1066="zákl. přenesená",J1066,0)</f>
        <v>0</v>
      </c>
      <c r="BH1066" s="192">
        <f>IF(N1066="sníž. přenesená",J1066,0)</f>
        <v>0</v>
      </c>
      <c r="BI1066" s="192">
        <f>IF(N1066="nulová",J1066,0)</f>
        <v>0</v>
      </c>
      <c r="BJ1066" s="19" t="s">
        <v>84</v>
      </c>
      <c r="BK1066" s="192">
        <f>ROUND(I1066*H1066,2)</f>
        <v>0</v>
      </c>
      <c r="BL1066" s="19" t="s">
        <v>339</v>
      </c>
      <c r="BM1066" s="191" t="s">
        <v>1574</v>
      </c>
    </row>
    <row r="1067" spans="1:65" s="13" customFormat="1" ht="22.5">
      <c r="B1067" s="206"/>
      <c r="C1067" s="207"/>
      <c r="D1067" s="198" t="s">
        <v>254</v>
      </c>
      <c r="E1067" s="208" t="s">
        <v>19</v>
      </c>
      <c r="F1067" s="209" t="s">
        <v>1575</v>
      </c>
      <c r="G1067" s="207"/>
      <c r="H1067" s="210">
        <v>61.573999999999998</v>
      </c>
      <c r="I1067" s="211"/>
      <c r="J1067" s="207"/>
      <c r="K1067" s="207"/>
      <c r="L1067" s="212"/>
      <c r="M1067" s="213"/>
      <c r="N1067" s="214"/>
      <c r="O1067" s="214"/>
      <c r="P1067" s="214"/>
      <c r="Q1067" s="214"/>
      <c r="R1067" s="214"/>
      <c r="S1067" s="214"/>
      <c r="T1067" s="215"/>
      <c r="AT1067" s="216" t="s">
        <v>254</v>
      </c>
      <c r="AU1067" s="216" t="s">
        <v>86</v>
      </c>
      <c r="AV1067" s="13" t="s">
        <v>86</v>
      </c>
      <c r="AW1067" s="13" t="s">
        <v>37</v>
      </c>
      <c r="AX1067" s="13" t="s">
        <v>84</v>
      </c>
      <c r="AY1067" s="216" t="s">
        <v>142</v>
      </c>
    </row>
    <row r="1068" spans="1:65" s="13" customFormat="1" ht="11.25">
      <c r="B1068" s="206"/>
      <c r="C1068" s="207"/>
      <c r="D1068" s="198" t="s">
        <v>254</v>
      </c>
      <c r="E1068" s="207"/>
      <c r="F1068" s="209" t="s">
        <v>1576</v>
      </c>
      <c r="G1068" s="207"/>
      <c r="H1068" s="210">
        <v>67.730999999999995</v>
      </c>
      <c r="I1068" s="211"/>
      <c r="J1068" s="207"/>
      <c r="K1068" s="207"/>
      <c r="L1068" s="212"/>
      <c r="M1068" s="213"/>
      <c r="N1068" s="214"/>
      <c r="O1068" s="214"/>
      <c r="P1068" s="214"/>
      <c r="Q1068" s="214"/>
      <c r="R1068" s="214"/>
      <c r="S1068" s="214"/>
      <c r="T1068" s="215"/>
      <c r="AT1068" s="216" t="s">
        <v>254</v>
      </c>
      <c r="AU1068" s="216" t="s">
        <v>86</v>
      </c>
      <c r="AV1068" s="13" t="s">
        <v>86</v>
      </c>
      <c r="AW1068" s="13" t="s">
        <v>4</v>
      </c>
      <c r="AX1068" s="13" t="s">
        <v>84</v>
      </c>
      <c r="AY1068" s="216" t="s">
        <v>142</v>
      </c>
    </row>
    <row r="1069" spans="1:65" s="2" customFormat="1" ht="44.25" customHeight="1">
      <c r="A1069" s="36"/>
      <c r="B1069" s="37"/>
      <c r="C1069" s="180" t="s">
        <v>1577</v>
      </c>
      <c r="D1069" s="180" t="s">
        <v>145</v>
      </c>
      <c r="E1069" s="181" t="s">
        <v>1578</v>
      </c>
      <c r="F1069" s="182" t="s">
        <v>1579</v>
      </c>
      <c r="G1069" s="183" t="s">
        <v>251</v>
      </c>
      <c r="H1069" s="184">
        <v>183.78</v>
      </c>
      <c r="I1069" s="185"/>
      <c r="J1069" s="186">
        <f>ROUND(I1069*H1069,2)</f>
        <v>0</v>
      </c>
      <c r="K1069" s="182" t="s">
        <v>149</v>
      </c>
      <c r="L1069" s="41"/>
      <c r="M1069" s="187" t="s">
        <v>19</v>
      </c>
      <c r="N1069" s="188" t="s">
        <v>47</v>
      </c>
      <c r="O1069" s="66"/>
      <c r="P1069" s="189">
        <f>O1069*H1069</f>
        <v>0</v>
      </c>
      <c r="Q1069" s="189">
        <v>0</v>
      </c>
      <c r="R1069" s="189">
        <f>Q1069*H1069</f>
        <v>0</v>
      </c>
      <c r="S1069" s="189">
        <v>0</v>
      </c>
      <c r="T1069" s="190">
        <f>S1069*H1069</f>
        <v>0</v>
      </c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R1069" s="191" t="s">
        <v>339</v>
      </c>
      <c r="AT1069" s="191" t="s">
        <v>145</v>
      </c>
      <c r="AU1069" s="191" t="s">
        <v>86</v>
      </c>
      <c r="AY1069" s="19" t="s">
        <v>142</v>
      </c>
      <c r="BE1069" s="192">
        <f>IF(N1069="základní",J1069,0)</f>
        <v>0</v>
      </c>
      <c r="BF1069" s="192">
        <f>IF(N1069="snížená",J1069,0)</f>
        <v>0</v>
      </c>
      <c r="BG1069" s="192">
        <f>IF(N1069="zákl. přenesená",J1069,0)</f>
        <v>0</v>
      </c>
      <c r="BH1069" s="192">
        <f>IF(N1069="sníž. přenesená",J1069,0)</f>
        <v>0</v>
      </c>
      <c r="BI1069" s="192">
        <f>IF(N1069="nulová",J1069,0)</f>
        <v>0</v>
      </c>
      <c r="BJ1069" s="19" t="s">
        <v>84</v>
      </c>
      <c r="BK1069" s="192">
        <f>ROUND(I1069*H1069,2)</f>
        <v>0</v>
      </c>
      <c r="BL1069" s="19" t="s">
        <v>339</v>
      </c>
      <c r="BM1069" s="191" t="s">
        <v>1580</v>
      </c>
    </row>
    <row r="1070" spans="1:65" s="2" customFormat="1" ht="11.25">
      <c r="A1070" s="36"/>
      <c r="B1070" s="37"/>
      <c r="C1070" s="38"/>
      <c r="D1070" s="193" t="s">
        <v>152</v>
      </c>
      <c r="E1070" s="38"/>
      <c r="F1070" s="194" t="s">
        <v>1581</v>
      </c>
      <c r="G1070" s="38"/>
      <c r="H1070" s="38"/>
      <c r="I1070" s="195"/>
      <c r="J1070" s="38"/>
      <c r="K1070" s="38"/>
      <c r="L1070" s="41"/>
      <c r="M1070" s="196"/>
      <c r="N1070" s="197"/>
      <c r="O1070" s="66"/>
      <c r="P1070" s="66"/>
      <c r="Q1070" s="66"/>
      <c r="R1070" s="66"/>
      <c r="S1070" s="66"/>
      <c r="T1070" s="67"/>
      <c r="U1070" s="36"/>
      <c r="V1070" s="36"/>
      <c r="W1070" s="36"/>
      <c r="X1070" s="36"/>
      <c r="Y1070" s="36"/>
      <c r="Z1070" s="36"/>
      <c r="AA1070" s="36"/>
      <c r="AB1070" s="36"/>
      <c r="AC1070" s="36"/>
      <c r="AD1070" s="36"/>
      <c r="AE1070" s="36"/>
      <c r="AT1070" s="19" t="s">
        <v>152</v>
      </c>
      <c r="AU1070" s="19" t="s">
        <v>86</v>
      </c>
    </row>
    <row r="1071" spans="1:65" s="13" customFormat="1" ht="11.25">
      <c r="B1071" s="206"/>
      <c r="C1071" s="207"/>
      <c r="D1071" s="198" t="s">
        <v>254</v>
      </c>
      <c r="E1071" s="208" t="s">
        <v>19</v>
      </c>
      <c r="F1071" s="209" t="s">
        <v>1458</v>
      </c>
      <c r="G1071" s="207"/>
      <c r="H1071" s="210">
        <v>93.44</v>
      </c>
      <c r="I1071" s="211"/>
      <c r="J1071" s="207"/>
      <c r="K1071" s="207"/>
      <c r="L1071" s="212"/>
      <c r="M1071" s="213"/>
      <c r="N1071" s="214"/>
      <c r="O1071" s="214"/>
      <c r="P1071" s="214"/>
      <c r="Q1071" s="214"/>
      <c r="R1071" s="214"/>
      <c r="S1071" s="214"/>
      <c r="T1071" s="215"/>
      <c r="AT1071" s="216" t="s">
        <v>254</v>
      </c>
      <c r="AU1071" s="216" t="s">
        <v>86</v>
      </c>
      <c r="AV1071" s="13" t="s">
        <v>86</v>
      </c>
      <c r="AW1071" s="13" t="s">
        <v>37</v>
      </c>
      <c r="AX1071" s="13" t="s">
        <v>76</v>
      </c>
      <c r="AY1071" s="216" t="s">
        <v>142</v>
      </c>
    </row>
    <row r="1072" spans="1:65" s="13" customFormat="1" ht="11.25">
      <c r="B1072" s="206"/>
      <c r="C1072" s="207"/>
      <c r="D1072" s="198" t="s">
        <v>254</v>
      </c>
      <c r="E1072" s="208" t="s">
        <v>19</v>
      </c>
      <c r="F1072" s="209" t="s">
        <v>1459</v>
      </c>
      <c r="G1072" s="207"/>
      <c r="H1072" s="210">
        <v>30.75</v>
      </c>
      <c r="I1072" s="211"/>
      <c r="J1072" s="207"/>
      <c r="K1072" s="207"/>
      <c r="L1072" s="212"/>
      <c r="M1072" s="213"/>
      <c r="N1072" s="214"/>
      <c r="O1072" s="214"/>
      <c r="P1072" s="214"/>
      <c r="Q1072" s="214"/>
      <c r="R1072" s="214"/>
      <c r="S1072" s="214"/>
      <c r="T1072" s="215"/>
      <c r="AT1072" s="216" t="s">
        <v>254</v>
      </c>
      <c r="AU1072" s="216" t="s">
        <v>86</v>
      </c>
      <c r="AV1072" s="13" t="s">
        <v>86</v>
      </c>
      <c r="AW1072" s="13" t="s">
        <v>37</v>
      </c>
      <c r="AX1072" s="13" t="s">
        <v>76</v>
      </c>
      <c r="AY1072" s="216" t="s">
        <v>142</v>
      </c>
    </row>
    <row r="1073" spans="1:65" s="13" customFormat="1" ht="11.25">
      <c r="B1073" s="206"/>
      <c r="C1073" s="207"/>
      <c r="D1073" s="198" t="s">
        <v>254</v>
      </c>
      <c r="E1073" s="208" t="s">
        <v>19</v>
      </c>
      <c r="F1073" s="209" t="s">
        <v>1460</v>
      </c>
      <c r="G1073" s="207"/>
      <c r="H1073" s="210">
        <v>10.92</v>
      </c>
      <c r="I1073" s="211"/>
      <c r="J1073" s="207"/>
      <c r="K1073" s="207"/>
      <c r="L1073" s="212"/>
      <c r="M1073" s="213"/>
      <c r="N1073" s="214"/>
      <c r="O1073" s="214"/>
      <c r="P1073" s="214"/>
      <c r="Q1073" s="214"/>
      <c r="R1073" s="214"/>
      <c r="S1073" s="214"/>
      <c r="T1073" s="215"/>
      <c r="AT1073" s="216" t="s">
        <v>254</v>
      </c>
      <c r="AU1073" s="216" t="s">
        <v>86</v>
      </c>
      <c r="AV1073" s="13" t="s">
        <v>86</v>
      </c>
      <c r="AW1073" s="13" t="s">
        <v>37</v>
      </c>
      <c r="AX1073" s="13" t="s">
        <v>76</v>
      </c>
      <c r="AY1073" s="216" t="s">
        <v>142</v>
      </c>
    </row>
    <row r="1074" spans="1:65" s="13" customFormat="1" ht="11.25">
      <c r="B1074" s="206"/>
      <c r="C1074" s="207"/>
      <c r="D1074" s="198" t="s">
        <v>254</v>
      </c>
      <c r="E1074" s="208" t="s">
        <v>19</v>
      </c>
      <c r="F1074" s="209" t="s">
        <v>1461</v>
      </c>
      <c r="G1074" s="207"/>
      <c r="H1074" s="210">
        <v>26.55</v>
      </c>
      <c r="I1074" s="211"/>
      <c r="J1074" s="207"/>
      <c r="K1074" s="207"/>
      <c r="L1074" s="212"/>
      <c r="M1074" s="213"/>
      <c r="N1074" s="214"/>
      <c r="O1074" s="214"/>
      <c r="P1074" s="214"/>
      <c r="Q1074" s="214"/>
      <c r="R1074" s="214"/>
      <c r="S1074" s="214"/>
      <c r="T1074" s="215"/>
      <c r="AT1074" s="216" t="s">
        <v>254</v>
      </c>
      <c r="AU1074" s="216" t="s">
        <v>86</v>
      </c>
      <c r="AV1074" s="13" t="s">
        <v>86</v>
      </c>
      <c r="AW1074" s="13" t="s">
        <v>37</v>
      </c>
      <c r="AX1074" s="13" t="s">
        <v>76</v>
      </c>
      <c r="AY1074" s="216" t="s">
        <v>142</v>
      </c>
    </row>
    <row r="1075" spans="1:65" s="13" customFormat="1" ht="11.25">
      <c r="B1075" s="206"/>
      <c r="C1075" s="207"/>
      <c r="D1075" s="198" t="s">
        <v>254</v>
      </c>
      <c r="E1075" s="208" t="s">
        <v>19</v>
      </c>
      <c r="F1075" s="209" t="s">
        <v>1462</v>
      </c>
      <c r="G1075" s="207"/>
      <c r="H1075" s="210">
        <v>3</v>
      </c>
      <c r="I1075" s="211"/>
      <c r="J1075" s="207"/>
      <c r="K1075" s="207"/>
      <c r="L1075" s="212"/>
      <c r="M1075" s="213"/>
      <c r="N1075" s="214"/>
      <c r="O1075" s="214"/>
      <c r="P1075" s="214"/>
      <c r="Q1075" s="214"/>
      <c r="R1075" s="214"/>
      <c r="S1075" s="214"/>
      <c r="T1075" s="215"/>
      <c r="AT1075" s="216" t="s">
        <v>254</v>
      </c>
      <c r="AU1075" s="216" t="s">
        <v>86</v>
      </c>
      <c r="AV1075" s="13" t="s">
        <v>86</v>
      </c>
      <c r="AW1075" s="13" t="s">
        <v>37</v>
      </c>
      <c r="AX1075" s="13" t="s">
        <v>76</v>
      </c>
      <c r="AY1075" s="216" t="s">
        <v>142</v>
      </c>
    </row>
    <row r="1076" spans="1:65" s="13" customFormat="1" ht="11.25">
      <c r="B1076" s="206"/>
      <c r="C1076" s="207"/>
      <c r="D1076" s="198" t="s">
        <v>254</v>
      </c>
      <c r="E1076" s="208" t="s">
        <v>19</v>
      </c>
      <c r="F1076" s="209" t="s">
        <v>1463</v>
      </c>
      <c r="G1076" s="207"/>
      <c r="H1076" s="210">
        <v>5</v>
      </c>
      <c r="I1076" s="211"/>
      <c r="J1076" s="207"/>
      <c r="K1076" s="207"/>
      <c r="L1076" s="212"/>
      <c r="M1076" s="213"/>
      <c r="N1076" s="214"/>
      <c r="O1076" s="214"/>
      <c r="P1076" s="214"/>
      <c r="Q1076" s="214"/>
      <c r="R1076" s="214"/>
      <c r="S1076" s="214"/>
      <c r="T1076" s="215"/>
      <c r="AT1076" s="216" t="s">
        <v>254</v>
      </c>
      <c r="AU1076" s="216" t="s">
        <v>86</v>
      </c>
      <c r="AV1076" s="13" t="s">
        <v>86</v>
      </c>
      <c r="AW1076" s="13" t="s">
        <v>37</v>
      </c>
      <c r="AX1076" s="13" t="s">
        <v>76</v>
      </c>
      <c r="AY1076" s="216" t="s">
        <v>142</v>
      </c>
    </row>
    <row r="1077" spans="1:65" s="13" customFormat="1" ht="11.25">
      <c r="B1077" s="206"/>
      <c r="C1077" s="207"/>
      <c r="D1077" s="198" t="s">
        <v>254</v>
      </c>
      <c r="E1077" s="208" t="s">
        <v>19</v>
      </c>
      <c r="F1077" s="209" t="s">
        <v>1464</v>
      </c>
      <c r="G1077" s="207"/>
      <c r="H1077" s="210">
        <v>1.8</v>
      </c>
      <c r="I1077" s="211"/>
      <c r="J1077" s="207"/>
      <c r="K1077" s="207"/>
      <c r="L1077" s="212"/>
      <c r="M1077" s="213"/>
      <c r="N1077" s="214"/>
      <c r="O1077" s="214"/>
      <c r="P1077" s="214"/>
      <c r="Q1077" s="214"/>
      <c r="R1077" s="214"/>
      <c r="S1077" s="214"/>
      <c r="T1077" s="215"/>
      <c r="AT1077" s="216" t="s">
        <v>254</v>
      </c>
      <c r="AU1077" s="216" t="s">
        <v>86</v>
      </c>
      <c r="AV1077" s="13" t="s">
        <v>86</v>
      </c>
      <c r="AW1077" s="13" t="s">
        <v>37</v>
      </c>
      <c r="AX1077" s="13" t="s">
        <v>76</v>
      </c>
      <c r="AY1077" s="216" t="s">
        <v>142</v>
      </c>
    </row>
    <row r="1078" spans="1:65" s="13" customFormat="1" ht="11.25">
      <c r="B1078" s="206"/>
      <c r="C1078" s="207"/>
      <c r="D1078" s="198" t="s">
        <v>254</v>
      </c>
      <c r="E1078" s="208" t="s">
        <v>19</v>
      </c>
      <c r="F1078" s="209" t="s">
        <v>1465</v>
      </c>
      <c r="G1078" s="207"/>
      <c r="H1078" s="210">
        <v>2</v>
      </c>
      <c r="I1078" s="211"/>
      <c r="J1078" s="207"/>
      <c r="K1078" s="207"/>
      <c r="L1078" s="212"/>
      <c r="M1078" s="213"/>
      <c r="N1078" s="214"/>
      <c r="O1078" s="214"/>
      <c r="P1078" s="214"/>
      <c r="Q1078" s="214"/>
      <c r="R1078" s="214"/>
      <c r="S1078" s="214"/>
      <c r="T1078" s="215"/>
      <c r="AT1078" s="216" t="s">
        <v>254</v>
      </c>
      <c r="AU1078" s="216" t="s">
        <v>86</v>
      </c>
      <c r="AV1078" s="13" t="s">
        <v>86</v>
      </c>
      <c r="AW1078" s="13" t="s">
        <v>37</v>
      </c>
      <c r="AX1078" s="13" t="s">
        <v>76</v>
      </c>
      <c r="AY1078" s="216" t="s">
        <v>142</v>
      </c>
    </row>
    <row r="1079" spans="1:65" s="13" customFormat="1" ht="11.25">
      <c r="B1079" s="206"/>
      <c r="C1079" s="207"/>
      <c r="D1079" s="198" t="s">
        <v>254</v>
      </c>
      <c r="E1079" s="208" t="s">
        <v>19</v>
      </c>
      <c r="F1079" s="209" t="s">
        <v>1466</v>
      </c>
      <c r="G1079" s="207"/>
      <c r="H1079" s="210">
        <v>4.32</v>
      </c>
      <c r="I1079" s="211"/>
      <c r="J1079" s="207"/>
      <c r="K1079" s="207"/>
      <c r="L1079" s="212"/>
      <c r="M1079" s="213"/>
      <c r="N1079" s="214"/>
      <c r="O1079" s="214"/>
      <c r="P1079" s="214"/>
      <c r="Q1079" s="214"/>
      <c r="R1079" s="214"/>
      <c r="S1079" s="214"/>
      <c r="T1079" s="215"/>
      <c r="AT1079" s="216" t="s">
        <v>254</v>
      </c>
      <c r="AU1079" s="216" t="s">
        <v>86</v>
      </c>
      <c r="AV1079" s="13" t="s">
        <v>86</v>
      </c>
      <c r="AW1079" s="13" t="s">
        <v>37</v>
      </c>
      <c r="AX1079" s="13" t="s">
        <v>76</v>
      </c>
      <c r="AY1079" s="216" t="s">
        <v>142</v>
      </c>
    </row>
    <row r="1080" spans="1:65" s="13" customFormat="1" ht="11.25">
      <c r="B1080" s="206"/>
      <c r="C1080" s="207"/>
      <c r="D1080" s="198" t="s">
        <v>254</v>
      </c>
      <c r="E1080" s="208" t="s">
        <v>19</v>
      </c>
      <c r="F1080" s="209" t="s">
        <v>1467</v>
      </c>
      <c r="G1080" s="207"/>
      <c r="H1080" s="210">
        <v>1.6</v>
      </c>
      <c r="I1080" s="211"/>
      <c r="J1080" s="207"/>
      <c r="K1080" s="207"/>
      <c r="L1080" s="212"/>
      <c r="M1080" s="213"/>
      <c r="N1080" s="214"/>
      <c r="O1080" s="214"/>
      <c r="P1080" s="214"/>
      <c r="Q1080" s="214"/>
      <c r="R1080" s="214"/>
      <c r="S1080" s="214"/>
      <c r="T1080" s="215"/>
      <c r="AT1080" s="216" t="s">
        <v>254</v>
      </c>
      <c r="AU1080" s="216" t="s">
        <v>86</v>
      </c>
      <c r="AV1080" s="13" t="s">
        <v>86</v>
      </c>
      <c r="AW1080" s="13" t="s">
        <v>37</v>
      </c>
      <c r="AX1080" s="13" t="s">
        <v>76</v>
      </c>
      <c r="AY1080" s="216" t="s">
        <v>142</v>
      </c>
    </row>
    <row r="1081" spans="1:65" s="13" customFormat="1" ht="11.25">
      <c r="B1081" s="206"/>
      <c r="C1081" s="207"/>
      <c r="D1081" s="198" t="s">
        <v>254</v>
      </c>
      <c r="E1081" s="208" t="s">
        <v>19</v>
      </c>
      <c r="F1081" s="209" t="s">
        <v>1468</v>
      </c>
      <c r="G1081" s="207"/>
      <c r="H1081" s="210">
        <v>4.4000000000000004</v>
      </c>
      <c r="I1081" s="211"/>
      <c r="J1081" s="207"/>
      <c r="K1081" s="207"/>
      <c r="L1081" s="212"/>
      <c r="M1081" s="213"/>
      <c r="N1081" s="214"/>
      <c r="O1081" s="214"/>
      <c r="P1081" s="214"/>
      <c r="Q1081" s="214"/>
      <c r="R1081" s="214"/>
      <c r="S1081" s="214"/>
      <c r="T1081" s="215"/>
      <c r="AT1081" s="216" t="s">
        <v>254</v>
      </c>
      <c r="AU1081" s="216" t="s">
        <v>86</v>
      </c>
      <c r="AV1081" s="13" t="s">
        <v>86</v>
      </c>
      <c r="AW1081" s="13" t="s">
        <v>37</v>
      </c>
      <c r="AX1081" s="13" t="s">
        <v>76</v>
      </c>
      <c r="AY1081" s="216" t="s">
        <v>142</v>
      </c>
    </row>
    <row r="1082" spans="1:65" s="14" customFormat="1" ht="11.25">
      <c r="B1082" s="217"/>
      <c r="C1082" s="218"/>
      <c r="D1082" s="198" t="s">
        <v>254</v>
      </c>
      <c r="E1082" s="219" t="s">
        <v>19</v>
      </c>
      <c r="F1082" s="220" t="s">
        <v>266</v>
      </c>
      <c r="G1082" s="218"/>
      <c r="H1082" s="221">
        <v>183.78</v>
      </c>
      <c r="I1082" s="222"/>
      <c r="J1082" s="218"/>
      <c r="K1082" s="218"/>
      <c r="L1082" s="223"/>
      <c r="M1082" s="224"/>
      <c r="N1082" s="225"/>
      <c r="O1082" s="225"/>
      <c r="P1082" s="225"/>
      <c r="Q1082" s="225"/>
      <c r="R1082" s="225"/>
      <c r="S1082" s="225"/>
      <c r="T1082" s="226"/>
      <c r="AT1082" s="227" t="s">
        <v>254</v>
      </c>
      <c r="AU1082" s="227" t="s">
        <v>86</v>
      </c>
      <c r="AV1082" s="14" t="s">
        <v>167</v>
      </c>
      <c r="AW1082" s="14" t="s">
        <v>37</v>
      </c>
      <c r="AX1082" s="14" t="s">
        <v>84</v>
      </c>
      <c r="AY1082" s="227" t="s">
        <v>142</v>
      </c>
    </row>
    <row r="1083" spans="1:65" s="2" customFormat="1" ht="16.5" customHeight="1">
      <c r="A1083" s="36"/>
      <c r="B1083" s="37"/>
      <c r="C1083" s="228" t="s">
        <v>1582</v>
      </c>
      <c r="D1083" s="228" t="s">
        <v>351</v>
      </c>
      <c r="E1083" s="229" t="s">
        <v>1583</v>
      </c>
      <c r="F1083" s="230" t="s">
        <v>1584</v>
      </c>
      <c r="G1083" s="231" t="s">
        <v>251</v>
      </c>
      <c r="H1083" s="232">
        <v>202.15799999999999</v>
      </c>
      <c r="I1083" s="233"/>
      <c r="J1083" s="234">
        <f>ROUND(I1083*H1083,2)</f>
        <v>0</v>
      </c>
      <c r="K1083" s="230" t="s">
        <v>149</v>
      </c>
      <c r="L1083" s="235"/>
      <c r="M1083" s="236" t="s">
        <v>19</v>
      </c>
      <c r="N1083" s="237" t="s">
        <v>47</v>
      </c>
      <c r="O1083" s="66"/>
      <c r="P1083" s="189">
        <f>O1083*H1083</f>
        <v>0</v>
      </c>
      <c r="Q1083" s="189">
        <v>4.0000000000000002E-4</v>
      </c>
      <c r="R1083" s="189">
        <f>Q1083*H1083</f>
        <v>8.0863199999999996E-2</v>
      </c>
      <c r="S1083" s="189">
        <v>0</v>
      </c>
      <c r="T1083" s="190">
        <f>S1083*H1083</f>
        <v>0</v>
      </c>
      <c r="U1083" s="36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R1083" s="191" t="s">
        <v>437</v>
      </c>
      <c r="AT1083" s="191" t="s">
        <v>351</v>
      </c>
      <c r="AU1083" s="191" t="s">
        <v>86</v>
      </c>
      <c r="AY1083" s="19" t="s">
        <v>142</v>
      </c>
      <c r="BE1083" s="192">
        <f>IF(N1083="základní",J1083,0)</f>
        <v>0</v>
      </c>
      <c r="BF1083" s="192">
        <f>IF(N1083="snížená",J1083,0)</f>
        <v>0</v>
      </c>
      <c r="BG1083" s="192">
        <f>IF(N1083="zákl. přenesená",J1083,0)</f>
        <v>0</v>
      </c>
      <c r="BH1083" s="192">
        <f>IF(N1083="sníž. přenesená",J1083,0)</f>
        <v>0</v>
      </c>
      <c r="BI1083" s="192">
        <f>IF(N1083="nulová",J1083,0)</f>
        <v>0</v>
      </c>
      <c r="BJ1083" s="19" t="s">
        <v>84</v>
      </c>
      <c r="BK1083" s="192">
        <f>ROUND(I1083*H1083,2)</f>
        <v>0</v>
      </c>
      <c r="BL1083" s="19" t="s">
        <v>339</v>
      </c>
      <c r="BM1083" s="191" t="s">
        <v>1585</v>
      </c>
    </row>
    <row r="1084" spans="1:65" s="13" customFormat="1" ht="11.25">
      <c r="B1084" s="206"/>
      <c r="C1084" s="207"/>
      <c r="D1084" s="198" t="s">
        <v>254</v>
      </c>
      <c r="E1084" s="208" t="s">
        <v>19</v>
      </c>
      <c r="F1084" s="209" t="s">
        <v>1458</v>
      </c>
      <c r="G1084" s="207"/>
      <c r="H1084" s="210">
        <v>93.44</v>
      </c>
      <c r="I1084" s="211"/>
      <c r="J1084" s="207"/>
      <c r="K1084" s="207"/>
      <c r="L1084" s="212"/>
      <c r="M1084" s="213"/>
      <c r="N1084" s="214"/>
      <c r="O1084" s="214"/>
      <c r="P1084" s="214"/>
      <c r="Q1084" s="214"/>
      <c r="R1084" s="214"/>
      <c r="S1084" s="214"/>
      <c r="T1084" s="215"/>
      <c r="AT1084" s="216" t="s">
        <v>254</v>
      </c>
      <c r="AU1084" s="216" t="s">
        <v>86</v>
      </c>
      <c r="AV1084" s="13" t="s">
        <v>86</v>
      </c>
      <c r="AW1084" s="13" t="s">
        <v>37</v>
      </c>
      <c r="AX1084" s="13" t="s">
        <v>76</v>
      </c>
      <c r="AY1084" s="216" t="s">
        <v>142</v>
      </c>
    </row>
    <row r="1085" spans="1:65" s="13" customFormat="1" ht="11.25">
      <c r="B1085" s="206"/>
      <c r="C1085" s="207"/>
      <c r="D1085" s="198" t="s">
        <v>254</v>
      </c>
      <c r="E1085" s="208" t="s">
        <v>19</v>
      </c>
      <c r="F1085" s="209" t="s">
        <v>1459</v>
      </c>
      <c r="G1085" s="207"/>
      <c r="H1085" s="210">
        <v>30.75</v>
      </c>
      <c r="I1085" s="211"/>
      <c r="J1085" s="207"/>
      <c r="K1085" s="207"/>
      <c r="L1085" s="212"/>
      <c r="M1085" s="213"/>
      <c r="N1085" s="214"/>
      <c r="O1085" s="214"/>
      <c r="P1085" s="214"/>
      <c r="Q1085" s="214"/>
      <c r="R1085" s="214"/>
      <c r="S1085" s="214"/>
      <c r="T1085" s="215"/>
      <c r="AT1085" s="216" t="s">
        <v>254</v>
      </c>
      <c r="AU1085" s="216" t="s">
        <v>86</v>
      </c>
      <c r="AV1085" s="13" t="s">
        <v>86</v>
      </c>
      <c r="AW1085" s="13" t="s">
        <v>37</v>
      </c>
      <c r="AX1085" s="13" t="s">
        <v>76</v>
      </c>
      <c r="AY1085" s="216" t="s">
        <v>142</v>
      </c>
    </row>
    <row r="1086" spans="1:65" s="13" customFormat="1" ht="11.25">
      <c r="B1086" s="206"/>
      <c r="C1086" s="207"/>
      <c r="D1086" s="198" t="s">
        <v>254</v>
      </c>
      <c r="E1086" s="208" t="s">
        <v>19</v>
      </c>
      <c r="F1086" s="209" t="s">
        <v>1460</v>
      </c>
      <c r="G1086" s="207"/>
      <c r="H1086" s="210">
        <v>10.92</v>
      </c>
      <c r="I1086" s="211"/>
      <c r="J1086" s="207"/>
      <c r="K1086" s="207"/>
      <c r="L1086" s="212"/>
      <c r="M1086" s="213"/>
      <c r="N1086" s="214"/>
      <c r="O1086" s="214"/>
      <c r="P1086" s="214"/>
      <c r="Q1086" s="214"/>
      <c r="R1086" s="214"/>
      <c r="S1086" s="214"/>
      <c r="T1086" s="215"/>
      <c r="AT1086" s="216" t="s">
        <v>254</v>
      </c>
      <c r="AU1086" s="216" t="s">
        <v>86</v>
      </c>
      <c r="AV1086" s="13" t="s">
        <v>86</v>
      </c>
      <c r="AW1086" s="13" t="s">
        <v>37</v>
      </c>
      <c r="AX1086" s="13" t="s">
        <v>76</v>
      </c>
      <c r="AY1086" s="216" t="s">
        <v>142</v>
      </c>
    </row>
    <row r="1087" spans="1:65" s="13" customFormat="1" ht="11.25">
      <c r="B1087" s="206"/>
      <c r="C1087" s="207"/>
      <c r="D1087" s="198" t="s">
        <v>254</v>
      </c>
      <c r="E1087" s="208" t="s">
        <v>19</v>
      </c>
      <c r="F1087" s="209" t="s">
        <v>1461</v>
      </c>
      <c r="G1087" s="207"/>
      <c r="H1087" s="210">
        <v>26.55</v>
      </c>
      <c r="I1087" s="211"/>
      <c r="J1087" s="207"/>
      <c r="K1087" s="207"/>
      <c r="L1087" s="212"/>
      <c r="M1087" s="213"/>
      <c r="N1087" s="214"/>
      <c r="O1087" s="214"/>
      <c r="P1087" s="214"/>
      <c r="Q1087" s="214"/>
      <c r="R1087" s="214"/>
      <c r="S1087" s="214"/>
      <c r="T1087" s="215"/>
      <c r="AT1087" s="216" t="s">
        <v>254</v>
      </c>
      <c r="AU1087" s="216" t="s">
        <v>86</v>
      </c>
      <c r="AV1087" s="13" t="s">
        <v>86</v>
      </c>
      <c r="AW1087" s="13" t="s">
        <v>37</v>
      </c>
      <c r="AX1087" s="13" t="s">
        <v>76</v>
      </c>
      <c r="AY1087" s="216" t="s">
        <v>142</v>
      </c>
    </row>
    <row r="1088" spans="1:65" s="13" customFormat="1" ht="11.25">
      <c r="B1088" s="206"/>
      <c r="C1088" s="207"/>
      <c r="D1088" s="198" t="s">
        <v>254</v>
      </c>
      <c r="E1088" s="208" t="s">
        <v>19</v>
      </c>
      <c r="F1088" s="209" t="s">
        <v>1462</v>
      </c>
      <c r="G1088" s="207"/>
      <c r="H1088" s="210">
        <v>3</v>
      </c>
      <c r="I1088" s="211"/>
      <c r="J1088" s="207"/>
      <c r="K1088" s="207"/>
      <c r="L1088" s="212"/>
      <c r="M1088" s="213"/>
      <c r="N1088" s="214"/>
      <c r="O1088" s="214"/>
      <c r="P1088" s="214"/>
      <c r="Q1088" s="214"/>
      <c r="R1088" s="214"/>
      <c r="S1088" s="214"/>
      <c r="T1088" s="215"/>
      <c r="AT1088" s="216" t="s">
        <v>254</v>
      </c>
      <c r="AU1088" s="216" t="s">
        <v>86</v>
      </c>
      <c r="AV1088" s="13" t="s">
        <v>86</v>
      </c>
      <c r="AW1088" s="13" t="s">
        <v>37</v>
      </c>
      <c r="AX1088" s="13" t="s">
        <v>76</v>
      </c>
      <c r="AY1088" s="216" t="s">
        <v>142</v>
      </c>
    </row>
    <row r="1089" spans="1:65" s="13" customFormat="1" ht="11.25">
      <c r="B1089" s="206"/>
      <c r="C1089" s="207"/>
      <c r="D1089" s="198" t="s">
        <v>254</v>
      </c>
      <c r="E1089" s="208" t="s">
        <v>19</v>
      </c>
      <c r="F1089" s="209" t="s">
        <v>1463</v>
      </c>
      <c r="G1089" s="207"/>
      <c r="H1089" s="210">
        <v>5</v>
      </c>
      <c r="I1089" s="211"/>
      <c r="J1089" s="207"/>
      <c r="K1089" s="207"/>
      <c r="L1089" s="212"/>
      <c r="M1089" s="213"/>
      <c r="N1089" s="214"/>
      <c r="O1089" s="214"/>
      <c r="P1089" s="214"/>
      <c r="Q1089" s="214"/>
      <c r="R1089" s="214"/>
      <c r="S1089" s="214"/>
      <c r="T1089" s="215"/>
      <c r="AT1089" s="216" t="s">
        <v>254</v>
      </c>
      <c r="AU1089" s="216" t="s">
        <v>86</v>
      </c>
      <c r="AV1089" s="13" t="s">
        <v>86</v>
      </c>
      <c r="AW1089" s="13" t="s">
        <v>37</v>
      </c>
      <c r="AX1089" s="13" t="s">
        <v>76</v>
      </c>
      <c r="AY1089" s="216" t="s">
        <v>142</v>
      </c>
    </row>
    <row r="1090" spans="1:65" s="13" customFormat="1" ht="11.25">
      <c r="B1090" s="206"/>
      <c r="C1090" s="207"/>
      <c r="D1090" s="198" t="s">
        <v>254</v>
      </c>
      <c r="E1090" s="208" t="s">
        <v>19</v>
      </c>
      <c r="F1090" s="209" t="s">
        <v>1464</v>
      </c>
      <c r="G1090" s="207"/>
      <c r="H1090" s="210">
        <v>1.8</v>
      </c>
      <c r="I1090" s="211"/>
      <c r="J1090" s="207"/>
      <c r="K1090" s="207"/>
      <c r="L1090" s="212"/>
      <c r="M1090" s="213"/>
      <c r="N1090" s="214"/>
      <c r="O1090" s="214"/>
      <c r="P1090" s="214"/>
      <c r="Q1090" s="214"/>
      <c r="R1090" s="214"/>
      <c r="S1090" s="214"/>
      <c r="T1090" s="215"/>
      <c r="AT1090" s="216" t="s">
        <v>254</v>
      </c>
      <c r="AU1090" s="216" t="s">
        <v>86</v>
      </c>
      <c r="AV1090" s="13" t="s">
        <v>86</v>
      </c>
      <c r="AW1090" s="13" t="s">
        <v>37</v>
      </c>
      <c r="AX1090" s="13" t="s">
        <v>76</v>
      </c>
      <c r="AY1090" s="216" t="s">
        <v>142</v>
      </c>
    </row>
    <row r="1091" spans="1:65" s="13" customFormat="1" ht="11.25">
      <c r="B1091" s="206"/>
      <c r="C1091" s="207"/>
      <c r="D1091" s="198" t="s">
        <v>254</v>
      </c>
      <c r="E1091" s="208" t="s">
        <v>19</v>
      </c>
      <c r="F1091" s="209" t="s">
        <v>1465</v>
      </c>
      <c r="G1091" s="207"/>
      <c r="H1091" s="210">
        <v>2</v>
      </c>
      <c r="I1091" s="211"/>
      <c r="J1091" s="207"/>
      <c r="K1091" s="207"/>
      <c r="L1091" s="212"/>
      <c r="M1091" s="213"/>
      <c r="N1091" s="214"/>
      <c r="O1091" s="214"/>
      <c r="P1091" s="214"/>
      <c r="Q1091" s="214"/>
      <c r="R1091" s="214"/>
      <c r="S1091" s="214"/>
      <c r="T1091" s="215"/>
      <c r="AT1091" s="216" t="s">
        <v>254</v>
      </c>
      <c r="AU1091" s="216" t="s">
        <v>86</v>
      </c>
      <c r="AV1091" s="13" t="s">
        <v>86</v>
      </c>
      <c r="AW1091" s="13" t="s">
        <v>37</v>
      </c>
      <c r="AX1091" s="13" t="s">
        <v>76</v>
      </c>
      <c r="AY1091" s="216" t="s">
        <v>142</v>
      </c>
    </row>
    <row r="1092" spans="1:65" s="13" customFormat="1" ht="11.25">
      <c r="B1092" s="206"/>
      <c r="C1092" s="207"/>
      <c r="D1092" s="198" t="s">
        <v>254</v>
      </c>
      <c r="E1092" s="208" t="s">
        <v>19</v>
      </c>
      <c r="F1092" s="209" t="s">
        <v>1466</v>
      </c>
      <c r="G1092" s="207"/>
      <c r="H1092" s="210">
        <v>4.32</v>
      </c>
      <c r="I1092" s="211"/>
      <c r="J1092" s="207"/>
      <c r="K1092" s="207"/>
      <c r="L1092" s="212"/>
      <c r="M1092" s="213"/>
      <c r="N1092" s="214"/>
      <c r="O1092" s="214"/>
      <c r="P1092" s="214"/>
      <c r="Q1092" s="214"/>
      <c r="R1092" s="214"/>
      <c r="S1092" s="214"/>
      <c r="T1092" s="215"/>
      <c r="AT1092" s="216" t="s">
        <v>254</v>
      </c>
      <c r="AU1092" s="216" t="s">
        <v>86</v>
      </c>
      <c r="AV1092" s="13" t="s">
        <v>86</v>
      </c>
      <c r="AW1092" s="13" t="s">
        <v>37</v>
      </c>
      <c r="AX1092" s="13" t="s">
        <v>76</v>
      </c>
      <c r="AY1092" s="216" t="s">
        <v>142</v>
      </c>
    </row>
    <row r="1093" spans="1:65" s="13" customFormat="1" ht="11.25">
      <c r="B1093" s="206"/>
      <c r="C1093" s="207"/>
      <c r="D1093" s="198" t="s">
        <v>254</v>
      </c>
      <c r="E1093" s="208" t="s">
        <v>19</v>
      </c>
      <c r="F1093" s="209" t="s">
        <v>1467</v>
      </c>
      <c r="G1093" s="207"/>
      <c r="H1093" s="210">
        <v>1.6</v>
      </c>
      <c r="I1093" s="211"/>
      <c r="J1093" s="207"/>
      <c r="K1093" s="207"/>
      <c r="L1093" s="212"/>
      <c r="M1093" s="213"/>
      <c r="N1093" s="214"/>
      <c r="O1093" s="214"/>
      <c r="P1093" s="214"/>
      <c r="Q1093" s="214"/>
      <c r="R1093" s="214"/>
      <c r="S1093" s="214"/>
      <c r="T1093" s="215"/>
      <c r="AT1093" s="216" t="s">
        <v>254</v>
      </c>
      <c r="AU1093" s="216" t="s">
        <v>86</v>
      </c>
      <c r="AV1093" s="13" t="s">
        <v>86</v>
      </c>
      <c r="AW1093" s="13" t="s">
        <v>37</v>
      </c>
      <c r="AX1093" s="13" t="s">
        <v>76</v>
      </c>
      <c r="AY1093" s="216" t="s">
        <v>142</v>
      </c>
    </row>
    <row r="1094" spans="1:65" s="13" customFormat="1" ht="11.25">
      <c r="B1094" s="206"/>
      <c r="C1094" s="207"/>
      <c r="D1094" s="198" t="s">
        <v>254</v>
      </c>
      <c r="E1094" s="208" t="s">
        <v>19</v>
      </c>
      <c r="F1094" s="209" t="s">
        <v>1468</v>
      </c>
      <c r="G1094" s="207"/>
      <c r="H1094" s="210">
        <v>4.4000000000000004</v>
      </c>
      <c r="I1094" s="211"/>
      <c r="J1094" s="207"/>
      <c r="K1094" s="207"/>
      <c r="L1094" s="212"/>
      <c r="M1094" s="213"/>
      <c r="N1094" s="214"/>
      <c r="O1094" s="214"/>
      <c r="P1094" s="214"/>
      <c r="Q1094" s="214"/>
      <c r="R1094" s="214"/>
      <c r="S1094" s="214"/>
      <c r="T1094" s="215"/>
      <c r="AT1094" s="216" t="s">
        <v>254</v>
      </c>
      <c r="AU1094" s="216" t="s">
        <v>86</v>
      </c>
      <c r="AV1094" s="13" t="s">
        <v>86</v>
      </c>
      <c r="AW1094" s="13" t="s">
        <v>37</v>
      </c>
      <c r="AX1094" s="13" t="s">
        <v>76</v>
      </c>
      <c r="AY1094" s="216" t="s">
        <v>142</v>
      </c>
    </row>
    <row r="1095" spans="1:65" s="14" customFormat="1" ht="11.25">
      <c r="B1095" s="217"/>
      <c r="C1095" s="218"/>
      <c r="D1095" s="198" t="s">
        <v>254</v>
      </c>
      <c r="E1095" s="219" t="s">
        <v>19</v>
      </c>
      <c r="F1095" s="220" t="s">
        <v>266</v>
      </c>
      <c r="G1095" s="218"/>
      <c r="H1095" s="221">
        <v>183.78</v>
      </c>
      <c r="I1095" s="222"/>
      <c r="J1095" s="218"/>
      <c r="K1095" s="218"/>
      <c r="L1095" s="223"/>
      <c r="M1095" s="224"/>
      <c r="N1095" s="225"/>
      <c r="O1095" s="225"/>
      <c r="P1095" s="225"/>
      <c r="Q1095" s="225"/>
      <c r="R1095" s="225"/>
      <c r="S1095" s="225"/>
      <c r="T1095" s="226"/>
      <c r="AT1095" s="227" t="s">
        <v>254</v>
      </c>
      <c r="AU1095" s="227" t="s">
        <v>86</v>
      </c>
      <c r="AV1095" s="14" t="s">
        <v>167</v>
      </c>
      <c r="AW1095" s="14" t="s">
        <v>37</v>
      </c>
      <c r="AX1095" s="14" t="s">
        <v>84</v>
      </c>
      <c r="AY1095" s="227" t="s">
        <v>142</v>
      </c>
    </row>
    <row r="1096" spans="1:65" s="13" customFormat="1" ht="11.25">
      <c r="B1096" s="206"/>
      <c r="C1096" s="207"/>
      <c r="D1096" s="198" t="s">
        <v>254</v>
      </c>
      <c r="E1096" s="207"/>
      <c r="F1096" s="209" t="s">
        <v>1473</v>
      </c>
      <c r="G1096" s="207"/>
      <c r="H1096" s="210">
        <v>202.15799999999999</v>
      </c>
      <c r="I1096" s="211"/>
      <c r="J1096" s="207"/>
      <c r="K1096" s="207"/>
      <c r="L1096" s="212"/>
      <c r="M1096" s="213"/>
      <c r="N1096" s="214"/>
      <c r="O1096" s="214"/>
      <c r="P1096" s="214"/>
      <c r="Q1096" s="214"/>
      <c r="R1096" s="214"/>
      <c r="S1096" s="214"/>
      <c r="T1096" s="215"/>
      <c r="AT1096" s="216" t="s">
        <v>254</v>
      </c>
      <c r="AU1096" s="216" t="s">
        <v>86</v>
      </c>
      <c r="AV1096" s="13" t="s">
        <v>86</v>
      </c>
      <c r="AW1096" s="13" t="s">
        <v>4</v>
      </c>
      <c r="AX1096" s="13" t="s">
        <v>84</v>
      </c>
      <c r="AY1096" s="216" t="s">
        <v>142</v>
      </c>
    </row>
    <row r="1097" spans="1:65" s="2" customFormat="1" ht="44.25" customHeight="1">
      <c r="A1097" s="36"/>
      <c r="B1097" s="37"/>
      <c r="C1097" s="180" t="s">
        <v>1586</v>
      </c>
      <c r="D1097" s="180" t="s">
        <v>145</v>
      </c>
      <c r="E1097" s="181" t="s">
        <v>1587</v>
      </c>
      <c r="F1097" s="182" t="s">
        <v>1588</v>
      </c>
      <c r="G1097" s="183" t="s">
        <v>335</v>
      </c>
      <c r="H1097" s="184">
        <v>6.7270000000000003</v>
      </c>
      <c r="I1097" s="185"/>
      <c r="J1097" s="186">
        <f>ROUND(I1097*H1097,2)</f>
        <v>0</v>
      </c>
      <c r="K1097" s="182" t="s">
        <v>149</v>
      </c>
      <c r="L1097" s="41"/>
      <c r="M1097" s="187" t="s">
        <v>19</v>
      </c>
      <c r="N1097" s="188" t="s">
        <v>47</v>
      </c>
      <c r="O1097" s="66"/>
      <c r="P1097" s="189">
        <f>O1097*H1097</f>
        <v>0</v>
      </c>
      <c r="Q1097" s="189">
        <v>0</v>
      </c>
      <c r="R1097" s="189">
        <f>Q1097*H1097</f>
        <v>0</v>
      </c>
      <c r="S1097" s="189">
        <v>0</v>
      </c>
      <c r="T1097" s="190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91" t="s">
        <v>339</v>
      </c>
      <c r="AT1097" s="191" t="s">
        <v>145</v>
      </c>
      <c r="AU1097" s="191" t="s">
        <v>86</v>
      </c>
      <c r="AY1097" s="19" t="s">
        <v>142</v>
      </c>
      <c r="BE1097" s="192">
        <f>IF(N1097="základní",J1097,0)</f>
        <v>0</v>
      </c>
      <c r="BF1097" s="192">
        <f>IF(N1097="snížená",J1097,0)</f>
        <v>0</v>
      </c>
      <c r="BG1097" s="192">
        <f>IF(N1097="zákl. přenesená",J1097,0)</f>
        <v>0</v>
      </c>
      <c r="BH1097" s="192">
        <f>IF(N1097="sníž. přenesená",J1097,0)</f>
        <v>0</v>
      </c>
      <c r="BI1097" s="192">
        <f>IF(N1097="nulová",J1097,0)</f>
        <v>0</v>
      </c>
      <c r="BJ1097" s="19" t="s">
        <v>84</v>
      </c>
      <c r="BK1097" s="192">
        <f>ROUND(I1097*H1097,2)</f>
        <v>0</v>
      </c>
      <c r="BL1097" s="19" t="s">
        <v>339</v>
      </c>
      <c r="BM1097" s="191" t="s">
        <v>1589</v>
      </c>
    </row>
    <row r="1098" spans="1:65" s="2" customFormat="1" ht="11.25">
      <c r="A1098" s="36"/>
      <c r="B1098" s="37"/>
      <c r="C1098" s="38"/>
      <c r="D1098" s="193" t="s">
        <v>152</v>
      </c>
      <c r="E1098" s="38"/>
      <c r="F1098" s="194" t="s">
        <v>1590</v>
      </c>
      <c r="G1098" s="38"/>
      <c r="H1098" s="38"/>
      <c r="I1098" s="195"/>
      <c r="J1098" s="38"/>
      <c r="K1098" s="38"/>
      <c r="L1098" s="41"/>
      <c r="M1098" s="196"/>
      <c r="N1098" s="197"/>
      <c r="O1098" s="66"/>
      <c r="P1098" s="66"/>
      <c r="Q1098" s="66"/>
      <c r="R1098" s="66"/>
      <c r="S1098" s="66"/>
      <c r="T1098" s="67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9" t="s">
        <v>152</v>
      </c>
      <c r="AU1098" s="19" t="s">
        <v>86</v>
      </c>
    </row>
    <row r="1099" spans="1:65" s="2" customFormat="1" ht="49.15" customHeight="1">
      <c r="A1099" s="36"/>
      <c r="B1099" s="37"/>
      <c r="C1099" s="180" t="s">
        <v>1591</v>
      </c>
      <c r="D1099" s="180" t="s">
        <v>145</v>
      </c>
      <c r="E1099" s="181" t="s">
        <v>1592</v>
      </c>
      <c r="F1099" s="182" t="s">
        <v>1593</v>
      </c>
      <c r="G1099" s="183" t="s">
        <v>335</v>
      </c>
      <c r="H1099" s="184">
        <v>6.7270000000000003</v>
      </c>
      <c r="I1099" s="185"/>
      <c r="J1099" s="186">
        <f>ROUND(I1099*H1099,2)</f>
        <v>0</v>
      </c>
      <c r="K1099" s="182" t="s">
        <v>149</v>
      </c>
      <c r="L1099" s="41"/>
      <c r="M1099" s="187" t="s">
        <v>19</v>
      </c>
      <c r="N1099" s="188" t="s">
        <v>47</v>
      </c>
      <c r="O1099" s="66"/>
      <c r="P1099" s="189">
        <f>O1099*H1099</f>
        <v>0</v>
      </c>
      <c r="Q1099" s="189">
        <v>0</v>
      </c>
      <c r="R1099" s="189">
        <f>Q1099*H1099</f>
        <v>0</v>
      </c>
      <c r="S1099" s="189">
        <v>0</v>
      </c>
      <c r="T1099" s="190">
        <f>S1099*H1099</f>
        <v>0</v>
      </c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R1099" s="191" t="s">
        <v>339</v>
      </c>
      <c r="AT1099" s="191" t="s">
        <v>145</v>
      </c>
      <c r="AU1099" s="191" t="s">
        <v>86</v>
      </c>
      <c r="AY1099" s="19" t="s">
        <v>142</v>
      </c>
      <c r="BE1099" s="192">
        <f>IF(N1099="základní",J1099,0)</f>
        <v>0</v>
      </c>
      <c r="BF1099" s="192">
        <f>IF(N1099="snížená",J1099,0)</f>
        <v>0</v>
      </c>
      <c r="BG1099" s="192">
        <f>IF(N1099="zákl. přenesená",J1099,0)</f>
        <v>0</v>
      </c>
      <c r="BH1099" s="192">
        <f>IF(N1099="sníž. přenesená",J1099,0)</f>
        <v>0</v>
      </c>
      <c r="BI1099" s="192">
        <f>IF(N1099="nulová",J1099,0)</f>
        <v>0</v>
      </c>
      <c r="BJ1099" s="19" t="s">
        <v>84</v>
      </c>
      <c r="BK1099" s="192">
        <f>ROUND(I1099*H1099,2)</f>
        <v>0</v>
      </c>
      <c r="BL1099" s="19" t="s">
        <v>339</v>
      </c>
      <c r="BM1099" s="191" t="s">
        <v>1594</v>
      </c>
    </row>
    <row r="1100" spans="1:65" s="2" customFormat="1" ht="11.25">
      <c r="A1100" s="36"/>
      <c r="B1100" s="37"/>
      <c r="C1100" s="38"/>
      <c r="D1100" s="193" t="s">
        <v>152</v>
      </c>
      <c r="E1100" s="38"/>
      <c r="F1100" s="194" t="s">
        <v>1595</v>
      </c>
      <c r="G1100" s="38"/>
      <c r="H1100" s="38"/>
      <c r="I1100" s="195"/>
      <c r="J1100" s="38"/>
      <c r="K1100" s="38"/>
      <c r="L1100" s="41"/>
      <c r="M1100" s="196"/>
      <c r="N1100" s="197"/>
      <c r="O1100" s="66"/>
      <c r="P1100" s="66"/>
      <c r="Q1100" s="66"/>
      <c r="R1100" s="66"/>
      <c r="S1100" s="66"/>
      <c r="T1100" s="67"/>
      <c r="U1100" s="36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T1100" s="19" t="s">
        <v>152</v>
      </c>
      <c r="AU1100" s="19" t="s">
        <v>86</v>
      </c>
    </row>
    <row r="1101" spans="1:65" s="12" customFormat="1" ht="22.9" customHeight="1">
      <c r="B1101" s="164"/>
      <c r="C1101" s="165"/>
      <c r="D1101" s="166" t="s">
        <v>75</v>
      </c>
      <c r="E1101" s="178" t="s">
        <v>1596</v>
      </c>
      <c r="F1101" s="178" t="s">
        <v>1597</v>
      </c>
      <c r="G1101" s="165"/>
      <c r="H1101" s="165"/>
      <c r="I1101" s="168"/>
      <c r="J1101" s="179">
        <f>BK1101</f>
        <v>0</v>
      </c>
      <c r="K1101" s="165"/>
      <c r="L1101" s="170"/>
      <c r="M1101" s="171"/>
      <c r="N1101" s="172"/>
      <c r="O1101" s="172"/>
      <c r="P1101" s="173">
        <f>SUM(P1102:P1383)</f>
        <v>0</v>
      </c>
      <c r="Q1101" s="172"/>
      <c r="R1101" s="173">
        <f>SUM(R1102:R1383)</f>
        <v>21.548968560000002</v>
      </c>
      <c r="S1101" s="172"/>
      <c r="T1101" s="174">
        <f>SUM(T1102:T1383)</f>
        <v>0</v>
      </c>
      <c r="AR1101" s="175" t="s">
        <v>86</v>
      </c>
      <c r="AT1101" s="176" t="s">
        <v>75</v>
      </c>
      <c r="AU1101" s="176" t="s">
        <v>84</v>
      </c>
      <c r="AY1101" s="175" t="s">
        <v>142</v>
      </c>
      <c r="BK1101" s="177">
        <f>SUM(BK1102:BK1383)</f>
        <v>0</v>
      </c>
    </row>
    <row r="1102" spans="1:65" s="2" customFormat="1" ht="33" customHeight="1">
      <c r="A1102" s="36"/>
      <c r="B1102" s="37"/>
      <c r="C1102" s="180" t="s">
        <v>1598</v>
      </c>
      <c r="D1102" s="180" t="s">
        <v>145</v>
      </c>
      <c r="E1102" s="181" t="s">
        <v>1599</v>
      </c>
      <c r="F1102" s="182" t="s">
        <v>1600</v>
      </c>
      <c r="G1102" s="183" t="s">
        <v>369</v>
      </c>
      <c r="H1102" s="184">
        <v>28</v>
      </c>
      <c r="I1102" s="185"/>
      <c r="J1102" s="186">
        <f>ROUND(I1102*H1102,2)</f>
        <v>0</v>
      </c>
      <c r="K1102" s="182" t="s">
        <v>149</v>
      </c>
      <c r="L1102" s="41"/>
      <c r="M1102" s="187" t="s">
        <v>19</v>
      </c>
      <c r="N1102" s="188" t="s">
        <v>47</v>
      </c>
      <c r="O1102" s="66"/>
      <c r="P1102" s="189">
        <f>O1102*H1102</f>
        <v>0</v>
      </c>
      <c r="Q1102" s="189">
        <v>0</v>
      </c>
      <c r="R1102" s="189">
        <f>Q1102*H1102</f>
        <v>0</v>
      </c>
      <c r="S1102" s="189">
        <v>0</v>
      </c>
      <c r="T1102" s="190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91" t="s">
        <v>339</v>
      </c>
      <c r="AT1102" s="191" t="s">
        <v>145</v>
      </c>
      <c r="AU1102" s="191" t="s">
        <v>86</v>
      </c>
      <c r="AY1102" s="19" t="s">
        <v>142</v>
      </c>
      <c r="BE1102" s="192">
        <f>IF(N1102="základní",J1102,0)</f>
        <v>0</v>
      </c>
      <c r="BF1102" s="192">
        <f>IF(N1102="snížená",J1102,0)</f>
        <v>0</v>
      </c>
      <c r="BG1102" s="192">
        <f>IF(N1102="zákl. přenesená",J1102,0)</f>
        <v>0</v>
      </c>
      <c r="BH1102" s="192">
        <f>IF(N1102="sníž. přenesená",J1102,0)</f>
        <v>0</v>
      </c>
      <c r="BI1102" s="192">
        <f>IF(N1102="nulová",J1102,0)</f>
        <v>0</v>
      </c>
      <c r="BJ1102" s="19" t="s">
        <v>84</v>
      </c>
      <c r="BK1102" s="192">
        <f>ROUND(I1102*H1102,2)</f>
        <v>0</v>
      </c>
      <c r="BL1102" s="19" t="s">
        <v>339</v>
      </c>
      <c r="BM1102" s="191" t="s">
        <v>1601</v>
      </c>
    </row>
    <row r="1103" spans="1:65" s="2" customFormat="1" ht="11.25">
      <c r="A1103" s="36"/>
      <c r="B1103" s="37"/>
      <c r="C1103" s="38"/>
      <c r="D1103" s="193" t="s">
        <v>152</v>
      </c>
      <c r="E1103" s="38"/>
      <c r="F1103" s="194" t="s">
        <v>1602</v>
      </c>
      <c r="G1103" s="38"/>
      <c r="H1103" s="38"/>
      <c r="I1103" s="195"/>
      <c r="J1103" s="38"/>
      <c r="K1103" s="38"/>
      <c r="L1103" s="41"/>
      <c r="M1103" s="196"/>
      <c r="N1103" s="197"/>
      <c r="O1103" s="66"/>
      <c r="P1103" s="66"/>
      <c r="Q1103" s="66"/>
      <c r="R1103" s="66"/>
      <c r="S1103" s="66"/>
      <c r="T1103" s="67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9" t="s">
        <v>152</v>
      </c>
      <c r="AU1103" s="19" t="s">
        <v>86</v>
      </c>
    </row>
    <row r="1104" spans="1:65" s="13" customFormat="1" ht="11.25">
      <c r="B1104" s="206"/>
      <c r="C1104" s="207"/>
      <c r="D1104" s="198" t="s">
        <v>254</v>
      </c>
      <c r="E1104" s="208" t="s">
        <v>19</v>
      </c>
      <c r="F1104" s="209" t="s">
        <v>1603</v>
      </c>
      <c r="G1104" s="207"/>
      <c r="H1104" s="210">
        <v>28</v>
      </c>
      <c r="I1104" s="211"/>
      <c r="J1104" s="207"/>
      <c r="K1104" s="207"/>
      <c r="L1104" s="212"/>
      <c r="M1104" s="213"/>
      <c r="N1104" s="214"/>
      <c r="O1104" s="214"/>
      <c r="P1104" s="214"/>
      <c r="Q1104" s="214"/>
      <c r="R1104" s="214"/>
      <c r="S1104" s="214"/>
      <c r="T1104" s="215"/>
      <c r="AT1104" s="216" t="s">
        <v>254</v>
      </c>
      <c r="AU1104" s="216" t="s">
        <v>86</v>
      </c>
      <c r="AV1104" s="13" t="s">
        <v>86</v>
      </c>
      <c r="AW1104" s="13" t="s">
        <v>37</v>
      </c>
      <c r="AX1104" s="13" t="s">
        <v>84</v>
      </c>
      <c r="AY1104" s="216" t="s">
        <v>142</v>
      </c>
    </row>
    <row r="1105" spans="1:65" s="2" customFormat="1" ht="44.25" customHeight="1">
      <c r="A1105" s="36"/>
      <c r="B1105" s="37"/>
      <c r="C1105" s="228" t="s">
        <v>1604</v>
      </c>
      <c r="D1105" s="228" t="s">
        <v>351</v>
      </c>
      <c r="E1105" s="229" t="s">
        <v>1605</v>
      </c>
      <c r="F1105" s="230" t="s">
        <v>1606</v>
      </c>
      <c r="G1105" s="231" t="s">
        <v>514</v>
      </c>
      <c r="H1105" s="232">
        <v>2</v>
      </c>
      <c r="I1105" s="233"/>
      <c r="J1105" s="234">
        <f>ROUND(I1105*H1105,2)</f>
        <v>0</v>
      </c>
      <c r="K1105" s="230" t="s">
        <v>19</v>
      </c>
      <c r="L1105" s="235"/>
      <c r="M1105" s="236" t="s">
        <v>19</v>
      </c>
      <c r="N1105" s="237" t="s">
        <v>47</v>
      </c>
      <c r="O1105" s="66"/>
      <c r="P1105" s="189">
        <f>O1105*H1105</f>
        <v>0</v>
      </c>
      <c r="Q1105" s="189">
        <v>0</v>
      </c>
      <c r="R1105" s="189">
        <f>Q1105*H1105</f>
        <v>0</v>
      </c>
      <c r="S1105" s="189">
        <v>0</v>
      </c>
      <c r="T1105" s="190">
        <f>S1105*H1105</f>
        <v>0</v>
      </c>
      <c r="U1105" s="36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R1105" s="191" t="s">
        <v>437</v>
      </c>
      <c r="AT1105" s="191" t="s">
        <v>351</v>
      </c>
      <c r="AU1105" s="191" t="s">
        <v>86</v>
      </c>
      <c r="AY1105" s="19" t="s">
        <v>142</v>
      </c>
      <c r="BE1105" s="192">
        <f>IF(N1105="základní",J1105,0)</f>
        <v>0</v>
      </c>
      <c r="BF1105" s="192">
        <f>IF(N1105="snížená",J1105,0)</f>
        <v>0</v>
      </c>
      <c r="BG1105" s="192">
        <f>IF(N1105="zákl. přenesená",J1105,0)</f>
        <v>0</v>
      </c>
      <c r="BH1105" s="192">
        <f>IF(N1105="sníž. přenesená",J1105,0)</f>
        <v>0</v>
      </c>
      <c r="BI1105" s="192">
        <f>IF(N1105="nulová",J1105,0)</f>
        <v>0</v>
      </c>
      <c r="BJ1105" s="19" t="s">
        <v>84</v>
      </c>
      <c r="BK1105" s="192">
        <f>ROUND(I1105*H1105,2)</f>
        <v>0</v>
      </c>
      <c r="BL1105" s="19" t="s">
        <v>339</v>
      </c>
      <c r="BM1105" s="191" t="s">
        <v>1607</v>
      </c>
    </row>
    <row r="1106" spans="1:65" s="13" customFormat="1" ht="11.25">
      <c r="B1106" s="206"/>
      <c r="C1106" s="207"/>
      <c r="D1106" s="198" t="s">
        <v>254</v>
      </c>
      <c r="E1106" s="208" t="s">
        <v>19</v>
      </c>
      <c r="F1106" s="209" t="s">
        <v>1608</v>
      </c>
      <c r="G1106" s="207"/>
      <c r="H1106" s="210">
        <v>2</v>
      </c>
      <c r="I1106" s="211"/>
      <c r="J1106" s="207"/>
      <c r="K1106" s="207"/>
      <c r="L1106" s="212"/>
      <c r="M1106" s="213"/>
      <c r="N1106" s="214"/>
      <c r="O1106" s="214"/>
      <c r="P1106" s="214"/>
      <c r="Q1106" s="214"/>
      <c r="R1106" s="214"/>
      <c r="S1106" s="214"/>
      <c r="T1106" s="215"/>
      <c r="AT1106" s="216" t="s">
        <v>254</v>
      </c>
      <c r="AU1106" s="216" t="s">
        <v>86</v>
      </c>
      <c r="AV1106" s="13" t="s">
        <v>86</v>
      </c>
      <c r="AW1106" s="13" t="s">
        <v>37</v>
      </c>
      <c r="AX1106" s="13" t="s">
        <v>84</v>
      </c>
      <c r="AY1106" s="216" t="s">
        <v>142</v>
      </c>
    </row>
    <row r="1107" spans="1:65" s="2" customFormat="1" ht="37.9" customHeight="1">
      <c r="A1107" s="36"/>
      <c r="B1107" s="37"/>
      <c r="C1107" s="180" t="s">
        <v>1609</v>
      </c>
      <c r="D1107" s="180" t="s">
        <v>145</v>
      </c>
      <c r="E1107" s="181" t="s">
        <v>1610</v>
      </c>
      <c r="F1107" s="182" t="s">
        <v>1611</v>
      </c>
      <c r="G1107" s="183" t="s">
        <v>414</v>
      </c>
      <c r="H1107" s="184">
        <v>785.35</v>
      </c>
      <c r="I1107" s="185"/>
      <c r="J1107" s="186">
        <f>ROUND(I1107*H1107,2)</f>
        <v>0</v>
      </c>
      <c r="K1107" s="182" t="s">
        <v>149</v>
      </c>
      <c r="L1107" s="41"/>
      <c r="M1107" s="187" t="s">
        <v>19</v>
      </c>
      <c r="N1107" s="188" t="s">
        <v>47</v>
      </c>
      <c r="O1107" s="66"/>
      <c r="P1107" s="189">
        <f>O1107*H1107</f>
        <v>0</v>
      </c>
      <c r="Q1107" s="189">
        <v>0</v>
      </c>
      <c r="R1107" s="189">
        <f>Q1107*H1107</f>
        <v>0</v>
      </c>
      <c r="S1107" s="189">
        <v>0</v>
      </c>
      <c r="T1107" s="190">
        <f>S1107*H1107</f>
        <v>0</v>
      </c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R1107" s="191" t="s">
        <v>339</v>
      </c>
      <c r="AT1107" s="191" t="s">
        <v>145</v>
      </c>
      <c r="AU1107" s="191" t="s">
        <v>86</v>
      </c>
      <c r="AY1107" s="19" t="s">
        <v>142</v>
      </c>
      <c r="BE1107" s="192">
        <f>IF(N1107="základní",J1107,0)</f>
        <v>0</v>
      </c>
      <c r="BF1107" s="192">
        <f>IF(N1107="snížená",J1107,0)</f>
        <v>0</v>
      </c>
      <c r="BG1107" s="192">
        <f>IF(N1107="zákl. přenesená",J1107,0)</f>
        <v>0</v>
      </c>
      <c r="BH1107" s="192">
        <f>IF(N1107="sníž. přenesená",J1107,0)</f>
        <v>0</v>
      </c>
      <c r="BI1107" s="192">
        <f>IF(N1107="nulová",J1107,0)</f>
        <v>0</v>
      </c>
      <c r="BJ1107" s="19" t="s">
        <v>84</v>
      </c>
      <c r="BK1107" s="192">
        <f>ROUND(I1107*H1107,2)</f>
        <v>0</v>
      </c>
      <c r="BL1107" s="19" t="s">
        <v>339</v>
      </c>
      <c r="BM1107" s="191" t="s">
        <v>1612</v>
      </c>
    </row>
    <row r="1108" spans="1:65" s="2" customFormat="1" ht="11.25">
      <c r="A1108" s="36"/>
      <c r="B1108" s="37"/>
      <c r="C1108" s="38"/>
      <c r="D1108" s="193" t="s">
        <v>152</v>
      </c>
      <c r="E1108" s="38"/>
      <c r="F1108" s="194" t="s">
        <v>1613</v>
      </c>
      <c r="G1108" s="38"/>
      <c r="H1108" s="38"/>
      <c r="I1108" s="195"/>
      <c r="J1108" s="38"/>
      <c r="K1108" s="38"/>
      <c r="L1108" s="41"/>
      <c r="M1108" s="196"/>
      <c r="N1108" s="197"/>
      <c r="O1108" s="66"/>
      <c r="P1108" s="66"/>
      <c r="Q1108" s="66"/>
      <c r="R1108" s="66"/>
      <c r="S1108" s="66"/>
      <c r="T1108" s="67"/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T1108" s="19" t="s">
        <v>152</v>
      </c>
      <c r="AU1108" s="19" t="s">
        <v>86</v>
      </c>
    </row>
    <row r="1109" spans="1:65" s="13" customFormat="1" ht="33.75">
      <c r="B1109" s="206"/>
      <c r="C1109" s="207"/>
      <c r="D1109" s="198" t="s">
        <v>254</v>
      </c>
      <c r="E1109" s="208" t="s">
        <v>19</v>
      </c>
      <c r="F1109" s="209" t="s">
        <v>1614</v>
      </c>
      <c r="G1109" s="207"/>
      <c r="H1109" s="210">
        <v>249.68</v>
      </c>
      <c r="I1109" s="211"/>
      <c r="J1109" s="207"/>
      <c r="K1109" s="207"/>
      <c r="L1109" s="212"/>
      <c r="M1109" s="213"/>
      <c r="N1109" s="214"/>
      <c r="O1109" s="214"/>
      <c r="P1109" s="214"/>
      <c r="Q1109" s="214"/>
      <c r="R1109" s="214"/>
      <c r="S1109" s="214"/>
      <c r="T1109" s="215"/>
      <c r="AT1109" s="216" t="s">
        <v>254</v>
      </c>
      <c r="AU1109" s="216" t="s">
        <v>86</v>
      </c>
      <c r="AV1109" s="13" t="s">
        <v>86</v>
      </c>
      <c r="AW1109" s="13" t="s">
        <v>37</v>
      </c>
      <c r="AX1109" s="13" t="s">
        <v>76</v>
      </c>
      <c r="AY1109" s="216" t="s">
        <v>142</v>
      </c>
    </row>
    <row r="1110" spans="1:65" s="13" customFormat="1" ht="11.25">
      <c r="B1110" s="206"/>
      <c r="C1110" s="207"/>
      <c r="D1110" s="198" t="s">
        <v>254</v>
      </c>
      <c r="E1110" s="208" t="s">
        <v>19</v>
      </c>
      <c r="F1110" s="209" t="s">
        <v>1615</v>
      </c>
      <c r="G1110" s="207"/>
      <c r="H1110" s="210">
        <v>34.4</v>
      </c>
      <c r="I1110" s="211"/>
      <c r="J1110" s="207"/>
      <c r="K1110" s="207"/>
      <c r="L1110" s="212"/>
      <c r="M1110" s="213"/>
      <c r="N1110" s="214"/>
      <c r="O1110" s="214"/>
      <c r="P1110" s="214"/>
      <c r="Q1110" s="214"/>
      <c r="R1110" s="214"/>
      <c r="S1110" s="214"/>
      <c r="T1110" s="215"/>
      <c r="AT1110" s="216" t="s">
        <v>254</v>
      </c>
      <c r="AU1110" s="216" t="s">
        <v>86</v>
      </c>
      <c r="AV1110" s="13" t="s">
        <v>86</v>
      </c>
      <c r="AW1110" s="13" t="s">
        <v>37</v>
      </c>
      <c r="AX1110" s="13" t="s">
        <v>76</v>
      </c>
      <c r="AY1110" s="216" t="s">
        <v>142</v>
      </c>
    </row>
    <row r="1111" spans="1:65" s="13" customFormat="1" ht="11.25">
      <c r="B1111" s="206"/>
      <c r="C1111" s="207"/>
      <c r="D1111" s="198" t="s">
        <v>254</v>
      </c>
      <c r="E1111" s="208" t="s">
        <v>19</v>
      </c>
      <c r="F1111" s="209" t="s">
        <v>1616</v>
      </c>
      <c r="G1111" s="207"/>
      <c r="H1111" s="210">
        <v>24</v>
      </c>
      <c r="I1111" s="211"/>
      <c r="J1111" s="207"/>
      <c r="K1111" s="207"/>
      <c r="L1111" s="212"/>
      <c r="M1111" s="213"/>
      <c r="N1111" s="214"/>
      <c r="O1111" s="214"/>
      <c r="P1111" s="214"/>
      <c r="Q1111" s="214"/>
      <c r="R1111" s="214"/>
      <c r="S1111" s="214"/>
      <c r="T1111" s="215"/>
      <c r="AT1111" s="216" t="s">
        <v>254</v>
      </c>
      <c r="AU1111" s="216" t="s">
        <v>86</v>
      </c>
      <c r="AV1111" s="13" t="s">
        <v>86</v>
      </c>
      <c r="AW1111" s="13" t="s">
        <v>37</v>
      </c>
      <c r="AX1111" s="13" t="s">
        <v>76</v>
      </c>
      <c r="AY1111" s="216" t="s">
        <v>142</v>
      </c>
    </row>
    <row r="1112" spans="1:65" s="13" customFormat="1" ht="22.5">
      <c r="B1112" s="206"/>
      <c r="C1112" s="207"/>
      <c r="D1112" s="198" t="s">
        <v>254</v>
      </c>
      <c r="E1112" s="208" t="s">
        <v>19</v>
      </c>
      <c r="F1112" s="209" t="s">
        <v>1617</v>
      </c>
      <c r="G1112" s="207"/>
      <c r="H1112" s="210">
        <v>35.299999999999997</v>
      </c>
      <c r="I1112" s="211"/>
      <c r="J1112" s="207"/>
      <c r="K1112" s="207"/>
      <c r="L1112" s="212"/>
      <c r="M1112" s="213"/>
      <c r="N1112" s="214"/>
      <c r="O1112" s="214"/>
      <c r="P1112" s="214"/>
      <c r="Q1112" s="214"/>
      <c r="R1112" s="214"/>
      <c r="S1112" s="214"/>
      <c r="T1112" s="215"/>
      <c r="AT1112" s="216" t="s">
        <v>254</v>
      </c>
      <c r="AU1112" s="216" t="s">
        <v>86</v>
      </c>
      <c r="AV1112" s="13" t="s">
        <v>86</v>
      </c>
      <c r="AW1112" s="13" t="s">
        <v>37</v>
      </c>
      <c r="AX1112" s="13" t="s">
        <v>76</v>
      </c>
      <c r="AY1112" s="216" t="s">
        <v>142</v>
      </c>
    </row>
    <row r="1113" spans="1:65" s="13" customFormat="1" ht="22.5">
      <c r="B1113" s="206"/>
      <c r="C1113" s="207"/>
      <c r="D1113" s="198" t="s">
        <v>254</v>
      </c>
      <c r="E1113" s="208" t="s">
        <v>19</v>
      </c>
      <c r="F1113" s="209" t="s">
        <v>1618</v>
      </c>
      <c r="G1113" s="207"/>
      <c r="H1113" s="210">
        <v>31.7</v>
      </c>
      <c r="I1113" s="211"/>
      <c r="J1113" s="207"/>
      <c r="K1113" s="207"/>
      <c r="L1113" s="212"/>
      <c r="M1113" s="213"/>
      <c r="N1113" s="214"/>
      <c r="O1113" s="214"/>
      <c r="P1113" s="214"/>
      <c r="Q1113" s="214"/>
      <c r="R1113" s="214"/>
      <c r="S1113" s="214"/>
      <c r="T1113" s="215"/>
      <c r="AT1113" s="216" t="s">
        <v>254</v>
      </c>
      <c r="AU1113" s="216" t="s">
        <v>86</v>
      </c>
      <c r="AV1113" s="13" t="s">
        <v>86</v>
      </c>
      <c r="AW1113" s="13" t="s">
        <v>37</v>
      </c>
      <c r="AX1113" s="13" t="s">
        <v>76</v>
      </c>
      <c r="AY1113" s="216" t="s">
        <v>142</v>
      </c>
    </row>
    <row r="1114" spans="1:65" s="13" customFormat="1" ht="11.25">
      <c r="B1114" s="206"/>
      <c r="C1114" s="207"/>
      <c r="D1114" s="198" t="s">
        <v>254</v>
      </c>
      <c r="E1114" s="208" t="s">
        <v>19</v>
      </c>
      <c r="F1114" s="209" t="s">
        <v>1619</v>
      </c>
      <c r="G1114" s="207"/>
      <c r="H1114" s="210">
        <v>45.6</v>
      </c>
      <c r="I1114" s="211"/>
      <c r="J1114" s="207"/>
      <c r="K1114" s="207"/>
      <c r="L1114" s="212"/>
      <c r="M1114" s="213"/>
      <c r="N1114" s="214"/>
      <c r="O1114" s="214"/>
      <c r="P1114" s="214"/>
      <c r="Q1114" s="214"/>
      <c r="R1114" s="214"/>
      <c r="S1114" s="214"/>
      <c r="T1114" s="215"/>
      <c r="AT1114" s="216" t="s">
        <v>254</v>
      </c>
      <c r="AU1114" s="216" t="s">
        <v>86</v>
      </c>
      <c r="AV1114" s="13" t="s">
        <v>86</v>
      </c>
      <c r="AW1114" s="13" t="s">
        <v>37</v>
      </c>
      <c r="AX1114" s="13" t="s">
        <v>76</v>
      </c>
      <c r="AY1114" s="216" t="s">
        <v>142</v>
      </c>
    </row>
    <row r="1115" spans="1:65" s="13" customFormat="1" ht="22.5">
      <c r="B1115" s="206"/>
      <c r="C1115" s="207"/>
      <c r="D1115" s="198" t="s">
        <v>254</v>
      </c>
      <c r="E1115" s="208" t="s">
        <v>19</v>
      </c>
      <c r="F1115" s="209" t="s">
        <v>1620</v>
      </c>
      <c r="G1115" s="207"/>
      <c r="H1115" s="210">
        <v>161.03</v>
      </c>
      <c r="I1115" s="211"/>
      <c r="J1115" s="207"/>
      <c r="K1115" s="207"/>
      <c r="L1115" s="212"/>
      <c r="M1115" s="213"/>
      <c r="N1115" s="214"/>
      <c r="O1115" s="214"/>
      <c r="P1115" s="214"/>
      <c r="Q1115" s="214"/>
      <c r="R1115" s="214"/>
      <c r="S1115" s="214"/>
      <c r="T1115" s="215"/>
      <c r="AT1115" s="216" t="s">
        <v>254</v>
      </c>
      <c r="AU1115" s="216" t="s">
        <v>86</v>
      </c>
      <c r="AV1115" s="13" t="s">
        <v>86</v>
      </c>
      <c r="AW1115" s="13" t="s">
        <v>37</v>
      </c>
      <c r="AX1115" s="13" t="s">
        <v>76</v>
      </c>
      <c r="AY1115" s="216" t="s">
        <v>142</v>
      </c>
    </row>
    <row r="1116" spans="1:65" s="13" customFormat="1" ht="11.25">
      <c r="B1116" s="206"/>
      <c r="C1116" s="207"/>
      <c r="D1116" s="198" t="s">
        <v>254</v>
      </c>
      <c r="E1116" s="208" t="s">
        <v>19</v>
      </c>
      <c r="F1116" s="209" t="s">
        <v>1621</v>
      </c>
      <c r="G1116" s="207"/>
      <c r="H1116" s="210">
        <v>3.6</v>
      </c>
      <c r="I1116" s="211"/>
      <c r="J1116" s="207"/>
      <c r="K1116" s="207"/>
      <c r="L1116" s="212"/>
      <c r="M1116" s="213"/>
      <c r="N1116" s="214"/>
      <c r="O1116" s="214"/>
      <c r="P1116" s="214"/>
      <c r="Q1116" s="214"/>
      <c r="R1116" s="214"/>
      <c r="S1116" s="214"/>
      <c r="T1116" s="215"/>
      <c r="AT1116" s="216" t="s">
        <v>254</v>
      </c>
      <c r="AU1116" s="216" t="s">
        <v>86</v>
      </c>
      <c r="AV1116" s="13" t="s">
        <v>86</v>
      </c>
      <c r="AW1116" s="13" t="s">
        <v>37</v>
      </c>
      <c r="AX1116" s="13" t="s">
        <v>76</v>
      </c>
      <c r="AY1116" s="216" t="s">
        <v>142</v>
      </c>
    </row>
    <row r="1117" spans="1:65" s="13" customFormat="1" ht="11.25">
      <c r="B1117" s="206"/>
      <c r="C1117" s="207"/>
      <c r="D1117" s="198" t="s">
        <v>254</v>
      </c>
      <c r="E1117" s="208" t="s">
        <v>19</v>
      </c>
      <c r="F1117" s="209" t="s">
        <v>1622</v>
      </c>
      <c r="G1117" s="207"/>
      <c r="H1117" s="210">
        <v>8.14</v>
      </c>
      <c r="I1117" s="211"/>
      <c r="J1117" s="207"/>
      <c r="K1117" s="207"/>
      <c r="L1117" s="212"/>
      <c r="M1117" s="213"/>
      <c r="N1117" s="214"/>
      <c r="O1117" s="214"/>
      <c r="P1117" s="214"/>
      <c r="Q1117" s="214"/>
      <c r="R1117" s="214"/>
      <c r="S1117" s="214"/>
      <c r="T1117" s="215"/>
      <c r="AT1117" s="216" t="s">
        <v>254</v>
      </c>
      <c r="AU1117" s="216" t="s">
        <v>86</v>
      </c>
      <c r="AV1117" s="13" t="s">
        <v>86</v>
      </c>
      <c r="AW1117" s="13" t="s">
        <v>37</v>
      </c>
      <c r="AX1117" s="13" t="s">
        <v>76</v>
      </c>
      <c r="AY1117" s="216" t="s">
        <v>142</v>
      </c>
    </row>
    <row r="1118" spans="1:65" s="13" customFormat="1" ht="22.5">
      <c r="B1118" s="206"/>
      <c r="C1118" s="207"/>
      <c r="D1118" s="198" t="s">
        <v>254</v>
      </c>
      <c r="E1118" s="208" t="s">
        <v>19</v>
      </c>
      <c r="F1118" s="209" t="s">
        <v>1623</v>
      </c>
      <c r="G1118" s="207"/>
      <c r="H1118" s="210">
        <v>86.4</v>
      </c>
      <c r="I1118" s="211"/>
      <c r="J1118" s="207"/>
      <c r="K1118" s="207"/>
      <c r="L1118" s="212"/>
      <c r="M1118" s="213"/>
      <c r="N1118" s="214"/>
      <c r="O1118" s="214"/>
      <c r="P1118" s="214"/>
      <c r="Q1118" s="214"/>
      <c r="R1118" s="214"/>
      <c r="S1118" s="214"/>
      <c r="T1118" s="215"/>
      <c r="AT1118" s="216" t="s">
        <v>254</v>
      </c>
      <c r="AU1118" s="216" t="s">
        <v>86</v>
      </c>
      <c r="AV1118" s="13" t="s">
        <v>86</v>
      </c>
      <c r="AW1118" s="13" t="s">
        <v>37</v>
      </c>
      <c r="AX1118" s="13" t="s">
        <v>76</v>
      </c>
      <c r="AY1118" s="216" t="s">
        <v>142</v>
      </c>
    </row>
    <row r="1119" spans="1:65" s="13" customFormat="1" ht="11.25">
      <c r="B1119" s="206"/>
      <c r="C1119" s="207"/>
      <c r="D1119" s="198" t="s">
        <v>254</v>
      </c>
      <c r="E1119" s="208" t="s">
        <v>19</v>
      </c>
      <c r="F1119" s="209" t="s">
        <v>1624</v>
      </c>
      <c r="G1119" s="207"/>
      <c r="H1119" s="210">
        <v>16.5</v>
      </c>
      <c r="I1119" s="211"/>
      <c r="J1119" s="207"/>
      <c r="K1119" s="207"/>
      <c r="L1119" s="212"/>
      <c r="M1119" s="213"/>
      <c r="N1119" s="214"/>
      <c r="O1119" s="214"/>
      <c r="P1119" s="214"/>
      <c r="Q1119" s="214"/>
      <c r="R1119" s="214"/>
      <c r="S1119" s="214"/>
      <c r="T1119" s="215"/>
      <c r="AT1119" s="216" t="s">
        <v>254</v>
      </c>
      <c r="AU1119" s="216" t="s">
        <v>86</v>
      </c>
      <c r="AV1119" s="13" t="s">
        <v>86</v>
      </c>
      <c r="AW1119" s="13" t="s">
        <v>37</v>
      </c>
      <c r="AX1119" s="13" t="s">
        <v>76</v>
      </c>
      <c r="AY1119" s="216" t="s">
        <v>142</v>
      </c>
    </row>
    <row r="1120" spans="1:65" s="13" customFormat="1" ht="11.25">
      <c r="B1120" s="206"/>
      <c r="C1120" s="207"/>
      <c r="D1120" s="198" t="s">
        <v>254</v>
      </c>
      <c r="E1120" s="208" t="s">
        <v>19</v>
      </c>
      <c r="F1120" s="209" t="s">
        <v>1625</v>
      </c>
      <c r="G1120" s="207"/>
      <c r="H1120" s="210">
        <v>16.5</v>
      </c>
      <c r="I1120" s="211"/>
      <c r="J1120" s="207"/>
      <c r="K1120" s="207"/>
      <c r="L1120" s="212"/>
      <c r="M1120" s="213"/>
      <c r="N1120" s="214"/>
      <c r="O1120" s="214"/>
      <c r="P1120" s="214"/>
      <c r="Q1120" s="214"/>
      <c r="R1120" s="214"/>
      <c r="S1120" s="214"/>
      <c r="T1120" s="215"/>
      <c r="AT1120" s="216" t="s">
        <v>254</v>
      </c>
      <c r="AU1120" s="216" t="s">
        <v>86</v>
      </c>
      <c r="AV1120" s="13" t="s">
        <v>86</v>
      </c>
      <c r="AW1120" s="13" t="s">
        <v>37</v>
      </c>
      <c r="AX1120" s="13" t="s">
        <v>76</v>
      </c>
      <c r="AY1120" s="216" t="s">
        <v>142</v>
      </c>
    </row>
    <row r="1121" spans="1:65" s="13" customFormat="1" ht="11.25">
      <c r="B1121" s="206"/>
      <c r="C1121" s="207"/>
      <c r="D1121" s="198" t="s">
        <v>254</v>
      </c>
      <c r="E1121" s="208" t="s">
        <v>19</v>
      </c>
      <c r="F1121" s="209" t="s">
        <v>1626</v>
      </c>
      <c r="G1121" s="207"/>
      <c r="H1121" s="210">
        <v>25.65</v>
      </c>
      <c r="I1121" s="211"/>
      <c r="J1121" s="207"/>
      <c r="K1121" s="207"/>
      <c r="L1121" s="212"/>
      <c r="M1121" s="213"/>
      <c r="N1121" s="214"/>
      <c r="O1121" s="214"/>
      <c r="P1121" s="214"/>
      <c r="Q1121" s="214"/>
      <c r="R1121" s="214"/>
      <c r="S1121" s="214"/>
      <c r="T1121" s="215"/>
      <c r="AT1121" s="216" t="s">
        <v>254</v>
      </c>
      <c r="AU1121" s="216" t="s">
        <v>86</v>
      </c>
      <c r="AV1121" s="13" t="s">
        <v>86</v>
      </c>
      <c r="AW1121" s="13" t="s">
        <v>37</v>
      </c>
      <c r="AX1121" s="13" t="s">
        <v>76</v>
      </c>
      <c r="AY1121" s="216" t="s">
        <v>142</v>
      </c>
    </row>
    <row r="1122" spans="1:65" s="13" customFormat="1" ht="11.25">
      <c r="B1122" s="206"/>
      <c r="C1122" s="207"/>
      <c r="D1122" s="198" t="s">
        <v>254</v>
      </c>
      <c r="E1122" s="208" t="s">
        <v>19</v>
      </c>
      <c r="F1122" s="209" t="s">
        <v>1627</v>
      </c>
      <c r="G1122" s="207"/>
      <c r="H1122" s="210">
        <v>46.85</v>
      </c>
      <c r="I1122" s="211"/>
      <c r="J1122" s="207"/>
      <c r="K1122" s="207"/>
      <c r="L1122" s="212"/>
      <c r="M1122" s="213"/>
      <c r="N1122" s="214"/>
      <c r="O1122" s="214"/>
      <c r="P1122" s="214"/>
      <c r="Q1122" s="214"/>
      <c r="R1122" s="214"/>
      <c r="S1122" s="214"/>
      <c r="T1122" s="215"/>
      <c r="AT1122" s="216" t="s">
        <v>254</v>
      </c>
      <c r="AU1122" s="216" t="s">
        <v>86</v>
      </c>
      <c r="AV1122" s="13" t="s">
        <v>86</v>
      </c>
      <c r="AW1122" s="13" t="s">
        <v>37</v>
      </c>
      <c r="AX1122" s="13" t="s">
        <v>76</v>
      </c>
      <c r="AY1122" s="216" t="s">
        <v>142</v>
      </c>
    </row>
    <row r="1123" spans="1:65" s="14" customFormat="1" ht="11.25">
      <c r="B1123" s="217"/>
      <c r="C1123" s="218"/>
      <c r="D1123" s="198" t="s">
        <v>254</v>
      </c>
      <c r="E1123" s="219" t="s">
        <v>19</v>
      </c>
      <c r="F1123" s="220" t="s">
        <v>266</v>
      </c>
      <c r="G1123" s="218"/>
      <c r="H1123" s="221">
        <v>785.35</v>
      </c>
      <c r="I1123" s="222"/>
      <c r="J1123" s="218"/>
      <c r="K1123" s="218"/>
      <c r="L1123" s="223"/>
      <c r="M1123" s="224"/>
      <c r="N1123" s="225"/>
      <c r="O1123" s="225"/>
      <c r="P1123" s="225"/>
      <c r="Q1123" s="225"/>
      <c r="R1123" s="225"/>
      <c r="S1123" s="225"/>
      <c r="T1123" s="226"/>
      <c r="AT1123" s="227" t="s">
        <v>254</v>
      </c>
      <c r="AU1123" s="227" t="s">
        <v>86</v>
      </c>
      <c r="AV1123" s="14" t="s">
        <v>167</v>
      </c>
      <c r="AW1123" s="14" t="s">
        <v>37</v>
      </c>
      <c r="AX1123" s="14" t="s">
        <v>84</v>
      </c>
      <c r="AY1123" s="227" t="s">
        <v>142</v>
      </c>
    </row>
    <row r="1124" spans="1:65" s="2" customFormat="1" ht="37.9" customHeight="1">
      <c r="A1124" s="36"/>
      <c r="B1124" s="37"/>
      <c r="C1124" s="180" t="s">
        <v>1628</v>
      </c>
      <c r="D1124" s="180" t="s">
        <v>145</v>
      </c>
      <c r="E1124" s="181" t="s">
        <v>1629</v>
      </c>
      <c r="F1124" s="182" t="s">
        <v>1630</v>
      </c>
      <c r="G1124" s="183" t="s">
        <v>414</v>
      </c>
      <c r="H1124" s="184">
        <v>493.8</v>
      </c>
      <c r="I1124" s="185"/>
      <c r="J1124" s="186">
        <f>ROUND(I1124*H1124,2)</f>
        <v>0</v>
      </c>
      <c r="K1124" s="182" t="s">
        <v>149</v>
      </c>
      <c r="L1124" s="41"/>
      <c r="M1124" s="187" t="s">
        <v>19</v>
      </c>
      <c r="N1124" s="188" t="s">
        <v>47</v>
      </c>
      <c r="O1124" s="66"/>
      <c r="P1124" s="189">
        <f>O1124*H1124</f>
        <v>0</v>
      </c>
      <c r="Q1124" s="189">
        <v>0</v>
      </c>
      <c r="R1124" s="189">
        <f>Q1124*H1124</f>
        <v>0</v>
      </c>
      <c r="S1124" s="189">
        <v>0</v>
      </c>
      <c r="T1124" s="190">
        <f>S1124*H1124</f>
        <v>0</v>
      </c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R1124" s="191" t="s">
        <v>339</v>
      </c>
      <c r="AT1124" s="191" t="s">
        <v>145</v>
      </c>
      <c r="AU1124" s="191" t="s">
        <v>86</v>
      </c>
      <c r="AY1124" s="19" t="s">
        <v>142</v>
      </c>
      <c r="BE1124" s="192">
        <f>IF(N1124="základní",J1124,0)</f>
        <v>0</v>
      </c>
      <c r="BF1124" s="192">
        <f>IF(N1124="snížená",J1124,0)</f>
        <v>0</v>
      </c>
      <c r="BG1124" s="192">
        <f>IF(N1124="zákl. přenesená",J1124,0)</f>
        <v>0</v>
      </c>
      <c r="BH1124" s="192">
        <f>IF(N1124="sníž. přenesená",J1124,0)</f>
        <v>0</v>
      </c>
      <c r="BI1124" s="192">
        <f>IF(N1124="nulová",J1124,0)</f>
        <v>0</v>
      </c>
      <c r="BJ1124" s="19" t="s">
        <v>84</v>
      </c>
      <c r="BK1124" s="192">
        <f>ROUND(I1124*H1124,2)</f>
        <v>0</v>
      </c>
      <c r="BL1124" s="19" t="s">
        <v>339</v>
      </c>
      <c r="BM1124" s="191" t="s">
        <v>1631</v>
      </c>
    </row>
    <row r="1125" spans="1:65" s="2" customFormat="1" ht="11.25">
      <c r="A1125" s="36"/>
      <c r="B1125" s="37"/>
      <c r="C1125" s="38"/>
      <c r="D1125" s="193" t="s">
        <v>152</v>
      </c>
      <c r="E1125" s="38"/>
      <c r="F1125" s="194" t="s">
        <v>1632</v>
      </c>
      <c r="G1125" s="38"/>
      <c r="H1125" s="38"/>
      <c r="I1125" s="195"/>
      <c r="J1125" s="38"/>
      <c r="K1125" s="38"/>
      <c r="L1125" s="41"/>
      <c r="M1125" s="196"/>
      <c r="N1125" s="197"/>
      <c r="O1125" s="66"/>
      <c r="P1125" s="66"/>
      <c r="Q1125" s="66"/>
      <c r="R1125" s="66"/>
      <c r="S1125" s="66"/>
      <c r="T1125" s="67"/>
      <c r="U1125" s="36"/>
      <c r="V1125" s="36"/>
      <c r="W1125" s="36"/>
      <c r="X1125" s="36"/>
      <c r="Y1125" s="36"/>
      <c r="Z1125" s="36"/>
      <c r="AA1125" s="36"/>
      <c r="AB1125" s="36"/>
      <c r="AC1125" s="36"/>
      <c r="AD1125" s="36"/>
      <c r="AE1125" s="36"/>
      <c r="AT1125" s="19" t="s">
        <v>152</v>
      </c>
      <c r="AU1125" s="19" t="s">
        <v>86</v>
      </c>
    </row>
    <row r="1126" spans="1:65" s="13" customFormat="1" ht="33.75">
      <c r="B1126" s="206"/>
      <c r="C1126" s="207"/>
      <c r="D1126" s="198" t="s">
        <v>254</v>
      </c>
      <c r="E1126" s="208" t="s">
        <v>19</v>
      </c>
      <c r="F1126" s="209" t="s">
        <v>1633</v>
      </c>
      <c r="G1126" s="207"/>
      <c r="H1126" s="210">
        <v>71.06</v>
      </c>
      <c r="I1126" s="211"/>
      <c r="J1126" s="207"/>
      <c r="K1126" s="207"/>
      <c r="L1126" s="212"/>
      <c r="M1126" s="213"/>
      <c r="N1126" s="214"/>
      <c r="O1126" s="214"/>
      <c r="P1126" s="214"/>
      <c r="Q1126" s="214"/>
      <c r="R1126" s="214"/>
      <c r="S1126" s="214"/>
      <c r="T1126" s="215"/>
      <c r="AT1126" s="216" t="s">
        <v>254</v>
      </c>
      <c r="AU1126" s="216" t="s">
        <v>86</v>
      </c>
      <c r="AV1126" s="13" t="s">
        <v>86</v>
      </c>
      <c r="AW1126" s="13" t="s">
        <v>37</v>
      </c>
      <c r="AX1126" s="13" t="s">
        <v>76</v>
      </c>
      <c r="AY1126" s="216" t="s">
        <v>142</v>
      </c>
    </row>
    <row r="1127" spans="1:65" s="13" customFormat="1" ht="33.75">
      <c r="B1127" s="206"/>
      <c r="C1127" s="207"/>
      <c r="D1127" s="198" t="s">
        <v>254</v>
      </c>
      <c r="E1127" s="208" t="s">
        <v>19</v>
      </c>
      <c r="F1127" s="209" t="s">
        <v>1634</v>
      </c>
      <c r="G1127" s="207"/>
      <c r="H1127" s="210">
        <v>80.260000000000005</v>
      </c>
      <c r="I1127" s="211"/>
      <c r="J1127" s="207"/>
      <c r="K1127" s="207"/>
      <c r="L1127" s="212"/>
      <c r="M1127" s="213"/>
      <c r="N1127" s="214"/>
      <c r="O1127" s="214"/>
      <c r="P1127" s="214"/>
      <c r="Q1127" s="214"/>
      <c r="R1127" s="214"/>
      <c r="S1127" s="214"/>
      <c r="T1127" s="215"/>
      <c r="AT1127" s="216" t="s">
        <v>254</v>
      </c>
      <c r="AU1127" s="216" t="s">
        <v>86</v>
      </c>
      <c r="AV1127" s="13" t="s">
        <v>86</v>
      </c>
      <c r="AW1127" s="13" t="s">
        <v>37</v>
      </c>
      <c r="AX1127" s="13" t="s">
        <v>76</v>
      </c>
      <c r="AY1127" s="216" t="s">
        <v>142</v>
      </c>
    </row>
    <row r="1128" spans="1:65" s="13" customFormat="1" ht="11.25">
      <c r="B1128" s="206"/>
      <c r="C1128" s="207"/>
      <c r="D1128" s="198" t="s">
        <v>254</v>
      </c>
      <c r="E1128" s="208" t="s">
        <v>19</v>
      </c>
      <c r="F1128" s="209" t="s">
        <v>1635</v>
      </c>
      <c r="G1128" s="207"/>
      <c r="H1128" s="210">
        <v>14.48</v>
      </c>
      <c r="I1128" s="211"/>
      <c r="J1128" s="207"/>
      <c r="K1128" s="207"/>
      <c r="L1128" s="212"/>
      <c r="M1128" s="213"/>
      <c r="N1128" s="214"/>
      <c r="O1128" s="214"/>
      <c r="P1128" s="214"/>
      <c r="Q1128" s="214"/>
      <c r="R1128" s="214"/>
      <c r="S1128" s="214"/>
      <c r="T1128" s="215"/>
      <c r="AT1128" s="216" t="s">
        <v>254</v>
      </c>
      <c r="AU1128" s="216" t="s">
        <v>86</v>
      </c>
      <c r="AV1128" s="13" t="s">
        <v>86</v>
      </c>
      <c r="AW1128" s="13" t="s">
        <v>37</v>
      </c>
      <c r="AX1128" s="13" t="s">
        <v>76</v>
      </c>
      <c r="AY1128" s="216" t="s">
        <v>142</v>
      </c>
    </row>
    <row r="1129" spans="1:65" s="13" customFormat="1" ht="11.25">
      <c r="B1129" s="206"/>
      <c r="C1129" s="207"/>
      <c r="D1129" s="198" t="s">
        <v>254</v>
      </c>
      <c r="E1129" s="208" t="s">
        <v>19</v>
      </c>
      <c r="F1129" s="209" t="s">
        <v>1636</v>
      </c>
      <c r="G1129" s="207"/>
      <c r="H1129" s="210">
        <v>3.62</v>
      </c>
      <c r="I1129" s="211"/>
      <c r="J1129" s="207"/>
      <c r="K1129" s="207"/>
      <c r="L1129" s="212"/>
      <c r="M1129" s="213"/>
      <c r="N1129" s="214"/>
      <c r="O1129" s="214"/>
      <c r="P1129" s="214"/>
      <c r="Q1129" s="214"/>
      <c r="R1129" s="214"/>
      <c r="S1129" s="214"/>
      <c r="T1129" s="215"/>
      <c r="AT1129" s="216" t="s">
        <v>254</v>
      </c>
      <c r="AU1129" s="216" t="s">
        <v>86</v>
      </c>
      <c r="AV1129" s="13" t="s">
        <v>86</v>
      </c>
      <c r="AW1129" s="13" t="s">
        <v>37</v>
      </c>
      <c r="AX1129" s="13" t="s">
        <v>76</v>
      </c>
      <c r="AY1129" s="216" t="s">
        <v>142</v>
      </c>
    </row>
    <row r="1130" spans="1:65" s="13" customFormat="1" ht="11.25">
      <c r="B1130" s="206"/>
      <c r="C1130" s="207"/>
      <c r="D1130" s="198" t="s">
        <v>254</v>
      </c>
      <c r="E1130" s="208" t="s">
        <v>19</v>
      </c>
      <c r="F1130" s="209" t="s">
        <v>1637</v>
      </c>
      <c r="G1130" s="207"/>
      <c r="H1130" s="210">
        <v>36.65</v>
      </c>
      <c r="I1130" s="211"/>
      <c r="J1130" s="207"/>
      <c r="K1130" s="207"/>
      <c r="L1130" s="212"/>
      <c r="M1130" s="213"/>
      <c r="N1130" s="214"/>
      <c r="O1130" s="214"/>
      <c r="P1130" s="214"/>
      <c r="Q1130" s="214"/>
      <c r="R1130" s="214"/>
      <c r="S1130" s="214"/>
      <c r="T1130" s="215"/>
      <c r="AT1130" s="216" t="s">
        <v>254</v>
      </c>
      <c r="AU1130" s="216" t="s">
        <v>86</v>
      </c>
      <c r="AV1130" s="13" t="s">
        <v>86</v>
      </c>
      <c r="AW1130" s="13" t="s">
        <v>37</v>
      </c>
      <c r="AX1130" s="13" t="s">
        <v>76</v>
      </c>
      <c r="AY1130" s="216" t="s">
        <v>142</v>
      </c>
    </row>
    <row r="1131" spans="1:65" s="13" customFormat="1" ht="22.5">
      <c r="B1131" s="206"/>
      <c r="C1131" s="207"/>
      <c r="D1131" s="198" t="s">
        <v>254</v>
      </c>
      <c r="E1131" s="208" t="s">
        <v>19</v>
      </c>
      <c r="F1131" s="209" t="s">
        <v>1638</v>
      </c>
      <c r="G1131" s="207"/>
      <c r="H1131" s="210">
        <v>101.85</v>
      </c>
      <c r="I1131" s="211"/>
      <c r="J1131" s="207"/>
      <c r="K1131" s="207"/>
      <c r="L1131" s="212"/>
      <c r="M1131" s="213"/>
      <c r="N1131" s="214"/>
      <c r="O1131" s="214"/>
      <c r="P1131" s="214"/>
      <c r="Q1131" s="214"/>
      <c r="R1131" s="214"/>
      <c r="S1131" s="214"/>
      <c r="T1131" s="215"/>
      <c r="AT1131" s="216" t="s">
        <v>254</v>
      </c>
      <c r="AU1131" s="216" t="s">
        <v>86</v>
      </c>
      <c r="AV1131" s="13" t="s">
        <v>86</v>
      </c>
      <c r="AW1131" s="13" t="s">
        <v>37</v>
      </c>
      <c r="AX1131" s="13" t="s">
        <v>76</v>
      </c>
      <c r="AY1131" s="216" t="s">
        <v>142</v>
      </c>
    </row>
    <row r="1132" spans="1:65" s="13" customFormat="1" ht="11.25">
      <c r="B1132" s="206"/>
      <c r="C1132" s="207"/>
      <c r="D1132" s="198" t="s">
        <v>254</v>
      </c>
      <c r="E1132" s="208" t="s">
        <v>19</v>
      </c>
      <c r="F1132" s="209" t="s">
        <v>1639</v>
      </c>
      <c r="G1132" s="207"/>
      <c r="H1132" s="210">
        <v>1.96</v>
      </c>
      <c r="I1132" s="211"/>
      <c r="J1132" s="207"/>
      <c r="K1132" s="207"/>
      <c r="L1132" s="212"/>
      <c r="M1132" s="213"/>
      <c r="N1132" s="214"/>
      <c r="O1132" s="214"/>
      <c r="P1132" s="214"/>
      <c r="Q1132" s="214"/>
      <c r="R1132" s="214"/>
      <c r="S1132" s="214"/>
      <c r="T1132" s="215"/>
      <c r="AT1132" s="216" t="s">
        <v>254</v>
      </c>
      <c r="AU1132" s="216" t="s">
        <v>86</v>
      </c>
      <c r="AV1132" s="13" t="s">
        <v>86</v>
      </c>
      <c r="AW1132" s="13" t="s">
        <v>37</v>
      </c>
      <c r="AX1132" s="13" t="s">
        <v>76</v>
      </c>
      <c r="AY1132" s="216" t="s">
        <v>142</v>
      </c>
    </row>
    <row r="1133" spans="1:65" s="13" customFormat="1" ht="11.25">
      <c r="B1133" s="206"/>
      <c r="C1133" s="207"/>
      <c r="D1133" s="198" t="s">
        <v>254</v>
      </c>
      <c r="E1133" s="208" t="s">
        <v>19</v>
      </c>
      <c r="F1133" s="209" t="s">
        <v>1640</v>
      </c>
      <c r="G1133" s="207"/>
      <c r="H1133" s="210">
        <v>2.52</v>
      </c>
      <c r="I1133" s="211"/>
      <c r="J1133" s="207"/>
      <c r="K1133" s="207"/>
      <c r="L1133" s="212"/>
      <c r="M1133" s="213"/>
      <c r="N1133" s="214"/>
      <c r="O1133" s="214"/>
      <c r="P1133" s="214"/>
      <c r="Q1133" s="214"/>
      <c r="R1133" s="214"/>
      <c r="S1133" s="214"/>
      <c r="T1133" s="215"/>
      <c r="AT1133" s="216" t="s">
        <v>254</v>
      </c>
      <c r="AU1133" s="216" t="s">
        <v>86</v>
      </c>
      <c r="AV1133" s="13" t="s">
        <v>86</v>
      </c>
      <c r="AW1133" s="13" t="s">
        <v>37</v>
      </c>
      <c r="AX1133" s="13" t="s">
        <v>76</v>
      </c>
      <c r="AY1133" s="216" t="s">
        <v>142</v>
      </c>
    </row>
    <row r="1134" spans="1:65" s="13" customFormat="1" ht="11.25">
      <c r="B1134" s="206"/>
      <c r="C1134" s="207"/>
      <c r="D1134" s="198" t="s">
        <v>254</v>
      </c>
      <c r="E1134" s="208" t="s">
        <v>19</v>
      </c>
      <c r="F1134" s="209" t="s">
        <v>1641</v>
      </c>
      <c r="G1134" s="207"/>
      <c r="H1134" s="210">
        <v>1.1200000000000001</v>
      </c>
      <c r="I1134" s="211"/>
      <c r="J1134" s="207"/>
      <c r="K1134" s="207"/>
      <c r="L1134" s="212"/>
      <c r="M1134" s="213"/>
      <c r="N1134" s="214"/>
      <c r="O1134" s="214"/>
      <c r="P1134" s="214"/>
      <c r="Q1134" s="214"/>
      <c r="R1134" s="214"/>
      <c r="S1134" s="214"/>
      <c r="T1134" s="215"/>
      <c r="AT1134" s="216" t="s">
        <v>254</v>
      </c>
      <c r="AU1134" s="216" t="s">
        <v>86</v>
      </c>
      <c r="AV1134" s="13" t="s">
        <v>86</v>
      </c>
      <c r="AW1134" s="13" t="s">
        <v>37</v>
      </c>
      <c r="AX1134" s="13" t="s">
        <v>76</v>
      </c>
      <c r="AY1134" s="216" t="s">
        <v>142</v>
      </c>
    </row>
    <row r="1135" spans="1:65" s="13" customFormat="1" ht="22.5">
      <c r="B1135" s="206"/>
      <c r="C1135" s="207"/>
      <c r="D1135" s="198" t="s">
        <v>254</v>
      </c>
      <c r="E1135" s="208" t="s">
        <v>19</v>
      </c>
      <c r="F1135" s="209" t="s">
        <v>1642</v>
      </c>
      <c r="G1135" s="207"/>
      <c r="H1135" s="210">
        <v>83.99</v>
      </c>
      <c r="I1135" s="211"/>
      <c r="J1135" s="207"/>
      <c r="K1135" s="207"/>
      <c r="L1135" s="212"/>
      <c r="M1135" s="213"/>
      <c r="N1135" s="214"/>
      <c r="O1135" s="214"/>
      <c r="P1135" s="214"/>
      <c r="Q1135" s="214"/>
      <c r="R1135" s="214"/>
      <c r="S1135" s="214"/>
      <c r="T1135" s="215"/>
      <c r="AT1135" s="216" t="s">
        <v>254</v>
      </c>
      <c r="AU1135" s="216" t="s">
        <v>86</v>
      </c>
      <c r="AV1135" s="13" t="s">
        <v>86</v>
      </c>
      <c r="AW1135" s="13" t="s">
        <v>37</v>
      </c>
      <c r="AX1135" s="13" t="s">
        <v>76</v>
      </c>
      <c r="AY1135" s="216" t="s">
        <v>142</v>
      </c>
    </row>
    <row r="1136" spans="1:65" s="13" customFormat="1" ht="22.5">
      <c r="B1136" s="206"/>
      <c r="C1136" s="207"/>
      <c r="D1136" s="198" t="s">
        <v>254</v>
      </c>
      <c r="E1136" s="208" t="s">
        <v>19</v>
      </c>
      <c r="F1136" s="209" t="s">
        <v>1643</v>
      </c>
      <c r="G1136" s="207"/>
      <c r="H1136" s="210">
        <v>83.99</v>
      </c>
      <c r="I1136" s="211"/>
      <c r="J1136" s="207"/>
      <c r="K1136" s="207"/>
      <c r="L1136" s="212"/>
      <c r="M1136" s="213"/>
      <c r="N1136" s="214"/>
      <c r="O1136" s="214"/>
      <c r="P1136" s="214"/>
      <c r="Q1136" s="214"/>
      <c r="R1136" s="214"/>
      <c r="S1136" s="214"/>
      <c r="T1136" s="215"/>
      <c r="AT1136" s="216" t="s">
        <v>254</v>
      </c>
      <c r="AU1136" s="216" t="s">
        <v>86</v>
      </c>
      <c r="AV1136" s="13" t="s">
        <v>86</v>
      </c>
      <c r="AW1136" s="13" t="s">
        <v>37</v>
      </c>
      <c r="AX1136" s="13" t="s">
        <v>76</v>
      </c>
      <c r="AY1136" s="216" t="s">
        <v>142</v>
      </c>
    </row>
    <row r="1137" spans="1:65" s="13" customFormat="1" ht="11.25">
      <c r="B1137" s="206"/>
      <c r="C1137" s="207"/>
      <c r="D1137" s="198" t="s">
        <v>254</v>
      </c>
      <c r="E1137" s="208" t="s">
        <v>19</v>
      </c>
      <c r="F1137" s="209" t="s">
        <v>1644</v>
      </c>
      <c r="G1137" s="207"/>
      <c r="H1137" s="210">
        <v>12.3</v>
      </c>
      <c r="I1137" s="211"/>
      <c r="J1137" s="207"/>
      <c r="K1137" s="207"/>
      <c r="L1137" s="212"/>
      <c r="M1137" s="213"/>
      <c r="N1137" s="214"/>
      <c r="O1137" s="214"/>
      <c r="P1137" s="214"/>
      <c r="Q1137" s="214"/>
      <c r="R1137" s="214"/>
      <c r="S1137" s="214"/>
      <c r="T1137" s="215"/>
      <c r="AT1137" s="216" t="s">
        <v>254</v>
      </c>
      <c r="AU1137" s="216" t="s">
        <v>86</v>
      </c>
      <c r="AV1137" s="13" t="s">
        <v>86</v>
      </c>
      <c r="AW1137" s="13" t="s">
        <v>37</v>
      </c>
      <c r="AX1137" s="13" t="s">
        <v>76</v>
      </c>
      <c r="AY1137" s="216" t="s">
        <v>142</v>
      </c>
    </row>
    <row r="1138" spans="1:65" s="14" customFormat="1" ht="11.25">
      <c r="B1138" s="217"/>
      <c r="C1138" s="218"/>
      <c r="D1138" s="198" t="s">
        <v>254</v>
      </c>
      <c r="E1138" s="219" t="s">
        <v>19</v>
      </c>
      <c r="F1138" s="220" t="s">
        <v>266</v>
      </c>
      <c r="G1138" s="218"/>
      <c r="H1138" s="221">
        <v>493.8</v>
      </c>
      <c r="I1138" s="222"/>
      <c r="J1138" s="218"/>
      <c r="K1138" s="218"/>
      <c r="L1138" s="223"/>
      <c r="M1138" s="224"/>
      <c r="N1138" s="225"/>
      <c r="O1138" s="225"/>
      <c r="P1138" s="225"/>
      <c r="Q1138" s="225"/>
      <c r="R1138" s="225"/>
      <c r="S1138" s="225"/>
      <c r="T1138" s="226"/>
      <c r="AT1138" s="227" t="s">
        <v>254</v>
      </c>
      <c r="AU1138" s="227" t="s">
        <v>86</v>
      </c>
      <c r="AV1138" s="14" t="s">
        <v>167</v>
      </c>
      <c r="AW1138" s="14" t="s">
        <v>37</v>
      </c>
      <c r="AX1138" s="14" t="s">
        <v>84</v>
      </c>
      <c r="AY1138" s="227" t="s">
        <v>142</v>
      </c>
    </row>
    <row r="1139" spans="1:65" s="2" customFormat="1" ht="21.75" customHeight="1">
      <c r="A1139" s="36"/>
      <c r="B1139" s="37"/>
      <c r="C1139" s="228" t="s">
        <v>1645</v>
      </c>
      <c r="D1139" s="228" t="s">
        <v>351</v>
      </c>
      <c r="E1139" s="229" t="s">
        <v>1646</v>
      </c>
      <c r="F1139" s="230" t="s">
        <v>1647</v>
      </c>
      <c r="G1139" s="231" t="s">
        <v>258</v>
      </c>
      <c r="H1139" s="232">
        <v>6.5549999999999997</v>
      </c>
      <c r="I1139" s="233"/>
      <c r="J1139" s="234">
        <f>ROUND(I1139*H1139,2)</f>
        <v>0</v>
      </c>
      <c r="K1139" s="230" t="s">
        <v>149</v>
      </c>
      <c r="L1139" s="235"/>
      <c r="M1139" s="236" t="s">
        <v>19</v>
      </c>
      <c r="N1139" s="237" t="s">
        <v>47</v>
      </c>
      <c r="O1139" s="66"/>
      <c r="P1139" s="189">
        <f>O1139*H1139</f>
        <v>0</v>
      </c>
      <c r="Q1139" s="189">
        <v>0.55000000000000004</v>
      </c>
      <c r="R1139" s="189">
        <f>Q1139*H1139</f>
        <v>3.6052500000000003</v>
      </c>
      <c r="S1139" s="189">
        <v>0</v>
      </c>
      <c r="T1139" s="190">
        <f>S1139*H1139</f>
        <v>0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91" t="s">
        <v>437</v>
      </c>
      <c r="AT1139" s="191" t="s">
        <v>351</v>
      </c>
      <c r="AU1139" s="191" t="s">
        <v>86</v>
      </c>
      <c r="AY1139" s="19" t="s">
        <v>142</v>
      </c>
      <c r="BE1139" s="192">
        <f>IF(N1139="základní",J1139,0)</f>
        <v>0</v>
      </c>
      <c r="BF1139" s="192">
        <f>IF(N1139="snížená",J1139,0)</f>
        <v>0</v>
      </c>
      <c r="BG1139" s="192">
        <f>IF(N1139="zákl. přenesená",J1139,0)</f>
        <v>0</v>
      </c>
      <c r="BH1139" s="192">
        <f>IF(N1139="sníž. přenesená",J1139,0)</f>
        <v>0</v>
      </c>
      <c r="BI1139" s="192">
        <f>IF(N1139="nulová",J1139,0)</f>
        <v>0</v>
      </c>
      <c r="BJ1139" s="19" t="s">
        <v>84</v>
      </c>
      <c r="BK1139" s="192">
        <f>ROUND(I1139*H1139,2)</f>
        <v>0</v>
      </c>
      <c r="BL1139" s="19" t="s">
        <v>339</v>
      </c>
      <c r="BM1139" s="191" t="s">
        <v>1648</v>
      </c>
    </row>
    <row r="1140" spans="1:65" s="13" customFormat="1" ht="33.75">
      <c r="B1140" s="206"/>
      <c r="C1140" s="207"/>
      <c r="D1140" s="198" t="s">
        <v>254</v>
      </c>
      <c r="E1140" s="208" t="s">
        <v>19</v>
      </c>
      <c r="F1140" s="209" t="s">
        <v>1649</v>
      </c>
      <c r="G1140" s="207"/>
      <c r="H1140" s="210">
        <v>2.097</v>
      </c>
      <c r="I1140" s="211"/>
      <c r="J1140" s="207"/>
      <c r="K1140" s="207"/>
      <c r="L1140" s="212"/>
      <c r="M1140" s="213"/>
      <c r="N1140" s="214"/>
      <c r="O1140" s="214"/>
      <c r="P1140" s="214"/>
      <c r="Q1140" s="214"/>
      <c r="R1140" s="214"/>
      <c r="S1140" s="214"/>
      <c r="T1140" s="215"/>
      <c r="AT1140" s="216" t="s">
        <v>254</v>
      </c>
      <c r="AU1140" s="216" t="s">
        <v>86</v>
      </c>
      <c r="AV1140" s="13" t="s">
        <v>86</v>
      </c>
      <c r="AW1140" s="13" t="s">
        <v>37</v>
      </c>
      <c r="AX1140" s="13" t="s">
        <v>76</v>
      </c>
      <c r="AY1140" s="216" t="s">
        <v>142</v>
      </c>
    </row>
    <row r="1141" spans="1:65" s="13" customFormat="1" ht="11.25">
      <c r="B1141" s="206"/>
      <c r="C1141" s="207"/>
      <c r="D1141" s="198" t="s">
        <v>254</v>
      </c>
      <c r="E1141" s="208" t="s">
        <v>19</v>
      </c>
      <c r="F1141" s="209" t="s">
        <v>1650</v>
      </c>
      <c r="G1141" s="207"/>
      <c r="H1141" s="210">
        <v>0.28899999999999998</v>
      </c>
      <c r="I1141" s="211"/>
      <c r="J1141" s="207"/>
      <c r="K1141" s="207"/>
      <c r="L1141" s="212"/>
      <c r="M1141" s="213"/>
      <c r="N1141" s="214"/>
      <c r="O1141" s="214"/>
      <c r="P1141" s="214"/>
      <c r="Q1141" s="214"/>
      <c r="R1141" s="214"/>
      <c r="S1141" s="214"/>
      <c r="T1141" s="215"/>
      <c r="AT1141" s="216" t="s">
        <v>254</v>
      </c>
      <c r="AU1141" s="216" t="s">
        <v>86</v>
      </c>
      <c r="AV1141" s="13" t="s">
        <v>86</v>
      </c>
      <c r="AW1141" s="13" t="s">
        <v>37</v>
      </c>
      <c r="AX1141" s="13" t="s">
        <v>76</v>
      </c>
      <c r="AY1141" s="216" t="s">
        <v>142</v>
      </c>
    </row>
    <row r="1142" spans="1:65" s="13" customFormat="1" ht="11.25">
      <c r="B1142" s="206"/>
      <c r="C1142" s="207"/>
      <c r="D1142" s="198" t="s">
        <v>254</v>
      </c>
      <c r="E1142" s="208" t="s">
        <v>19</v>
      </c>
      <c r="F1142" s="209" t="s">
        <v>1651</v>
      </c>
      <c r="G1142" s="207"/>
      <c r="H1142" s="210">
        <v>0.20200000000000001</v>
      </c>
      <c r="I1142" s="211"/>
      <c r="J1142" s="207"/>
      <c r="K1142" s="207"/>
      <c r="L1142" s="212"/>
      <c r="M1142" s="213"/>
      <c r="N1142" s="214"/>
      <c r="O1142" s="214"/>
      <c r="P1142" s="214"/>
      <c r="Q1142" s="214"/>
      <c r="R1142" s="214"/>
      <c r="S1142" s="214"/>
      <c r="T1142" s="215"/>
      <c r="AT1142" s="216" t="s">
        <v>254</v>
      </c>
      <c r="AU1142" s="216" t="s">
        <v>86</v>
      </c>
      <c r="AV1142" s="13" t="s">
        <v>86</v>
      </c>
      <c r="AW1142" s="13" t="s">
        <v>37</v>
      </c>
      <c r="AX1142" s="13" t="s">
        <v>76</v>
      </c>
      <c r="AY1142" s="216" t="s">
        <v>142</v>
      </c>
    </row>
    <row r="1143" spans="1:65" s="13" customFormat="1" ht="22.5">
      <c r="B1143" s="206"/>
      <c r="C1143" s="207"/>
      <c r="D1143" s="198" t="s">
        <v>254</v>
      </c>
      <c r="E1143" s="208" t="s">
        <v>19</v>
      </c>
      <c r="F1143" s="209" t="s">
        <v>1652</v>
      </c>
      <c r="G1143" s="207"/>
      <c r="H1143" s="210">
        <v>0.21199999999999999</v>
      </c>
      <c r="I1143" s="211"/>
      <c r="J1143" s="207"/>
      <c r="K1143" s="207"/>
      <c r="L1143" s="212"/>
      <c r="M1143" s="213"/>
      <c r="N1143" s="214"/>
      <c r="O1143" s="214"/>
      <c r="P1143" s="214"/>
      <c r="Q1143" s="214"/>
      <c r="R1143" s="214"/>
      <c r="S1143" s="214"/>
      <c r="T1143" s="215"/>
      <c r="AT1143" s="216" t="s">
        <v>254</v>
      </c>
      <c r="AU1143" s="216" t="s">
        <v>86</v>
      </c>
      <c r="AV1143" s="13" t="s">
        <v>86</v>
      </c>
      <c r="AW1143" s="13" t="s">
        <v>37</v>
      </c>
      <c r="AX1143" s="13" t="s">
        <v>76</v>
      </c>
      <c r="AY1143" s="216" t="s">
        <v>142</v>
      </c>
    </row>
    <row r="1144" spans="1:65" s="13" customFormat="1" ht="22.5">
      <c r="B1144" s="206"/>
      <c r="C1144" s="207"/>
      <c r="D1144" s="198" t="s">
        <v>254</v>
      </c>
      <c r="E1144" s="208" t="s">
        <v>19</v>
      </c>
      <c r="F1144" s="209" t="s">
        <v>1653</v>
      </c>
      <c r="G1144" s="207"/>
      <c r="H1144" s="210">
        <v>0.19</v>
      </c>
      <c r="I1144" s="211"/>
      <c r="J1144" s="207"/>
      <c r="K1144" s="207"/>
      <c r="L1144" s="212"/>
      <c r="M1144" s="213"/>
      <c r="N1144" s="214"/>
      <c r="O1144" s="214"/>
      <c r="P1144" s="214"/>
      <c r="Q1144" s="214"/>
      <c r="R1144" s="214"/>
      <c r="S1144" s="214"/>
      <c r="T1144" s="215"/>
      <c r="AT1144" s="216" t="s">
        <v>254</v>
      </c>
      <c r="AU1144" s="216" t="s">
        <v>86</v>
      </c>
      <c r="AV1144" s="13" t="s">
        <v>86</v>
      </c>
      <c r="AW1144" s="13" t="s">
        <v>37</v>
      </c>
      <c r="AX1144" s="13" t="s">
        <v>76</v>
      </c>
      <c r="AY1144" s="216" t="s">
        <v>142</v>
      </c>
    </row>
    <row r="1145" spans="1:65" s="13" customFormat="1" ht="11.25">
      <c r="B1145" s="206"/>
      <c r="C1145" s="207"/>
      <c r="D1145" s="198" t="s">
        <v>254</v>
      </c>
      <c r="E1145" s="208" t="s">
        <v>19</v>
      </c>
      <c r="F1145" s="209" t="s">
        <v>1654</v>
      </c>
      <c r="G1145" s="207"/>
      <c r="H1145" s="210">
        <v>0.45600000000000002</v>
      </c>
      <c r="I1145" s="211"/>
      <c r="J1145" s="207"/>
      <c r="K1145" s="207"/>
      <c r="L1145" s="212"/>
      <c r="M1145" s="213"/>
      <c r="N1145" s="214"/>
      <c r="O1145" s="214"/>
      <c r="P1145" s="214"/>
      <c r="Q1145" s="214"/>
      <c r="R1145" s="214"/>
      <c r="S1145" s="214"/>
      <c r="T1145" s="215"/>
      <c r="AT1145" s="216" t="s">
        <v>254</v>
      </c>
      <c r="AU1145" s="216" t="s">
        <v>86</v>
      </c>
      <c r="AV1145" s="13" t="s">
        <v>86</v>
      </c>
      <c r="AW1145" s="13" t="s">
        <v>37</v>
      </c>
      <c r="AX1145" s="13" t="s">
        <v>76</v>
      </c>
      <c r="AY1145" s="216" t="s">
        <v>142</v>
      </c>
    </row>
    <row r="1146" spans="1:65" s="13" customFormat="1" ht="22.5">
      <c r="B1146" s="206"/>
      <c r="C1146" s="207"/>
      <c r="D1146" s="198" t="s">
        <v>254</v>
      </c>
      <c r="E1146" s="208" t="s">
        <v>19</v>
      </c>
      <c r="F1146" s="209" t="s">
        <v>1655</v>
      </c>
      <c r="G1146" s="207"/>
      <c r="H1146" s="210">
        <v>0.96599999999999997</v>
      </c>
      <c r="I1146" s="211"/>
      <c r="J1146" s="207"/>
      <c r="K1146" s="207"/>
      <c r="L1146" s="212"/>
      <c r="M1146" s="213"/>
      <c r="N1146" s="214"/>
      <c r="O1146" s="214"/>
      <c r="P1146" s="214"/>
      <c r="Q1146" s="214"/>
      <c r="R1146" s="214"/>
      <c r="S1146" s="214"/>
      <c r="T1146" s="215"/>
      <c r="AT1146" s="216" t="s">
        <v>254</v>
      </c>
      <c r="AU1146" s="216" t="s">
        <v>86</v>
      </c>
      <c r="AV1146" s="13" t="s">
        <v>86</v>
      </c>
      <c r="AW1146" s="13" t="s">
        <v>37</v>
      </c>
      <c r="AX1146" s="13" t="s">
        <v>76</v>
      </c>
      <c r="AY1146" s="216" t="s">
        <v>142</v>
      </c>
    </row>
    <row r="1147" spans="1:65" s="13" customFormat="1" ht="11.25">
      <c r="B1147" s="206"/>
      <c r="C1147" s="207"/>
      <c r="D1147" s="198" t="s">
        <v>254</v>
      </c>
      <c r="E1147" s="208" t="s">
        <v>19</v>
      </c>
      <c r="F1147" s="209" t="s">
        <v>1656</v>
      </c>
      <c r="G1147" s="207"/>
      <c r="H1147" s="210">
        <v>3.5999999999999997E-2</v>
      </c>
      <c r="I1147" s="211"/>
      <c r="J1147" s="207"/>
      <c r="K1147" s="207"/>
      <c r="L1147" s="212"/>
      <c r="M1147" s="213"/>
      <c r="N1147" s="214"/>
      <c r="O1147" s="214"/>
      <c r="P1147" s="214"/>
      <c r="Q1147" s="214"/>
      <c r="R1147" s="214"/>
      <c r="S1147" s="214"/>
      <c r="T1147" s="215"/>
      <c r="AT1147" s="216" t="s">
        <v>254</v>
      </c>
      <c r="AU1147" s="216" t="s">
        <v>86</v>
      </c>
      <c r="AV1147" s="13" t="s">
        <v>86</v>
      </c>
      <c r="AW1147" s="13" t="s">
        <v>37</v>
      </c>
      <c r="AX1147" s="13" t="s">
        <v>76</v>
      </c>
      <c r="AY1147" s="216" t="s">
        <v>142</v>
      </c>
    </row>
    <row r="1148" spans="1:65" s="13" customFormat="1" ht="22.5">
      <c r="B1148" s="206"/>
      <c r="C1148" s="207"/>
      <c r="D1148" s="198" t="s">
        <v>254</v>
      </c>
      <c r="E1148" s="208" t="s">
        <v>19</v>
      </c>
      <c r="F1148" s="209" t="s">
        <v>1657</v>
      </c>
      <c r="G1148" s="207"/>
      <c r="H1148" s="210">
        <v>4.9000000000000002E-2</v>
      </c>
      <c r="I1148" s="211"/>
      <c r="J1148" s="207"/>
      <c r="K1148" s="207"/>
      <c r="L1148" s="212"/>
      <c r="M1148" s="213"/>
      <c r="N1148" s="214"/>
      <c r="O1148" s="214"/>
      <c r="P1148" s="214"/>
      <c r="Q1148" s="214"/>
      <c r="R1148" s="214"/>
      <c r="S1148" s="214"/>
      <c r="T1148" s="215"/>
      <c r="AT1148" s="216" t="s">
        <v>254</v>
      </c>
      <c r="AU1148" s="216" t="s">
        <v>86</v>
      </c>
      <c r="AV1148" s="13" t="s">
        <v>86</v>
      </c>
      <c r="AW1148" s="13" t="s">
        <v>37</v>
      </c>
      <c r="AX1148" s="13" t="s">
        <v>76</v>
      </c>
      <c r="AY1148" s="216" t="s">
        <v>142</v>
      </c>
    </row>
    <row r="1149" spans="1:65" s="13" customFormat="1" ht="22.5">
      <c r="B1149" s="206"/>
      <c r="C1149" s="207"/>
      <c r="D1149" s="198" t="s">
        <v>254</v>
      </c>
      <c r="E1149" s="208" t="s">
        <v>19</v>
      </c>
      <c r="F1149" s="209" t="s">
        <v>1658</v>
      </c>
      <c r="G1149" s="207"/>
      <c r="H1149" s="210">
        <v>0.72599999999999998</v>
      </c>
      <c r="I1149" s="211"/>
      <c r="J1149" s="207"/>
      <c r="K1149" s="207"/>
      <c r="L1149" s="212"/>
      <c r="M1149" s="213"/>
      <c r="N1149" s="214"/>
      <c r="O1149" s="214"/>
      <c r="P1149" s="214"/>
      <c r="Q1149" s="214"/>
      <c r="R1149" s="214"/>
      <c r="S1149" s="214"/>
      <c r="T1149" s="215"/>
      <c r="AT1149" s="216" t="s">
        <v>254</v>
      </c>
      <c r="AU1149" s="216" t="s">
        <v>86</v>
      </c>
      <c r="AV1149" s="13" t="s">
        <v>86</v>
      </c>
      <c r="AW1149" s="13" t="s">
        <v>37</v>
      </c>
      <c r="AX1149" s="13" t="s">
        <v>76</v>
      </c>
      <c r="AY1149" s="216" t="s">
        <v>142</v>
      </c>
    </row>
    <row r="1150" spans="1:65" s="13" customFormat="1" ht="11.25">
      <c r="B1150" s="206"/>
      <c r="C1150" s="207"/>
      <c r="D1150" s="198" t="s">
        <v>254</v>
      </c>
      <c r="E1150" s="208" t="s">
        <v>19</v>
      </c>
      <c r="F1150" s="209" t="s">
        <v>1659</v>
      </c>
      <c r="G1150" s="207"/>
      <c r="H1150" s="210">
        <v>9.9000000000000005E-2</v>
      </c>
      <c r="I1150" s="211"/>
      <c r="J1150" s="207"/>
      <c r="K1150" s="207"/>
      <c r="L1150" s="212"/>
      <c r="M1150" s="213"/>
      <c r="N1150" s="214"/>
      <c r="O1150" s="214"/>
      <c r="P1150" s="214"/>
      <c r="Q1150" s="214"/>
      <c r="R1150" s="214"/>
      <c r="S1150" s="214"/>
      <c r="T1150" s="215"/>
      <c r="AT1150" s="216" t="s">
        <v>254</v>
      </c>
      <c r="AU1150" s="216" t="s">
        <v>86</v>
      </c>
      <c r="AV1150" s="13" t="s">
        <v>86</v>
      </c>
      <c r="AW1150" s="13" t="s">
        <v>37</v>
      </c>
      <c r="AX1150" s="13" t="s">
        <v>76</v>
      </c>
      <c r="AY1150" s="216" t="s">
        <v>142</v>
      </c>
    </row>
    <row r="1151" spans="1:65" s="13" customFormat="1" ht="11.25">
      <c r="B1151" s="206"/>
      <c r="C1151" s="207"/>
      <c r="D1151" s="198" t="s">
        <v>254</v>
      </c>
      <c r="E1151" s="208" t="s">
        <v>19</v>
      </c>
      <c r="F1151" s="209" t="s">
        <v>1660</v>
      </c>
      <c r="G1151" s="207"/>
      <c r="H1151" s="210">
        <v>9.9000000000000005E-2</v>
      </c>
      <c r="I1151" s="211"/>
      <c r="J1151" s="207"/>
      <c r="K1151" s="207"/>
      <c r="L1151" s="212"/>
      <c r="M1151" s="213"/>
      <c r="N1151" s="214"/>
      <c r="O1151" s="214"/>
      <c r="P1151" s="214"/>
      <c r="Q1151" s="214"/>
      <c r="R1151" s="214"/>
      <c r="S1151" s="214"/>
      <c r="T1151" s="215"/>
      <c r="AT1151" s="216" t="s">
        <v>254</v>
      </c>
      <c r="AU1151" s="216" t="s">
        <v>86</v>
      </c>
      <c r="AV1151" s="13" t="s">
        <v>86</v>
      </c>
      <c r="AW1151" s="13" t="s">
        <v>37</v>
      </c>
      <c r="AX1151" s="13" t="s">
        <v>76</v>
      </c>
      <c r="AY1151" s="216" t="s">
        <v>142</v>
      </c>
    </row>
    <row r="1152" spans="1:65" s="13" customFormat="1" ht="11.25">
      <c r="B1152" s="206"/>
      <c r="C1152" s="207"/>
      <c r="D1152" s="198" t="s">
        <v>254</v>
      </c>
      <c r="E1152" s="208" t="s">
        <v>19</v>
      </c>
      <c r="F1152" s="209" t="s">
        <v>1661</v>
      </c>
      <c r="G1152" s="207"/>
      <c r="H1152" s="210">
        <v>0.25700000000000001</v>
      </c>
      <c r="I1152" s="211"/>
      <c r="J1152" s="207"/>
      <c r="K1152" s="207"/>
      <c r="L1152" s="212"/>
      <c r="M1152" s="213"/>
      <c r="N1152" s="214"/>
      <c r="O1152" s="214"/>
      <c r="P1152" s="214"/>
      <c r="Q1152" s="214"/>
      <c r="R1152" s="214"/>
      <c r="S1152" s="214"/>
      <c r="T1152" s="215"/>
      <c r="AT1152" s="216" t="s">
        <v>254</v>
      </c>
      <c r="AU1152" s="216" t="s">
        <v>86</v>
      </c>
      <c r="AV1152" s="13" t="s">
        <v>86</v>
      </c>
      <c r="AW1152" s="13" t="s">
        <v>37</v>
      </c>
      <c r="AX1152" s="13" t="s">
        <v>76</v>
      </c>
      <c r="AY1152" s="216" t="s">
        <v>142</v>
      </c>
    </row>
    <row r="1153" spans="1:65" s="13" customFormat="1" ht="22.5">
      <c r="B1153" s="206"/>
      <c r="C1153" s="207"/>
      <c r="D1153" s="198" t="s">
        <v>254</v>
      </c>
      <c r="E1153" s="208" t="s">
        <v>19</v>
      </c>
      <c r="F1153" s="209" t="s">
        <v>1662</v>
      </c>
      <c r="G1153" s="207"/>
      <c r="H1153" s="210">
        <v>0.28100000000000003</v>
      </c>
      <c r="I1153" s="211"/>
      <c r="J1153" s="207"/>
      <c r="K1153" s="207"/>
      <c r="L1153" s="212"/>
      <c r="M1153" s="213"/>
      <c r="N1153" s="214"/>
      <c r="O1153" s="214"/>
      <c r="P1153" s="214"/>
      <c r="Q1153" s="214"/>
      <c r="R1153" s="214"/>
      <c r="S1153" s="214"/>
      <c r="T1153" s="215"/>
      <c r="AT1153" s="216" t="s">
        <v>254</v>
      </c>
      <c r="AU1153" s="216" t="s">
        <v>86</v>
      </c>
      <c r="AV1153" s="13" t="s">
        <v>86</v>
      </c>
      <c r="AW1153" s="13" t="s">
        <v>37</v>
      </c>
      <c r="AX1153" s="13" t="s">
        <v>76</v>
      </c>
      <c r="AY1153" s="216" t="s">
        <v>142</v>
      </c>
    </row>
    <row r="1154" spans="1:65" s="14" customFormat="1" ht="11.25">
      <c r="B1154" s="217"/>
      <c r="C1154" s="218"/>
      <c r="D1154" s="198" t="s">
        <v>254</v>
      </c>
      <c r="E1154" s="219" t="s">
        <v>19</v>
      </c>
      <c r="F1154" s="220" t="s">
        <v>266</v>
      </c>
      <c r="G1154" s="218"/>
      <c r="H1154" s="221">
        <v>5.9589999999999996</v>
      </c>
      <c r="I1154" s="222"/>
      <c r="J1154" s="218"/>
      <c r="K1154" s="218"/>
      <c r="L1154" s="223"/>
      <c r="M1154" s="224"/>
      <c r="N1154" s="225"/>
      <c r="O1154" s="225"/>
      <c r="P1154" s="225"/>
      <c r="Q1154" s="225"/>
      <c r="R1154" s="225"/>
      <c r="S1154" s="225"/>
      <c r="T1154" s="226"/>
      <c r="AT1154" s="227" t="s">
        <v>254</v>
      </c>
      <c r="AU1154" s="227" t="s">
        <v>86</v>
      </c>
      <c r="AV1154" s="14" t="s">
        <v>167</v>
      </c>
      <c r="AW1154" s="14" t="s">
        <v>37</v>
      </c>
      <c r="AX1154" s="14" t="s">
        <v>84</v>
      </c>
      <c r="AY1154" s="227" t="s">
        <v>142</v>
      </c>
    </row>
    <row r="1155" spans="1:65" s="13" customFormat="1" ht="11.25">
      <c r="B1155" s="206"/>
      <c r="C1155" s="207"/>
      <c r="D1155" s="198" t="s">
        <v>254</v>
      </c>
      <c r="E1155" s="207"/>
      <c r="F1155" s="209" t="s">
        <v>1663</v>
      </c>
      <c r="G1155" s="207"/>
      <c r="H1155" s="210">
        <v>6.5549999999999997</v>
      </c>
      <c r="I1155" s="211"/>
      <c r="J1155" s="207"/>
      <c r="K1155" s="207"/>
      <c r="L1155" s="212"/>
      <c r="M1155" s="213"/>
      <c r="N1155" s="214"/>
      <c r="O1155" s="214"/>
      <c r="P1155" s="214"/>
      <c r="Q1155" s="214"/>
      <c r="R1155" s="214"/>
      <c r="S1155" s="214"/>
      <c r="T1155" s="215"/>
      <c r="AT1155" s="216" t="s">
        <v>254</v>
      </c>
      <c r="AU1155" s="216" t="s">
        <v>86</v>
      </c>
      <c r="AV1155" s="13" t="s">
        <v>86</v>
      </c>
      <c r="AW1155" s="13" t="s">
        <v>4</v>
      </c>
      <c r="AX1155" s="13" t="s">
        <v>84</v>
      </c>
      <c r="AY1155" s="216" t="s">
        <v>142</v>
      </c>
    </row>
    <row r="1156" spans="1:65" s="2" customFormat="1" ht="21.75" customHeight="1">
      <c r="A1156" s="36"/>
      <c r="B1156" s="37"/>
      <c r="C1156" s="228" t="s">
        <v>1664</v>
      </c>
      <c r="D1156" s="228" t="s">
        <v>351</v>
      </c>
      <c r="E1156" s="229" t="s">
        <v>1665</v>
      </c>
      <c r="F1156" s="230" t="s">
        <v>1666</v>
      </c>
      <c r="G1156" s="231" t="s">
        <v>258</v>
      </c>
      <c r="H1156" s="232">
        <v>7.6849999999999996</v>
      </c>
      <c r="I1156" s="233"/>
      <c r="J1156" s="234">
        <f>ROUND(I1156*H1156,2)</f>
        <v>0</v>
      </c>
      <c r="K1156" s="230" t="s">
        <v>149</v>
      </c>
      <c r="L1156" s="235"/>
      <c r="M1156" s="236" t="s">
        <v>19</v>
      </c>
      <c r="N1156" s="237" t="s">
        <v>47</v>
      </c>
      <c r="O1156" s="66"/>
      <c r="P1156" s="189">
        <f>O1156*H1156</f>
        <v>0</v>
      </c>
      <c r="Q1156" s="189">
        <v>0.55000000000000004</v>
      </c>
      <c r="R1156" s="189">
        <f>Q1156*H1156</f>
        <v>4.22675</v>
      </c>
      <c r="S1156" s="189">
        <v>0</v>
      </c>
      <c r="T1156" s="190">
        <f>S1156*H1156</f>
        <v>0</v>
      </c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R1156" s="191" t="s">
        <v>437</v>
      </c>
      <c r="AT1156" s="191" t="s">
        <v>351</v>
      </c>
      <c r="AU1156" s="191" t="s">
        <v>86</v>
      </c>
      <c r="AY1156" s="19" t="s">
        <v>142</v>
      </c>
      <c r="BE1156" s="192">
        <f>IF(N1156="základní",J1156,0)</f>
        <v>0</v>
      </c>
      <c r="BF1156" s="192">
        <f>IF(N1156="snížená",J1156,0)</f>
        <v>0</v>
      </c>
      <c r="BG1156" s="192">
        <f>IF(N1156="zákl. přenesená",J1156,0)</f>
        <v>0</v>
      </c>
      <c r="BH1156" s="192">
        <f>IF(N1156="sníž. přenesená",J1156,0)</f>
        <v>0</v>
      </c>
      <c r="BI1156" s="192">
        <f>IF(N1156="nulová",J1156,0)</f>
        <v>0</v>
      </c>
      <c r="BJ1156" s="19" t="s">
        <v>84</v>
      </c>
      <c r="BK1156" s="192">
        <f>ROUND(I1156*H1156,2)</f>
        <v>0</v>
      </c>
      <c r="BL1156" s="19" t="s">
        <v>339</v>
      </c>
      <c r="BM1156" s="191" t="s">
        <v>1667</v>
      </c>
    </row>
    <row r="1157" spans="1:65" s="13" customFormat="1" ht="33.75">
      <c r="B1157" s="206"/>
      <c r="C1157" s="207"/>
      <c r="D1157" s="198" t="s">
        <v>254</v>
      </c>
      <c r="E1157" s="208" t="s">
        <v>19</v>
      </c>
      <c r="F1157" s="209" t="s">
        <v>1668</v>
      </c>
      <c r="G1157" s="207"/>
      <c r="H1157" s="210">
        <v>0.995</v>
      </c>
      <c r="I1157" s="211"/>
      <c r="J1157" s="207"/>
      <c r="K1157" s="207"/>
      <c r="L1157" s="212"/>
      <c r="M1157" s="213"/>
      <c r="N1157" s="214"/>
      <c r="O1157" s="214"/>
      <c r="P1157" s="214"/>
      <c r="Q1157" s="214"/>
      <c r="R1157" s="214"/>
      <c r="S1157" s="214"/>
      <c r="T1157" s="215"/>
      <c r="AT1157" s="216" t="s">
        <v>254</v>
      </c>
      <c r="AU1157" s="216" t="s">
        <v>86</v>
      </c>
      <c r="AV1157" s="13" t="s">
        <v>86</v>
      </c>
      <c r="AW1157" s="13" t="s">
        <v>37</v>
      </c>
      <c r="AX1157" s="13" t="s">
        <v>76</v>
      </c>
      <c r="AY1157" s="216" t="s">
        <v>142</v>
      </c>
    </row>
    <row r="1158" spans="1:65" s="13" customFormat="1" ht="33.75">
      <c r="B1158" s="206"/>
      <c r="C1158" s="207"/>
      <c r="D1158" s="198" t="s">
        <v>254</v>
      </c>
      <c r="E1158" s="208" t="s">
        <v>19</v>
      </c>
      <c r="F1158" s="209" t="s">
        <v>1669</v>
      </c>
      <c r="G1158" s="207"/>
      <c r="H1158" s="210">
        <v>1.1240000000000001</v>
      </c>
      <c r="I1158" s="211"/>
      <c r="J1158" s="207"/>
      <c r="K1158" s="207"/>
      <c r="L1158" s="212"/>
      <c r="M1158" s="213"/>
      <c r="N1158" s="214"/>
      <c r="O1158" s="214"/>
      <c r="P1158" s="214"/>
      <c r="Q1158" s="214"/>
      <c r="R1158" s="214"/>
      <c r="S1158" s="214"/>
      <c r="T1158" s="215"/>
      <c r="AT1158" s="216" t="s">
        <v>254</v>
      </c>
      <c r="AU1158" s="216" t="s">
        <v>86</v>
      </c>
      <c r="AV1158" s="13" t="s">
        <v>86</v>
      </c>
      <c r="AW1158" s="13" t="s">
        <v>37</v>
      </c>
      <c r="AX1158" s="13" t="s">
        <v>76</v>
      </c>
      <c r="AY1158" s="216" t="s">
        <v>142</v>
      </c>
    </row>
    <row r="1159" spans="1:65" s="13" customFormat="1" ht="11.25">
      <c r="B1159" s="206"/>
      <c r="C1159" s="207"/>
      <c r="D1159" s="198" t="s">
        <v>254</v>
      </c>
      <c r="E1159" s="208" t="s">
        <v>19</v>
      </c>
      <c r="F1159" s="209" t="s">
        <v>1670</v>
      </c>
      <c r="G1159" s="207"/>
      <c r="H1159" s="210">
        <v>0.32400000000000001</v>
      </c>
      <c r="I1159" s="211"/>
      <c r="J1159" s="207"/>
      <c r="K1159" s="207"/>
      <c r="L1159" s="212"/>
      <c r="M1159" s="213"/>
      <c r="N1159" s="214"/>
      <c r="O1159" s="214"/>
      <c r="P1159" s="214"/>
      <c r="Q1159" s="214"/>
      <c r="R1159" s="214"/>
      <c r="S1159" s="214"/>
      <c r="T1159" s="215"/>
      <c r="AT1159" s="216" t="s">
        <v>254</v>
      </c>
      <c r="AU1159" s="216" t="s">
        <v>86</v>
      </c>
      <c r="AV1159" s="13" t="s">
        <v>86</v>
      </c>
      <c r="AW1159" s="13" t="s">
        <v>37</v>
      </c>
      <c r="AX1159" s="13" t="s">
        <v>76</v>
      </c>
      <c r="AY1159" s="216" t="s">
        <v>142</v>
      </c>
    </row>
    <row r="1160" spans="1:65" s="13" customFormat="1" ht="11.25">
      <c r="B1160" s="206"/>
      <c r="C1160" s="207"/>
      <c r="D1160" s="198" t="s">
        <v>254</v>
      </c>
      <c r="E1160" s="208" t="s">
        <v>19</v>
      </c>
      <c r="F1160" s="209" t="s">
        <v>1671</v>
      </c>
      <c r="G1160" s="207"/>
      <c r="H1160" s="210">
        <v>7.0999999999999994E-2</v>
      </c>
      <c r="I1160" s="211"/>
      <c r="J1160" s="207"/>
      <c r="K1160" s="207"/>
      <c r="L1160" s="212"/>
      <c r="M1160" s="213"/>
      <c r="N1160" s="214"/>
      <c r="O1160" s="214"/>
      <c r="P1160" s="214"/>
      <c r="Q1160" s="214"/>
      <c r="R1160" s="214"/>
      <c r="S1160" s="214"/>
      <c r="T1160" s="215"/>
      <c r="AT1160" s="216" t="s">
        <v>254</v>
      </c>
      <c r="AU1160" s="216" t="s">
        <v>86</v>
      </c>
      <c r="AV1160" s="13" t="s">
        <v>86</v>
      </c>
      <c r="AW1160" s="13" t="s">
        <v>37</v>
      </c>
      <c r="AX1160" s="13" t="s">
        <v>76</v>
      </c>
      <c r="AY1160" s="216" t="s">
        <v>142</v>
      </c>
    </row>
    <row r="1161" spans="1:65" s="13" customFormat="1" ht="22.5">
      <c r="B1161" s="206"/>
      <c r="C1161" s="207"/>
      <c r="D1161" s="198" t="s">
        <v>254</v>
      </c>
      <c r="E1161" s="208" t="s">
        <v>19</v>
      </c>
      <c r="F1161" s="209" t="s">
        <v>1672</v>
      </c>
      <c r="G1161" s="207"/>
      <c r="H1161" s="210">
        <v>0.61599999999999999</v>
      </c>
      <c r="I1161" s="211"/>
      <c r="J1161" s="207"/>
      <c r="K1161" s="207"/>
      <c r="L1161" s="212"/>
      <c r="M1161" s="213"/>
      <c r="N1161" s="214"/>
      <c r="O1161" s="214"/>
      <c r="P1161" s="214"/>
      <c r="Q1161" s="214"/>
      <c r="R1161" s="214"/>
      <c r="S1161" s="214"/>
      <c r="T1161" s="215"/>
      <c r="AT1161" s="216" t="s">
        <v>254</v>
      </c>
      <c r="AU1161" s="216" t="s">
        <v>86</v>
      </c>
      <c r="AV1161" s="13" t="s">
        <v>86</v>
      </c>
      <c r="AW1161" s="13" t="s">
        <v>37</v>
      </c>
      <c r="AX1161" s="13" t="s">
        <v>76</v>
      </c>
      <c r="AY1161" s="216" t="s">
        <v>142</v>
      </c>
    </row>
    <row r="1162" spans="1:65" s="13" customFormat="1" ht="22.5">
      <c r="B1162" s="206"/>
      <c r="C1162" s="207"/>
      <c r="D1162" s="198" t="s">
        <v>254</v>
      </c>
      <c r="E1162" s="208" t="s">
        <v>19</v>
      </c>
      <c r="F1162" s="209" t="s">
        <v>1673</v>
      </c>
      <c r="G1162" s="207"/>
      <c r="H1162" s="210">
        <v>1.4259999999999999</v>
      </c>
      <c r="I1162" s="211"/>
      <c r="J1162" s="207"/>
      <c r="K1162" s="207"/>
      <c r="L1162" s="212"/>
      <c r="M1162" s="213"/>
      <c r="N1162" s="214"/>
      <c r="O1162" s="214"/>
      <c r="P1162" s="214"/>
      <c r="Q1162" s="214"/>
      <c r="R1162" s="214"/>
      <c r="S1162" s="214"/>
      <c r="T1162" s="215"/>
      <c r="AT1162" s="216" t="s">
        <v>254</v>
      </c>
      <c r="AU1162" s="216" t="s">
        <v>86</v>
      </c>
      <c r="AV1162" s="13" t="s">
        <v>86</v>
      </c>
      <c r="AW1162" s="13" t="s">
        <v>37</v>
      </c>
      <c r="AX1162" s="13" t="s">
        <v>76</v>
      </c>
      <c r="AY1162" s="216" t="s">
        <v>142</v>
      </c>
    </row>
    <row r="1163" spans="1:65" s="13" customFormat="1" ht="11.25">
      <c r="B1163" s="206"/>
      <c r="C1163" s="207"/>
      <c r="D1163" s="198" t="s">
        <v>254</v>
      </c>
      <c r="E1163" s="208" t="s">
        <v>19</v>
      </c>
      <c r="F1163" s="209" t="s">
        <v>1674</v>
      </c>
      <c r="G1163" s="207"/>
      <c r="H1163" s="210">
        <v>2.7E-2</v>
      </c>
      <c r="I1163" s="211"/>
      <c r="J1163" s="207"/>
      <c r="K1163" s="207"/>
      <c r="L1163" s="212"/>
      <c r="M1163" s="213"/>
      <c r="N1163" s="214"/>
      <c r="O1163" s="214"/>
      <c r="P1163" s="214"/>
      <c r="Q1163" s="214"/>
      <c r="R1163" s="214"/>
      <c r="S1163" s="214"/>
      <c r="T1163" s="215"/>
      <c r="AT1163" s="216" t="s">
        <v>254</v>
      </c>
      <c r="AU1163" s="216" t="s">
        <v>86</v>
      </c>
      <c r="AV1163" s="13" t="s">
        <v>86</v>
      </c>
      <c r="AW1163" s="13" t="s">
        <v>37</v>
      </c>
      <c r="AX1163" s="13" t="s">
        <v>76</v>
      </c>
      <c r="AY1163" s="216" t="s">
        <v>142</v>
      </c>
    </row>
    <row r="1164" spans="1:65" s="13" customFormat="1" ht="11.25">
      <c r="B1164" s="206"/>
      <c r="C1164" s="207"/>
      <c r="D1164" s="198" t="s">
        <v>254</v>
      </c>
      <c r="E1164" s="208" t="s">
        <v>19</v>
      </c>
      <c r="F1164" s="209" t="s">
        <v>1675</v>
      </c>
      <c r="G1164" s="207"/>
      <c r="H1164" s="210">
        <v>3.5000000000000003E-2</v>
      </c>
      <c r="I1164" s="211"/>
      <c r="J1164" s="207"/>
      <c r="K1164" s="207"/>
      <c r="L1164" s="212"/>
      <c r="M1164" s="213"/>
      <c r="N1164" s="214"/>
      <c r="O1164" s="214"/>
      <c r="P1164" s="214"/>
      <c r="Q1164" s="214"/>
      <c r="R1164" s="214"/>
      <c r="S1164" s="214"/>
      <c r="T1164" s="215"/>
      <c r="AT1164" s="216" t="s">
        <v>254</v>
      </c>
      <c r="AU1164" s="216" t="s">
        <v>86</v>
      </c>
      <c r="AV1164" s="13" t="s">
        <v>86</v>
      </c>
      <c r="AW1164" s="13" t="s">
        <v>37</v>
      </c>
      <c r="AX1164" s="13" t="s">
        <v>76</v>
      </c>
      <c r="AY1164" s="216" t="s">
        <v>142</v>
      </c>
    </row>
    <row r="1165" spans="1:65" s="13" customFormat="1" ht="11.25">
      <c r="B1165" s="206"/>
      <c r="C1165" s="207"/>
      <c r="D1165" s="198" t="s">
        <v>254</v>
      </c>
      <c r="E1165" s="208" t="s">
        <v>19</v>
      </c>
      <c r="F1165" s="209" t="s">
        <v>1676</v>
      </c>
      <c r="G1165" s="207"/>
      <c r="H1165" s="210">
        <v>1.6E-2</v>
      </c>
      <c r="I1165" s="211"/>
      <c r="J1165" s="207"/>
      <c r="K1165" s="207"/>
      <c r="L1165" s="212"/>
      <c r="M1165" s="213"/>
      <c r="N1165" s="214"/>
      <c r="O1165" s="214"/>
      <c r="P1165" s="214"/>
      <c r="Q1165" s="214"/>
      <c r="R1165" s="214"/>
      <c r="S1165" s="214"/>
      <c r="T1165" s="215"/>
      <c r="AT1165" s="216" t="s">
        <v>254</v>
      </c>
      <c r="AU1165" s="216" t="s">
        <v>86</v>
      </c>
      <c r="AV1165" s="13" t="s">
        <v>86</v>
      </c>
      <c r="AW1165" s="13" t="s">
        <v>37</v>
      </c>
      <c r="AX1165" s="13" t="s">
        <v>76</v>
      </c>
      <c r="AY1165" s="216" t="s">
        <v>142</v>
      </c>
    </row>
    <row r="1166" spans="1:65" s="13" customFormat="1" ht="22.5">
      <c r="B1166" s="206"/>
      <c r="C1166" s="207"/>
      <c r="D1166" s="198" t="s">
        <v>254</v>
      </c>
      <c r="E1166" s="208" t="s">
        <v>19</v>
      </c>
      <c r="F1166" s="209" t="s">
        <v>1677</v>
      </c>
      <c r="G1166" s="207"/>
      <c r="H1166" s="210">
        <v>1.1759999999999999</v>
      </c>
      <c r="I1166" s="211"/>
      <c r="J1166" s="207"/>
      <c r="K1166" s="207"/>
      <c r="L1166" s="212"/>
      <c r="M1166" s="213"/>
      <c r="N1166" s="214"/>
      <c r="O1166" s="214"/>
      <c r="P1166" s="214"/>
      <c r="Q1166" s="214"/>
      <c r="R1166" s="214"/>
      <c r="S1166" s="214"/>
      <c r="T1166" s="215"/>
      <c r="AT1166" s="216" t="s">
        <v>254</v>
      </c>
      <c r="AU1166" s="216" t="s">
        <v>86</v>
      </c>
      <c r="AV1166" s="13" t="s">
        <v>86</v>
      </c>
      <c r="AW1166" s="13" t="s">
        <v>37</v>
      </c>
      <c r="AX1166" s="13" t="s">
        <v>76</v>
      </c>
      <c r="AY1166" s="216" t="s">
        <v>142</v>
      </c>
    </row>
    <row r="1167" spans="1:65" s="13" customFormat="1" ht="22.5">
      <c r="B1167" s="206"/>
      <c r="C1167" s="207"/>
      <c r="D1167" s="198" t="s">
        <v>254</v>
      </c>
      <c r="E1167" s="208" t="s">
        <v>19</v>
      </c>
      <c r="F1167" s="209" t="s">
        <v>1678</v>
      </c>
      <c r="G1167" s="207"/>
      <c r="H1167" s="210">
        <v>1.1759999999999999</v>
      </c>
      <c r="I1167" s="211"/>
      <c r="J1167" s="207"/>
      <c r="K1167" s="207"/>
      <c r="L1167" s="212"/>
      <c r="M1167" s="213"/>
      <c r="N1167" s="214"/>
      <c r="O1167" s="214"/>
      <c r="P1167" s="214"/>
      <c r="Q1167" s="214"/>
      <c r="R1167" s="214"/>
      <c r="S1167" s="214"/>
      <c r="T1167" s="215"/>
      <c r="AT1167" s="216" t="s">
        <v>254</v>
      </c>
      <c r="AU1167" s="216" t="s">
        <v>86</v>
      </c>
      <c r="AV1167" s="13" t="s">
        <v>86</v>
      </c>
      <c r="AW1167" s="13" t="s">
        <v>37</v>
      </c>
      <c r="AX1167" s="13" t="s">
        <v>76</v>
      </c>
      <c r="AY1167" s="216" t="s">
        <v>142</v>
      </c>
    </row>
    <row r="1168" spans="1:65" s="14" customFormat="1" ht="11.25">
      <c r="B1168" s="217"/>
      <c r="C1168" s="218"/>
      <c r="D1168" s="198" t="s">
        <v>254</v>
      </c>
      <c r="E1168" s="219" t="s">
        <v>19</v>
      </c>
      <c r="F1168" s="220" t="s">
        <v>266</v>
      </c>
      <c r="G1168" s="218"/>
      <c r="H1168" s="221">
        <v>6.9859999999999998</v>
      </c>
      <c r="I1168" s="222"/>
      <c r="J1168" s="218"/>
      <c r="K1168" s="218"/>
      <c r="L1168" s="223"/>
      <c r="M1168" s="224"/>
      <c r="N1168" s="225"/>
      <c r="O1168" s="225"/>
      <c r="P1168" s="225"/>
      <c r="Q1168" s="225"/>
      <c r="R1168" s="225"/>
      <c r="S1168" s="225"/>
      <c r="T1168" s="226"/>
      <c r="AT1168" s="227" t="s">
        <v>254</v>
      </c>
      <c r="AU1168" s="227" t="s">
        <v>86</v>
      </c>
      <c r="AV1168" s="14" t="s">
        <v>167</v>
      </c>
      <c r="AW1168" s="14" t="s">
        <v>37</v>
      </c>
      <c r="AX1168" s="14" t="s">
        <v>84</v>
      </c>
      <c r="AY1168" s="227" t="s">
        <v>142</v>
      </c>
    </row>
    <row r="1169" spans="1:65" s="13" customFormat="1" ht="11.25">
      <c r="B1169" s="206"/>
      <c r="C1169" s="207"/>
      <c r="D1169" s="198" t="s">
        <v>254</v>
      </c>
      <c r="E1169" s="207"/>
      <c r="F1169" s="209" t="s">
        <v>1679</v>
      </c>
      <c r="G1169" s="207"/>
      <c r="H1169" s="210">
        <v>7.6849999999999996</v>
      </c>
      <c r="I1169" s="211"/>
      <c r="J1169" s="207"/>
      <c r="K1169" s="207"/>
      <c r="L1169" s="212"/>
      <c r="M1169" s="213"/>
      <c r="N1169" s="214"/>
      <c r="O1169" s="214"/>
      <c r="P1169" s="214"/>
      <c r="Q1169" s="214"/>
      <c r="R1169" s="214"/>
      <c r="S1169" s="214"/>
      <c r="T1169" s="215"/>
      <c r="AT1169" s="216" t="s">
        <v>254</v>
      </c>
      <c r="AU1169" s="216" t="s">
        <v>86</v>
      </c>
      <c r="AV1169" s="13" t="s">
        <v>86</v>
      </c>
      <c r="AW1169" s="13" t="s">
        <v>4</v>
      </c>
      <c r="AX1169" s="13" t="s">
        <v>84</v>
      </c>
      <c r="AY1169" s="216" t="s">
        <v>142</v>
      </c>
    </row>
    <row r="1170" spans="1:65" s="2" customFormat="1" ht="21.75" customHeight="1">
      <c r="A1170" s="36"/>
      <c r="B1170" s="37"/>
      <c r="C1170" s="228" t="s">
        <v>1680</v>
      </c>
      <c r="D1170" s="228" t="s">
        <v>351</v>
      </c>
      <c r="E1170" s="229" t="s">
        <v>1681</v>
      </c>
      <c r="F1170" s="230" t="s">
        <v>1682</v>
      </c>
      <c r="G1170" s="231" t="s">
        <v>258</v>
      </c>
      <c r="H1170" s="232">
        <v>0.41699999999999998</v>
      </c>
      <c r="I1170" s="233"/>
      <c r="J1170" s="234">
        <f>ROUND(I1170*H1170,2)</f>
        <v>0</v>
      </c>
      <c r="K1170" s="230" t="s">
        <v>149</v>
      </c>
      <c r="L1170" s="235"/>
      <c r="M1170" s="236" t="s">
        <v>19</v>
      </c>
      <c r="N1170" s="237" t="s">
        <v>47</v>
      </c>
      <c r="O1170" s="66"/>
      <c r="P1170" s="189">
        <f>O1170*H1170</f>
        <v>0</v>
      </c>
      <c r="Q1170" s="189">
        <v>0.55000000000000004</v>
      </c>
      <c r="R1170" s="189">
        <f>Q1170*H1170</f>
        <v>0.22935</v>
      </c>
      <c r="S1170" s="189">
        <v>0</v>
      </c>
      <c r="T1170" s="190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91" t="s">
        <v>437</v>
      </c>
      <c r="AT1170" s="191" t="s">
        <v>351</v>
      </c>
      <c r="AU1170" s="191" t="s">
        <v>86</v>
      </c>
      <c r="AY1170" s="19" t="s">
        <v>142</v>
      </c>
      <c r="BE1170" s="192">
        <f>IF(N1170="základní",J1170,0)</f>
        <v>0</v>
      </c>
      <c r="BF1170" s="192">
        <f>IF(N1170="snížená",J1170,0)</f>
        <v>0</v>
      </c>
      <c r="BG1170" s="192">
        <f>IF(N1170="zákl. přenesená",J1170,0)</f>
        <v>0</v>
      </c>
      <c r="BH1170" s="192">
        <f>IF(N1170="sníž. přenesená",J1170,0)</f>
        <v>0</v>
      </c>
      <c r="BI1170" s="192">
        <f>IF(N1170="nulová",J1170,0)</f>
        <v>0</v>
      </c>
      <c r="BJ1170" s="19" t="s">
        <v>84</v>
      </c>
      <c r="BK1170" s="192">
        <f>ROUND(I1170*H1170,2)</f>
        <v>0</v>
      </c>
      <c r="BL1170" s="19" t="s">
        <v>339</v>
      </c>
      <c r="BM1170" s="191" t="s">
        <v>1683</v>
      </c>
    </row>
    <row r="1171" spans="1:65" s="13" customFormat="1" ht="11.25">
      <c r="B1171" s="206"/>
      <c r="C1171" s="207"/>
      <c r="D1171" s="198" t="s">
        <v>254</v>
      </c>
      <c r="E1171" s="208" t="s">
        <v>19</v>
      </c>
      <c r="F1171" s="209" t="s">
        <v>1684</v>
      </c>
      <c r="G1171" s="207"/>
      <c r="H1171" s="210">
        <v>0.379</v>
      </c>
      <c r="I1171" s="211"/>
      <c r="J1171" s="207"/>
      <c r="K1171" s="207"/>
      <c r="L1171" s="212"/>
      <c r="M1171" s="213"/>
      <c r="N1171" s="214"/>
      <c r="O1171" s="214"/>
      <c r="P1171" s="214"/>
      <c r="Q1171" s="214"/>
      <c r="R1171" s="214"/>
      <c r="S1171" s="214"/>
      <c r="T1171" s="215"/>
      <c r="AT1171" s="216" t="s">
        <v>254</v>
      </c>
      <c r="AU1171" s="216" t="s">
        <v>86</v>
      </c>
      <c r="AV1171" s="13" t="s">
        <v>86</v>
      </c>
      <c r="AW1171" s="13" t="s">
        <v>37</v>
      </c>
      <c r="AX1171" s="13" t="s">
        <v>84</v>
      </c>
      <c r="AY1171" s="216" t="s">
        <v>142</v>
      </c>
    </row>
    <row r="1172" spans="1:65" s="13" customFormat="1" ht="11.25">
      <c r="B1172" s="206"/>
      <c r="C1172" s="207"/>
      <c r="D1172" s="198" t="s">
        <v>254</v>
      </c>
      <c r="E1172" s="207"/>
      <c r="F1172" s="209" t="s">
        <v>1685</v>
      </c>
      <c r="G1172" s="207"/>
      <c r="H1172" s="210">
        <v>0.41699999999999998</v>
      </c>
      <c r="I1172" s="211"/>
      <c r="J1172" s="207"/>
      <c r="K1172" s="207"/>
      <c r="L1172" s="212"/>
      <c r="M1172" s="213"/>
      <c r="N1172" s="214"/>
      <c r="O1172" s="214"/>
      <c r="P1172" s="214"/>
      <c r="Q1172" s="214"/>
      <c r="R1172" s="214"/>
      <c r="S1172" s="214"/>
      <c r="T1172" s="215"/>
      <c r="AT1172" s="216" t="s">
        <v>254</v>
      </c>
      <c r="AU1172" s="216" t="s">
        <v>86</v>
      </c>
      <c r="AV1172" s="13" t="s">
        <v>86</v>
      </c>
      <c r="AW1172" s="13" t="s">
        <v>4</v>
      </c>
      <c r="AX1172" s="13" t="s">
        <v>84</v>
      </c>
      <c r="AY1172" s="216" t="s">
        <v>142</v>
      </c>
    </row>
    <row r="1173" spans="1:65" s="2" customFormat="1" ht="37.9" customHeight="1">
      <c r="A1173" s="36"/>
      <c r="B1173" s="37"/>
      <c r="C1173" s="180" t="s">
        <v>1686</v>
      </c>
      <c r="D1173" s="180" t="s">
        <v>145</v>
      </c>
      <c r="E1173" s="181" t="s">
        <v>1687</v>
      </c>
      <c r="F1173" s="182" t="s">
        <v>1688</v>
      </c>
      <c r="G1173" s="183" t="s">
        <v>414</v>
      </c>
      <c r="H1173" s="184">
        <v>68.010000000000005</v>
      </c>
      <c r="I1173" s="185"/>
      <c r="J1173" s="186">
        <f>ROUND(I1173*H1173,2)</f>
        <v>0</v>
      </c>
      <c r="K1173" s="182" t="s">
        <v>149</v>
      </c>
      <c r="L1173" s="41"/>
      <c r="M1173" s="187" t="s">
        <v>19</v>
      </c>
      <c r="N1173" s="188" t="s">
        <v>47</v>
      </c>
      <c r="O1173" s="66"/>
      <c r="P1173" s="189">
        <f>O1173*H1173</f>
        <v>0</v>
      </c>
      <c r="Q1173" s="189">
        <v>0</v>
      </c>
      <c r="R1173" s="189">
        <f>Q1173*H1173</f>
        <v>0</v>
      </c>
      <c r="S1173" s="189">
        <v>0</v>
      </c>
      <c r="T1173" s="190">
        <f>S1173*H1173</f>
        <v>0</v>
      </c>
      <c r="U1173" s="36"/>
      <c r="V1173" s="36"/>
      <c r="W1173" s="36"/>
      <c r="X1173" s="36"/>
      <c r="Y1173" s="36"/>
      <c r="Z1173" s="36"/>
      <c r="AA1173" s="36"/>
      <c r="AB1173" s="36"/>
      <c r="AC1173" s="36"/>
      <c r="AD1173" s="36"/>
      <c r="AE1173" s="36"/>
      <c r="AR1173" s="191" t="s">
        <v>339</v>
      </c>
      <c r="AT1173" s="191" t="s">
        <v>145</v>
      </c>
      <c r="AU1173" s="191" t="s">
        <v>86</v>
      </c>
      <c r="AY1173" s="19" t="s">
        <v>142</v>
      </c>
      <c r="BE1173" s="192">
        <f>IF(N1173="základní",J1173,0)</f>
        <v>0</v>
      </c>
      <c r="BF1173" s="192">
        <f>IF(N1173="snížená",J1173,0)</f>
        <v>0</v>
      </c>
      <c r="BG1173" s="192">
        <f>IF(N1173="zákl. přenesená",J1173,0)</f>
        <v>0</v>
      </c>
      <c r="BH1173" s="192">
        <f>IF(N1173="sníž. přenesená",J1173,0)</f>
        <v>0</v>
      </c>
      <c r="BI1173" s="192">
        <f>IF(N1173="nulová",J1173,0)</f>
        <v>0</v>
      </c>
      <c r="BJ1173" s="19" t="s">
        <v>84</v>
      </c>
      <c r="BK1173" s="192">
        <f>ROUND(I1173*H1173,2)</f>
        <v>0</v>
      </c>
      <c r="BL1173" s="19" t="s">
        <v>339</v>
      </c>
      <c r="BM1173" s="191" t="s">
        <v>1689</v>
      </c>
    </row>
    <row r="1174" spans="1:65" s="2" customFormat="1" ht="11.25">
      <c r="A1174" s="36"/>
      <c r="B1174" s="37"/>
      <c r="C1174" s="38"/>
      <c r="D1174" s="193" t="s">
        <v>152</v>
      </c>
      <c r="E1174" s="38"/>
      <c r="F1174" s="194" t="s">
        <v>1690</v>
      </c>
      <c r="G1174" s="38"/>
      <c r="H1174" s="38"/>
      <c r="I1174" s="195"/>
      <c r="J1174" s="38"/>
      <c r="K1174" s="38"/>
      <c r="L1174" s="41"/>
      <c r="M1174" s="196"/>
      <c r="N1174" s="197"/>
      <c r="O1174" s="66"/>
      <c r="P1174" s="66"/>
      <c r="Q1174" s="66"/>
      <c r="R1174" s="66"/>
      <c r="S1174" s="66"/>
      <c r="T1174" s="67"/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T1174" s="19" t="s">
        <v>152</v>
      </c>
      <c r="AU1174" s="19" t="s">
        <v>86</v>
      </c>
    </row>
    <row r="1175" spans="1:65" s="13" customFormat="1" ht="11.25">
      <c r="B1175" s="206"/>
      <c r="C1175" s="207"/>
      <c r="D1175" s="198" t="s">
        <v>254</v>
      </c>
      <c r="E1175" s="208" t="s">
        <v>19</v>
      </c>
      <c r="F1175" s="209" t="s">
        <v>1691</v>
      </c>
      <c r="G1175" s="207"/>
      <c r="H1175" s="210">
        <v>3.62</v>
      </c>
      <c r="I1175" s="211"/>
      <c r="J1175" s="207"/>
      <c r="K1175" s="207"/>
      <c r="L1175" s="212"/>
      <c r="M1175" s="213"/>
      <c r="N1175" s="214"/>
      <c r="O1175" s="214"/>
      <c r="P1175" s="214"/>
      <c r="Q1175" s="214"/>
      <c r="R1175" s="214"/>
      <c r="S1175" s="214"/>
      <c r="T1175" s="215"/>
      <c r="AT1175" s="216" t="s">
        <v>254</v>
      </c>
      <c r="AU1175" s="216" t="s">
        <v>86</v>
      </c>
      <c r="AV1175" s="13" t="s">
        <v>86</v>
      </c>
      <c r="AW1175" s="13" t="s">
        <v>37</v>
      </c>
      <c r="AX1175" s="13" t="s">
        <v>76</v>
      </c>
      <c r="AY1175" s="216" t="s">
        <v>142</v>
      </c>
    </row>
    <row r="1176" spans="1:65" s="13" customFormat="1" ht="11.25">
      <c r="B1176" s="206"/>
      <c r="C1176" s="207"/>
      <c r="D1176" s="198" t="s">
        <v>254</v>
      </c>
      <c r="E1176" s="208" t="s">
        <v>19</v>
      </c>
      <c r="F1176" s="209" t="s">
        <v>1692</v>
      </c>
      <c r="G1176" s="207"/>
      <c r="H1176" s="210">
        <v>2.85</v>
      </c>
      <c r="I1176" s="211"/>
      <c r="J1176" s="207"/>
      <c r="K1176" s="207"/>
      <c r="L1176" s="212"/>
      <c r="M1176" s="213"/>
      <c r="N1176" s="214"/>
      <c r="O1176" s="214"/>
      <c r="P1176" s="214"/>
      <c r="Q1176" s="214"/>
      <c r="R1176" s="214"/>
      <c r="S1176" s="214"/>
      <c r="T1176" s="215"/>
      <c r="AT1176" s="216" t="s">
        <v>254</v>
      </c>
      <c r="AU1176" s="216" t="s">
        <v>86</v>
      </c>
      <c r="AV1176" s="13" t="s">
        <v>86</v>
      </c>
      <c r="AW1176" s="13" t="s">
        <v>37</v>
      </c>
      <c r="AX1176" s="13" t="s">
        <v>76</v>
      </c>
      <c r="AY1176" s="216" t="s">
        <v>142</v>
      </c>
    </row>
    <row r="1177" spans="1:65" s="13" customFormat="1" ht="11.25">
      <c r="B1177" s="206"/>
      <c r="C1177" s="207"/>
      <c r="D1177" s="198" t="s">
        <v>254</v>
      </c>
      <c r="E1177" s="208" t="s">
        <v>19</v>
      </c>
      <c r="F1177" s="209" t="s">
        <v>1693</v>
      </c>
      <c r="G1177" s="207"/>
      <c r="H1177" s="210">
        <v>61.54</v>
      </c>
      <c r="I1177" s="211"/>
      <c r="J1177" s="207"/>
      <c r="K1177" s="207"/>
      <c r="L1177" s="212"/>
      <c r="M1177" s="213"/>
      <c r="N1177" s="214"/>
      <c r="O1177" s="214"/>
      <c r="P1177" s="214"/>
      <c r="Q1177" s="214"/>
      <c r="R1177" s="214"/>
      <c r="S1177" s="214"/>
      <c r="T1177" s="215"/>
      <c r="AT1177" s="216" t="s">
        <v>254</v>
      </c>
      <c r="AU1177" s="216" t="s">
        <v>86</v>
      </c>
      <c r="AV1177" s="13" t="s">
        <v>86</v>
      </c>
      <c r="AW1177" s="13" t="s">
        <v>37</v>
      </c>
      <c r="AX1177" s="13" t="s">
        <v>76</v>
      </c>
      <c r="AY1177" s="216" t="s">
        <v>142</v>
      </c>
    </row>
    <row r="1178" spans="1:65" s="14" customFormat="1" ht="11.25">
      <c r="B1178" s="217"/>
      <c r="C1178" s="218"/>
      <c r="D1178" s="198" t="s">
        <v>254</v>
      </c>
      <c r="E1178" s="219" t="s">
        <v>19</v>
      </c>
      <c r="F1178" s="220" t="s">
        <v>266</v>
      </c>
      <c r="G1178" s="218"/>
      <c r="H1178" s="221">
        <v>68.010000000000005</v>
      </c>
      <c r="I1178" s="222"/>
      <c r="J1178" s="218"/>
      <c r="K1178" s="218"/>
      <c r="L1178" s="223"/>
      <c r="M1178" s="224"/>
      <c r="N1178" s="225"/>
      <c r="O1178" s="225"/>
      <c r="P1178" s="225"/>
      <c r="Q1178" s="225"/>
      <c r="R1178" s="225"/>
      <c r="S1178" s="225"/>
      <c r="T1178" s="226"/>
      <c r="AT1178" s="227" t="s">
        <v>254</v>
      </c>
      <c r="AU1178" s="227" t="s">
        <v>86</v>
      </c>
      <c r="AV1178" s="14" t="s">
        <v>167</v>
      </c>
      <c r="AW1178" s="14" t="s">
        <v>37</v>
      </c>
      <c r="AX1178" s="14" t="s">
        <v>84</v>
      </c>
      <c r="AY1178" s="227" t="s">
        <v>142</v>
      </c>
    </row>
    <row r="1179" spans="1:65" s="2" customFormat="1" ht="37.9" customHeight="1">
      <c r="A1179" s="36"/>
      <c r="B1179" s="37"/>
      <c r="C1179" s="180" t="s">
        <v>1694</v>
      </c>
      <c r="D1179" s="180" t="s">
        <v>145</v>
      </c>
      <c r="E1179" s="181" t="s">
        <v>1695</v>
      </c>
      <c r="F1179" s="182" t="s">
        <v>1696</v>
      </c>
      <c r="G1179" s="183" t="s">
        <v>414</v>
      </c>
      <c r="H1179" s="184">
        <v>8.9</v>
      </c>
      <c r="I1179" s="185"/>
      <c r="J1179" s="186">
        <f>ROUND(I1179*H1179,2)</f>
        <v>0</v>
      </c>
      <c r="K1179" s="182" t="s">
        <v>149</v>
      </c>
      <c r="L1179" s="41"/>
      <c r="M1179" s="187" t="s">
        <v>19</v>
      </c>
      <c r="N1179" s="188" t="s">
        <v>47</v>
      </c>
      <c r="O1179" s="66"/>
      <c r="P1179" s="189">
        <f>O1179*H1179</f>
        <v>0</v>
      </c>
      <c r="Q1179" s="189">
        <v>0</v>
      </c>
      <c r="R1179" s="189">
        <f>Q1179*H1179</f>
        <v>0</v>
      </c>
      <c r="S1179" s="189">
        <v>0</v>
      </c>
      <c r="T1179" s="190">
        <f>S1179*H1179</f>
        <v>0</v>
      </c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  <c r="AR1179" s="191" t="s">
        <v>339</v>
      </c>
      <c r="AT1179" s="191" t="s">
        <v>145</v>
      </c>
      <c r="AU1179" s="191" t="s">
        <v>86</v>
      </c>
      <c r="AY1179" s="19" t="s">
        <v>142</v>
      </c>
      <c r="BE1179" s="192">
        <f>IF(N1179="základní",J1179,0)</f>
        <v>0</v>
      </c>
      <c r="BF1179" s="192">
        <f>IF(N1179="snížená",J1179,0)</f>
        <v>0</v>
      </c>
      <c r="BG1179" s="192">
        <f>IF(N1179="zákl. přenesená",J1179,0)</f>
        <v>0</v>
      </c>
      <c r="BH1179" s="192">
        <f>IF(N1179="sníž. přenesená",J1179,0)</f>
        <v>0</v>
      </c>
      <c r="BI1179" s="192">
        <f>IF(N1179="nulová",J1179,0)</f>
        <v>0</v>
      </c>
      <c r="BJ1179" s="19" t="s">
        <v>84</v>
      </c>
      <c r="BK1179" s="192">
        <f>ROUND(I1179*H1179,2)</f>
        <v>0</v>
      </c>
      <c r="BL1179" s="19" t="s">
        <v>339</v>
      </c>
      <c r="BM1179" s="191" t="s">
        <v>1697</v>
      </c>
    </row>
    <row r="1180" spans="1:65" s="2" customFormat="1" ht="11.25">
      <c r="A1180" s="36"/>
      <c r="B1180" s="37"/>
      <c r="C1180" s="38"/>
      <c r="D1180" s="193" t="s">
        <v>152</v>
      </c>
      <c r="E1180" s="38"/>
      <c r="F1180" s="194" t="s">
        <v>1698</v>
      </c>
      <c r="G1180" s="38"/>
      <c r="H1180" s="38"/>
      <c r="I1180" s="195"/>
      <c r="J1180" s="38"/>
      <c r="K1180" s="38"/>
      <c r="L1180" s="41"/>
      <c r="M1180" s="196"/>
      <c r="N1180" s="197"/>
      <c r="O1180" s="66"/>
      <c r="P1180" s="66"/>
      <c r="Q1180" s="66"/>
      <c r="R1180" s="66"/>
      <c r="S1180" s="66"/>
      <c r="T1180" s="67"/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T1180" s="19" t="s">
        <v>152</v>
      </c>
      <c r="AU1180" s="19" t="s">
        <v>86</v>
      </c>
    </row>
    <row r="1181" spans="1:65" s="13" customFormat="1" ht="11.25">
      <c r="B1181" s="206"/>
      <c r="C1181" s="207"/>
      <c r="D1181" s="198" t="s">
        <v>254</v>
      </c>
      <c r="E1181" s="208" t="s">
        <v>19</v>
      </c>
      <c r="F1181" s="209" t="s">
        <v>1699</v>
      </c>
      <c r="G1181" s="207"/>
      <c r="H1181" s="210">
        <v>6.2</v>
      </c>
      <c r="I1181" s="211"/>
      <c r="J1181" s="207"/>
      <c r="K1181" s="207"/>
      <c r="L1181" s="212"/>
      <c r="M1181" s="213"/>
      <c r="N1181" s="214"/>
      <c r="O1181" s="214"/>
      <c r="P1181" s="214"/>
      <c r="Q1181" s="214"/>
      <c r="R1181" s="214"/>
      <c r="S1181" s="214"/>
      <c r="T1181" s="215"/>
      <c r="AT1181" s="216" t="s">
        <v>254</v>
      </c>
      <c r="AU1181" s="216" t="s">
        <v>86</v>
      </c>
      <c r="AV1181" s="13" t="s">
        <v>86</v>
      </c>
      <c r="AW1181" s="13" t="s">
        <v>37</v>
      </c>
      <c r="AX1181" s="13" t="s">
        <v>76</v>
      </c>
      <c r="AY1181" s="216" t="s">
        <v>142</v>
      </c>
    </row>
    <row r="1182" spans="1:65" s="13" customFormat="1" ht="11.25">
      <c r="B1182" s="206"/>
      <c r="C1182" s="207"/>
      <c r="D1182" s="198" t="s">
        <v>254</v>
      </c>
      <c r="E1182" s="208" t="s">
        <v>19</v>
      </c>
      <c r="F1182" s="209" t="s">
        <v>1700</v>
      </c>
      <c r="G1182" s="207"/>
      <c r="H1182" s="210">
        <v>2.7</v>
      </c>
      <c r="I1182" s="211"/>
      <c r="J1182" s="207"/>
      <c r="K1182" s="207"/>
      <c r="L1182" s="212"/>
      <c r="M1182" s="213"/>
      <c r="N1182" s="214"/>
      <c r="O1182" s="214"/>
      <c r="P1182" s="214"/>
      <c r="Q1182" s="214"/>
      <c r="R1182" s="214"/>
      <c r="S1182" s="214"/>
      <c r="T1182" s="215"/>
      <c r="AT1182" s="216" t="s">
        <v>254</v>
      </c>
      <c r="AU1182" s="216" t="s">
        <v>86</v>
      </c>
      <c r="AV1182" s="13" t="s">
        <v>86</v>
      </c>
      <c r="AW1182" s="13" t="s">
        <v>37</v>
      </c>
      <c r="AX1182" s="13" t="s">
        <v>76</v>
      </c>
      <c r="AY1182" s="216" t="s">
        <v>142</v>
      </c>
    </row>
    <row r="1183" spans="1:65" s="14" customFormat="1" ht="11.25">
      <c r="B1183" s="217"/>
      <c r="C1183" s="218"/>
      <c r="D1183" s="198" t="s">
        <v>254</v>
      </c>
      <c r="E1183" s="219" t="s">
        <v>19</v>
      </c>
      <c r="F1183" s="220" t="s">
        <v>266</v>
      </c>
      <c r="G1183" s="218"/>
      <c r="H1183" s="221">
        <v>8.9</v>
      </c>
      <c r="I1183" s="222"/>
      <c r="J1183" s="218"/>
      <c r="K1183" s="218"/>
      <c r="L1183" s="223"/>
      <c r="M1183" s="224"/>
      <c r="N1183" s="225"/>
      <c r="O1183" s="225"/>
      <c r="P1183" s="225"/>
      <c r="Q1183" s="225"/>
      <c r="R1183" s="225"/>
      <c r="S1183" s="225"/>
      <c r="T1183" s="226"/>
      <c r="AT1183" s="227" t="s">
        <v>254</v>
      </c>
      <c r="AU1183" s="227" t="s">
        <v>86</v>
      </c>
      <c r="AV1183" s="14" t="s">
        <v>167</v>
      </c>
      <c r="AW1183" s="14" t="s">
        <v>37</v>
      </c>
      <c r="AX1183" s="14" t="s">
        <v>84</v>
      </c>
      <c r="AY1183" s="227" t="s">
        <v>142</v>
      </c>
    </row>
    <row r="1184" spans="1:65" s="2" customFormat="1" ht="21.75" customHeight="1">
      <c r="A1184" s="36"/>
      <c r="B1184" s="37"/>
      <c r="C1184" s="228" t="s">
        <v>1701</v>
      </c>
      <c r="D1184" s="228" t="s">
        <v>351</v>
      </c>
      <c r="E1184" s="229" t="s">
        <v>1702</v>
      </c>
      <c r="F1184" s="230" t="s">
        <v>1703</v>
      </c>
      <c r="G1184" s="231" t="s">
        <v>258</v>
      </c>
      <c r="H1184" s="232">
        <v>1.399</v>
      </c>
      <c r="I1184" s="233"/>
      <c r="J1184" s="234">
        <f>ROUND(I1184*H1184,2)</f>
        <v>0</v>
      </c>
      <c r="K1184" s="230" t="s">
        <v>149</v>
      </c>
      <c r="L1184" s="235"/>
      <c r="M1184" s="236" t="s">
        <v>19</v>
      </c>
      <c r="N1184" s="237" t="s">
        <v>47</v>
      </c>
      <c r="O1184" s="66"/>
      <c r="P1184" s="189">
        <f>O1184*H1184</f>
        <v>0</v>
      </c>
      <c r="Q1184" s="189">
        <v>0.44</v>
      </c>
      <c r="R1184" s="189">
        <f>Q1184*H1184</f>
        <v>0.61556</v>
      </c>
      <c r="S1184" s="189">
        <v>0</v>
      </c>
      <c r="T1184" s="190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191" t="s">
        <v>437</v>
      </c>
      <c r="AT1184" s="191" t="s">
        <v>351</v>
      </c>
      <c r="AU1184" s="191" t="s">
        <v>86</v>
      </c>
      <c r="AY1184" s="19" t="s">
        <v>142</v>
      </c>
      <c r="BE1184" s="192">
        <f>IF(N1184="základní",J1184,0)</f>
        <v>0</v>
      </c>
      <c r="BF1184" s="192">
        <f>IF(N1184="snížená",J1184,0)</f>
        <v>0</v>
      </c>
      <c r="BG1184" s="192">
        <f>IF(N1184="zákl. přenesená",J1184,0)</f>
        <v>0</v>
      </c>
      <c r="BH1184" s="192">
        <f>IF(N1184="sníž. přenesená",J1184,0)</f>
        <v>0</v>
      </c>
      <c r="BI1184" s="192">
        <f>IF(N1184="nulová",J1184,0)</f>
        <v>0</v>
      </c>
      <c r="BJ1184" s="19" t="s">
        <v>84</v>
      </c>
      <c r="BK1184" s="192">
        <f>ROUND(I1184*H1184,2)</f>
        <v>0</v>
      </c>
      <c r="BL1184" s="19" t="s">
        <v>339</v>
      </c>
      <c r="BM1184" s="191" t="s">
        <v>1704</v>
      </c>
    </row>
    <row r="1185" spans="1:65" s="13" customFormat="1" ht="11.25">
      <c r="B1185" s="206"/>
      <c r="C1185" s="207"/>
      <c r="D1185" s="198" t="s">
        <v>254</v>
      </c>
      <c r="E1185" s="208" t="s">
        <v>19</v>
      </c>
      <c r="F1185" s="209" t="s">
        <v>1705</v>
      </c>
      <c r="G1185" s="207"/>
      <c r="H1185" s="210">
        <v>0.10100000000000001</v>
      </c>
      <c r="I1185" s="211"/>
      <c r="J1185" s="207"/>
      <c r="K1185" s="207"/>
      <c r="L1185" s="212"/>
      <c r="M1185" s="213"/>
      <c r="N1185" s="214"/>
      <c r="O1185" s="214"/>
      <c r="P1185" s="214"/>
      <c r="Q1185" s="214"/>
      <c r="R1185" s="214"/>
      <c r="S1185" s="214"/>
      <c r="T1185" s="215"/>
      <c r="AT1185" s="216" t="s">
        <v>254</v>
      </c>
      <c r="AU1185" s="216" t="s">
        <v>86</v>
      </c>
      <c r="AV1185" s="13" t="s">
        <v>86</v>
      </c>
      <c r="AW1185" s="13" t="s">
        <v>37</v>
      </c>
      <c r="AX1185" s="13" t="s">
        <v>76</v>
      </c>
      <c r="AY1185" s="216" t="s">
        <v>142</v>
      </c>
    </row>
    <row r="1186" spans="1:65" s="13" customFormat="1" ht="11.25">
      <c r="B1186" s="206"/>
      <c r="C1186" s="207"/>
      <c r="D1186" s="198" t="s">
        <v>254</v>
      </c>
      <c r="E1186" s="208" t="s">
        <v>19</v>
      </c>
      <c r="F1186" s="209" t="s">
        <v>1706</v>
      </c>
      <c r="G1186" s="207"/>
      <c r="H1186" s="210">
        <v>8.1000000000000003E-2</v>
      </c>
      <c r="I1186" s="211"/>
      <c r="J1186" s="207"/>
      <c r="K1186" s="207"/>
      <c r="L1186" s="212"/>
      <c r="M1186" s="213"/>
      <c r="N1186" s="214"/>
      <c r="O1186" s="214"/>
      <c r="P1186" s="214"/>
      <c r="Q1186" s="214"/>
      <c r="R1186" s="214"/>
      <c r="S1186" s="214"/>
      <c r="T1186" s="215"/>
      <c r="AT1186" s="216" t="s">
        <v>254</v>
      </c>
      <c r="AU1186" s="216" t="s">
        <v>86</v>
      </c>
      <c r="AV1186" s="13" t="s">
        <v>86</v>
      </c>
      <c r="AW1186" s="13" t="s">
        <v>37</v>
      </c>
      <c r="AX1186" s="13" t="s">
        <v>76</v>
      </c>
      <c r="AY1186" s="216" t="s">
        <v>142</v>
      </c>
    </row>
    <row r="1187" spans="1:65" s="13" customFormat="1" ht="11.25">
      <c r="B1187" s="206"/>
      <c r="C1187" s="207"/>
      <c r="D1187" s="198" t="s">
        <v>254</v>
      </c>
      <c r="E1187" s="208" t="s">
        <v>19</v>
      </c>
      <c r="F1187" s="209" t="s">
        <v>1707</v>
      </c>
      <c r="G1187" s="207"/>
      <c r="H1187" s="210">
        <v>5.6000000000000001E-2</v>
      </c>
      <c r="I1187" s="211"/>
      <c r="J1187" s="207"/>
      <c r="K1187" s="207"/>
      <c r="L1187" s="212"/>
      <c r="M1187" s="213"/>
      <c r="N1187" s="214"/>
      <c r="O1187" s="214"/>
      <c r="P1187" s="214"/>
      <c r="Q1187" s="214"/>
      <c r="R1187" s="214"/>
      <c r="S1187" s="214"/>
      <c r="T1187" s="215"/>
      <c r="AT1187" s="216" t="s">
        <v>254</v>
      </c>
      <c r="AU1187" s="216" t="s">
        <v>86</v>
      </c>
      <c r="AV1187" s="13" t="s">
        <v>86</v>
      </c>
      <c r="AW1187" s="13" t="s">
        <v>37</v>
      </c>
      <c r="AX1187" s="13" t="s">
        <v>76</v>
      </c>
      <c r="AY1187" s="216" t="s">
        <v>142</v>
      </c>
    </row>
    <row r="1188" spans="1:65" s="13" customFormat="1" ht="11.25">
      <c r="B1188" s="206"/>
      <c r="C1188" s="207"/>
      <c r="D1188" s="198" t="s">
        <v>254</v>
      </c>
      <c r="E1188" s="208" t="s">
        <v>19</v>
      </c>
      <c r="F1188" s="209" t="s">
        <v>1708</v>
      </c>
      <c r="G1188" s="207"/>
      <c r="H1188" s="210">
        <v>1.034</v>
      </c>
      <c r="I1188" s="211"/>
      <c r="J1188" s="207"/>
      <c r="K1188" s="207"/>
      <c r="L1188" s="212"/>
      <c r="M1188" s="213"/>
      <c r="N1188" s="214"/>
      <c r="O1188" s="214"/>
      <c r="P1188" s="214"/>
      <c r="Q1188" s="214"/>
      <c r="R1188" s="214"/>
      <c r="S1188" s="214"/>
      <c r="T1188" s="215"/>
      <c r="AT1188" s="216" t="s">
        <v>254</v>
      </c>
      <c r="AU1188" s="216" t="s">
        <v>86</v>
      </c>
      <c r="AV1188" s="13" t="s">
        <v>86</v>
      </c>
      <c r="AW1188" s="13" t="s">
        <v>37</v>
      </c>
      <c r="AX1188" s="13" t="s">
        <v>76</v>
      </c>
      <c r="AY1188" s="216" t="s">
        <v>142</v>
      </c>
    </row>
    <row r="1189" spans="1:65" s="14" customFormat="1" ht="11.25">
      <c r="B1189" s="217"/>
      <c r="C1189" s="218"/>
      <c r="D1189" s="198" t="s">
        <v>254</v>
      </c>
      <c r="E1189" s="219" t="s">
        <v>19</v>
      </c>
      <c r="F1189" s="220" t="s">
        <v>266</v>
      </c>
      <c r="G1189" s="218"/>
      <c r="H1189" s="221">
        <v>1.272</v>
      </c>
      <c r="I1189" s="222"/>
      <c r="J1189" s="218"/>
      <c r="K1189" s="218"/>
      <c r="L1189" s="223"/>
      <c r="M1189" s="224"/>
      <c r="N1189" s="225"/>
      <c r="O1189" s="225"/>
      <c r="P1189" s="225"/>
      <c r="Q1189" s="225"/>
      <c r="R1189" s="225"/>
      <c r="S1189" s="225"/>
      <c r="T1189" s="226"/>
      <c r="AT1189" s="227" t="s">
        <v>254</v>
      </c>
      <c r="AU1189" s="227" t="s">
        <v>86</v>
      </c>
      <c r="AV1189" s="14" t="s">
        <v>167</v>
      </c>
      <c r="AW1189" s="14" t="s">
        <v>37</v>
      </c>
      <c r="AX1189" s="14" t="s">
        <v>84</v>
      </c>
      <c r="AY1189" s="227" t="s">
        <v>142</v>
      </c>
    </row>
    <row r="1190" spans="1:65" s="13" customFormat="1" ht="11.25">
      <c r="B1190" s="206"/>
      <c r="C1190" s="207"/>
      <c r="D1190" s="198" t="s">
        <v>254</v>
      </c>
      <c r="E1190" s="207"/>
      <c r="F1190" s="209" t="s">
        <v>1709</v>
      </c>
      <c r="G1190" s="207"/>
      <c r="H1190" s="210">
        <v>1.399</v>
      </c>
      <c r="I1190" s="211"/>
      <c r="J1190" s="207"/>
      <c r="K1190" s="207"/>
      <c r="L1190" s="212"/>
      <c r="M1190" s="213"/>
      <c r="N1190" s="214"/>
      <c r="O1190" s="214"/>
      <c r="P1190" s="214"/>
      <c r="Q1190" s="214"/>
      <c r="R1190" s="214"/>
      <c r="S1190" s="214"/>
      <c r="T1190" s="215"/>
      <c r="AT1190" s="216" t="s">
        <v>254</v>
      </c>
      <c r="AU1190" s="216" t="s">
        <v>86</v>
      </c>
      <c r="AV1190" s="13" t="s">
        <v>86</v>
      </c>
      <c r="AW1190" s="13" t="s">
        <v>4</v>
      </c>
      <c r="AX1190" s="13" t="s">
        <v>84</v>
      </c>
      <c r="AY1190" s="216" t="s">
        <v>142</v>
      </c>
    </row>
    <row r="1191" spans="1:65" s="2" customFormat="1" ht="21.75" customHeight="1">
      <c r="A1191" s="36"/>
      <c r="B1191" s="37"/>
      <c r="C1191" s="228" t="s">
        <v>1710</v>
      </c>
      <c r="D1191" s="228" t="s">
        <v>351</v>
      </c>
      <c r="E1191" s="229" t="s">
        <v>1711</v>
      </c>
      <c r="F1191" s="230" t="s">
        <v>1712</v>
      </c>
      <c r="G1191" s="231" t="s">
        <v>258</v>
      </c>
      <c r="H1191" s="232">
        <v>0.32900000000000001</v>
      </c>
      <c r="I1191" s="233"/>
      <c r="J1191" s="234">
        <f>ROUND(I1191*H1191,2)</f>
        <v>0</v>
      </c>
      <c r="K1191" s="230" t="s">
        <v>149</v>
      </c>
      <c r="L1191" s="235"/>
      <c r="M1191" s="236" t="s">
        <v>19</v>
      </c>
      <c r="N1191" s="237" t="s">
        <v>47</v>
      </c>
      <c r="O1191" s="66"/>
      <c r="P1191" s="189">
        <f>O1191*H1191</f>
        <v>0</v>
      </c>
      <c r="Q1191" s="189">
        <v>0.44</v>
      </c>
      <c r="R1191" s="189">
        <f>Q1191*H1191</f>
        <v>0.14476</v>
      </c>
      <c r="S1191" s="189">
        <v>0</v>
      </c>
      <c r="T1191" s="190">
        <f>S1191*H1191</f>
        <v>0</v>
      </c>
      <c r="U1191" s="36"/>
      <c r="V1191" s="36"/>
      <c r="W1191" s="36"/>
      <c r="X1191" s="36"/>
      <c r="Y1191" s="36"/>
      <c r="Z1191" s="36"/>
      <c r="AA1191" s="36"/>
      <c r="AB1191" s="36"/>
      <c r="AC1191" s="36"/>
      <c r="AD1191" s="36"/>
      <c r="AE1191" s="36"/>
      <c r="AR1191" s="191" t="s">
        <v>437</v>
      </c>
      <c r="AT1191" s="191" t="s">
        <v>351</v>
      </c>
      <c r="AU1191" s="191" t="s">
        <v>86</v>
      </c>
      <c r="AY1191" s="19" t="s">
        <v>142</v>
      </c>
      <c r="BE1191" s="192">
        <f>IF(N1191="základní",J1191,0)</f>
        <v>0</v>
      </c>
      <c r="BF1191" s="192">
        <f>IF(N1191="snížená",J1191,0)</f>
        <v>0</v>
      </c>
      <c r="BG1191" s="192">
        <f>IF(N1191="zákl. přenesená",J1191,0)</f>
        <v>0</v>
      </c>
      <c r="BH1191" s="192">
        <f>IF(N1191="sníž. přenesená",J1191,0)</f>
        <v>0</v>
      </c>
      <c r="BI1191" s="192">
        <f>IF(N1191="nulová",J1191,0)</f>
        <v>0</v>
      </c>
      <c r="BJ1191" s="19" t="s">
        <v>84</v>
      </c>
      <c r="BK1191" s="192">
        <f>ROUND(I1191*H1191,2)</f>
        <v>0</v>
      </c>
      <c r="BL1191" s="19" t="s">
        <v>339</v>
      </c>
      <c r="BM1191" s="191" t="s">
        <v>1713</v>
      </c>
    </row>
    <row r="1192" spans="1:65" s="13" customFormat="1" ht="11.25">
      <c r="B1192" s="206"/>
      <c r="C1192" s="207"/>
      <c r="D1192" s="198" t="s">
        <v>254</v>
      </c>
      <c r="E1192" s="208" t="s">
        <v>19</v>
      </c>
      <c r="F1192" s="209" t="s">
        <v>1714</v>
      </c>
      <c r="G1192" s="207"/>
      <c r="H1192" s="210">
        <v>0.20799999999999999</v>
      </c>
      <c r="I1192" s="211"/>
      <c r="J1192" s="207"/>
      <c r="K1192" s="207"/>
      <c r="L1192" s="212"/>
      <c r="M1192" s="213"/>
      <c r="N1192" s="214"/>
      <c r="O1192" s="214"/>
      <c r="P1192" s="214"/>
      <c r="Q1192" s="214"/>
      <c r="R1192" s="214"/>
      <c r="S1192" s="214"/>
      <c r="T1192" s="215"/>
      <c r="AT1192" s="216" t="s">
        <v>254</v>
      </c>
      <c r="AU1192" s="216" t="s">
        <v>86</v>
      </c>
      <c r="AV1192" s="13" t="s">
        <v>86</v>
      </c>
      <c r="AW1192" s="13" t="s">
        <v>37</v>
      </c>
      <c r="AX1192" s="13" t="s">
        <v>76</v>
      </c>
      <c r="AY1192" s="216" t="s">
        <v>142</v>
      </c>
    </row>
    <row r="1193" spans="1:65" s="13" customFormat="1" ht="11.25">
      <c r="B1193" s="206"/>
      <c r="C1193" s="207"/>
      <c r="D1193" s="198" t="s">
        <v>254</v>
      </c>
      <c r="E1193" s="208" t="s">
        <v>19</v>
      </c>
      <c r="F1193" s="209" t="s">
        <v>1715</v>
      </c>
      <c r="G1193" s="207"/>
      <c r="H1193" s="210">
        <v>9.0999999999999998E-2</v>
      </c>
      <c r="I1193" s="211"/>
      <c r="J1193" s="207"/>
      <c r="K1193" s="207"/>
      <c r="L1193" s="212"/>
      <c r="M1193" s="213"/>
      <c r="N1193" s="214"/>
      <c r="O1193" s="214"/>
      <c r="P1193" s="214"/>
      <c r="Q1193" s="214"/>
      <c r="R1193" s="214"/>
      <c r="S1193" s="214"/>
      <c r="T1193" s="215"/>
      <c r="AT1193" s="216" t="s">
        <v>254</v>
      </c>
      <c r="AU1193" s="216" t="s">
        <v>86</v>
      </c>
      <c r="AV1193" s="13" t="s">
        <v>86</v>
      </c>
      <c r="AW1193" s="13" t="s">
        <v>37</v>
      </c>
      <c r="AX1193" s="13" t="s">
        <v>76</v>
      </c>
      <c r="AY1193" s="216" t="s">
        <v>142</v>
      </c>
    </row>
    <row r="1194" spans="1:65" s="14" customFormat="1" ht="11.25">
      <c r="B1194" s="217"/>
      <c r="C1194" s="218"/>
      <c r="D1194" s="198" t="s">
        <v>254</v>
      </c>
      <c r="E1194" s="219" t="s">
        <v>19</v>
      </c>
      <c r="F1194" s="220" t="s">
        <v>266</v>
      </c>
      <c r="G1194" s="218"/>
      <c r="H1194" s="221">
        <v>0.29899999999999999</v>
      </c>
      <c r="I1194" s="222"/>
      <c r="J1194" s="218"/>
      <c r="K1194" s="218"/>
      <c r="L1194" s="223"/>
      <c r="M1194" s="224"/>
      <c r="N1194" s="225"/>
      <c r="O1194" s="225"/>
      <c r="P1194" s="225"/>
      <c r="Q1194" s="225"/>
      <c r="R1194" s="225"/>
      <c r="S1194" s="225"/>
      <c r="T1194" s="226"/>
      <c r="AT1194" s="227" t="s">
        <v>254</v>
      </c>
      <c r="AU1194" s="227" t="s">
        <v>86</v>
      </c>
      <c r="AV1194" s="14" t="s">
        <v>167</v>
      </c>
      <c r="AW1194" s="14" t="s">
        <v>37</v>
      </c>
      <c r="AX1194" s="14" t="s">
        <v>84</v>
      </c>
      <c r="AY1194" s="227" t="s">
        <v>142</v>
      </c>
    </row>
    <row r="1195" spans="1:65" s="13" customFormat="1" ht="11.25">
      <c r="B1195" s="206"/>
      <c r="C1195" s="207"/>
      <c r="D1195" s="198" t="s">
        <v>254</v>
      </c>
      <c r="E1195" s="207"/>
      <c r="F1195" s="209" t="s">
        <v>1716</v>
      </c>
      <c r="G1195" s="207"/>
      <c r="H1195" s="210">
        <v>0.32900000000000001</v>
      </c>
      <c r="I1195" s="211"/>
      <c r="J1195" s="207"/>
      <c r="K1195" s="207"/>
      <c r="L1195" s="212"/>
      <c r="M1195" s="213"/>
      <c r="N1195" s="214"/>
      <c r="O1195" s="214"/>
      <c r="P1195" s="214"/>
      <c r="Q1195" s="214"/>
      <c r="R1195" s="214"/>
      <c r="S1195" s="214"/>
      <c r="T1195" s="215"/>
      <c r="AT1195" s="216" t="s">
        <v>254</v>
      </c>
      <c r="AU1195" s="216" t="s">
        <v>86</v>
      </c>
      <c r="AV1195" s="13" t="s">
        <v>86</v>
      </c>
      <c r="AW1195" s="13" t="s">
        <v>4</v>
      </c>
      <c r="AX1195" s="13" t="s">
        <v>84</v>
      </c>
      <c r="AY1195" s="216" t="s">
        <v>142</v>
      </c>
    </row>
    <row r="1196" spans="1:65" s="2" customFormat="1" ht="24.2" customHeight="1">
      <c r="A1196" s="36"/>
      <c r="B1196" s="37"/>
      <c r="C1196" s="180" t="s">
        <v>1717</v>
      </c>
      <c r="D1196" s="180" t="s">
        <v>145</v>
      </c>
      <c r="E1196" s="181" t="s">
        <v>1718</v>
      </c>
      <c r="F1196" s="182" t="s">
        <v>1719</v>
      </c>
      <c r="G1196" s="183" t="s">
        <v>258</v>
      </c>
      <c r="H1196" s="184">
        <v>23.495999999999999</v>
      </c>
      <c r="I1196" s="185"/>
      <c r="J1196" s="186">
        <f>ROUND(I1196*H1196,2)</f>
        <v>0</v>
      </c>
      <c r="K1196" s="182" t="s">
        <v>149</v>
      </c>
      <c r="L1196" s="41"/>
      <c r="M1196" s="187" t="s">
        <v>19</v>
      </c>
      <c r="N1196" s="188" t="s">
        <v>47</v>
      </c>
      <c r="O1196" s="66"/>
      <c r="P1196" s="189">
        <f>O1196*H1196</f>
        <v>0</v>
      </c>
      <c r="Q1196" s="189">
        <v>1.2540000000000001E-2</v>
      </c>
      <c r="R1196" s="189">
        <f>Q1196*H1196</f>
        <v>0.29463983999999999</v>
      </c>
      <c r="S1196" s="189">
        <v>0</v>
      </c>
      <c r="T1196" s="190">
        <f>S1196*H1196</f>
        <v>0</v>
      </c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R1196" s="191" t="s">
        <v>339</v>
      </c>
      <c r="AT1196" s="191" t="s">
        <v>145</v>
      </c>
      <c r="AU1196" s="191" t="s">
        <v>86</v>
      </c>
      <c r="AY1196" s="19" t="s">
        <v>142</v>
      </c>
      <c r="BE1196" s="192">
        <f>IF(N1196="základní",J1196,0)</f>
        <v>0</v>
      </c>
      <c r="BF1196" s="192">
        <f>IF(N1196="snížená",J1196,0)</f>
        <v>0</v>
      </c>
      <c r="BG1196" s="192">
        <f>IF(N1196="zákl. přenesená",J1196,0)</f>
        <v>0</v>
      </c>
      <c r="BH1196" s="192">
        <f>IF(N1196="sníž. přenesená",J1196,0)</f>
        <v>0</v>
      </c>
      <c r="BI1196" s="192">
        <f>IF(N1196="nulová",J1196,0)</f>
        <v>0</v>
      </c>
      <c r="BJ1196" s="19" t="s">
        <v>84</v>
      </c>
      <c r="BK1196" s="192">
        <f>ROUND(I1196*H1196,2)</f>
        <v>0</v>
      </c>
      <c r="BL1196" s="19" t="s">
        <v>339</v>
      </c>
      <c r="BM1196" s="191" t="s">
        <v>1720</v>
      </c>
    </row>
    <row r="1197" spans="1:65" s="2" customFormat="1" ht="11.25">
      <c r="A1197" s="36"/>
      <c r="B1197" s="37"/>
      <c r="C1197" s="38"/>
      <c r="D1197" s="193" t="s">
        <v>152</v>
      </c>
      <c r="E1197" s="38"/>
      <c r="F1197" s="194" t="s">
        <v>1721</v>
      </c>
      <c r="G1197" s="38"/>
      <c r="H1197" s="38"/>
      <c r="I1197" s="195"/>
      <c r="J1197" s="38"/>
      <c r="K1197" s="38"/>
      <c r="L1197" s="41"/>
      <c r="M1197" s="196"/>
      <c r="N1197" s="197"/>
      <c r="O1197" s="66"/>
      <c r="P1197" s="66"/>
      <c r="Q1197" s="66"/>
      <c r="R1197" s="66"/>
      <c r="S1197" s="66"/>
      <c r="T1197" s="67"/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T1197" s="19" t="s">
        <v>152</v>
      </c>
      <c r="AU1197" s="19" t="s">
        <v>86</v>
      </c>
    </row>
    <row r="1198" spans="1:65" s="13" customFormat="1" ht="33.75">
      <c r="B1198" s="206"/>
      <c r="C1198" s="207"/>
      <c r="D1198" s="198" t="s">
        <v>254</v>
      </c>
      <c r="E1198" s="208" t="s">
        <v>19</v>
      </c>
      <c r="F1198" s="209" t="s">
        <v>1649</v>
      </c>
      <c r="G1198" s="207"/>
      <c r="H1198" s="210">
        <v>2.097</v>
      </c>
      <c r="I1198" s="211"/>
      <c r="J1198" s="207"/>
      <c r="K1198" s="207"/>
      <c r="L1198" s="212"/>
      <c r="M1198" s="213"/>
      <c r="N1198" s="214"/>
      <c r="O1198" s="214"/>
      <c r="P1198" s="214"/>
      <c r="Q1198" s="214"/>
      <c r="R1198" s="214"/>
      <c r="S1198" s="214"/>
      <c r="T1198" s="215"/>
      <c r="AT1198" s="216" t="s">
        <v>254</v>
      </c>
      <c r="AU1198" s="216" t="s">
        <v>86</v>
      </c>
      <c r="AV1198" s="13" t="s">
        <v>86</v>
      </c>
      <c r="AW1198" s="13" t="s">
        <v>37</v>
      </c>
      <c r="AX1198" s="13" t="s">
        <v>76</v>
      </c>
      <c r="AY1198" s="216" t="s">
        <v>142</v>
      </c>
    </row>
    <row r="1199" spans="1:65" s="13" customFormat="1" ht="11.25">
      <c r="B1199" s="206"/>
      <c r="C1199" s="207"/>
      <c r="D1199" s="198" t="s">
        <v>254</v>
      </c>
      <c r="E1199" s="208" t="s">
        <v>19</v>
      </c>
      <c r="F1199" s="209" t="s">
        <v>1650</v>
      </c>
      <c r="G1199" s="207"/>
      <c r="H1199" s="210">
        <v>0.28899999999999998</v>
      </c>
      <c r="I1199" s="211"/>
      <c r="J1199" s="207"/>
      <c r="K1199" s="207"/>
      <c r="L1199" s="212"/>
      <c r="M1199" s="213"/>
      <c r="N1199" s="214"/>
      <c r="O1199" s="214"/>
      <c r="P1199" s="214"/>
      <c r="Q1199" s="214"/>
      <c r="R1199" s="214"/>
      <c r="S1199" s="214"/>
      <c r="T1199" s="215"/>
      <c r="AT1199" s="216" t="s">
        <v>254</v>
      </c>
      <c r="AU1199" s="216" t="s">
        <v>86</v>
      </c>
      <c r="AV1199" s="13" t="s">
        <v>86</v>
      </c>
      <c r="AW1199" s="13" t="s">
        <v>37</v>
      </c>
      <c r="AX1199" s="13" t="s">
        <v>76</v>
      </c>
      <c r="AY1199" s="216" t="s">
        <v>142</v>
      </c>
    </row>
    <row r="1200" spans="1:65" s="13" customFormat="1" ht="11.25">
      <c r="B1200" s="206"/>
      <c r="C1200" s="207"/>
      <c r="D1200" s="198" t="s">
        <v>254</v>
      </c>
      <c r="E1200" s="208" t="s">
        <v>19</v>
      </c>
      <c r="F1200" s="209" t="s">
        <v>1651</v>
      </c>
      <c r="G1200" s="207"/>
      <c r="H1200" s="210">
        <v>0.20200000000000001</v>
      </c>
      <c r="I1200" s="211"/>
      <c r="J1200" s="207"/>
      <c r="K1200" s="207"/>
      <c r="L1200" s="212"/>
      <c r="M1200" s="213"/>
      <c r="N1200" s="214"/>
      <c r="O1200" s="214"/>
      <c r="P1200" s="214"/>
      <c r="Q1200" s="214"/>
      <c r="R1200" s="214"/>
      <c r="S1200" s="214"/>
      <c r="T1200" s="215"/>
      <c r="AT1200" s="216" t="s">
        <v>254</v>
      </c>
      <c r="AU1200" s="216" t="s">
        <v>86</v>
      </c>
      <c r="AV1200" s="13" t="s">
        <v>86</v>
      </c>
      <c r="AW1200" s="13" t="s">
        <v>37</v>
      </c>
      <c r="AX1200" s="13" t="s">
        <v>76</v>
      </c>
      <c r="AY1200" s="216" t="s">
        <v>142</v>
      </c>
    </row>
    <row r="1201" spans="2:51" s="13" customFormat="1" ht="22.5">
      <c r="B1201" s="206"/>
      <c r="C1201" s="207"/>
      <c r="D1201" s="198" t="s">
        <v>254</v>
      </c>
      <c r="E1201" s="208" t="s">
        <v>19</v>
      </c>
      <c r="F1201" s="209" t="s">
        <v>1652</v>
      </c>
      <c r="G1201" s="207"/>
      <c r="H1201" s="210">
        <v>0.21199999999999999</v>
      </c>
      <c r="I1201" s="211"/>
      <c r="J1201" s="207"/>
      <c r="K1201" s="207"/>
      <c r="L1201" s="212"/>
      <c r="M1201" s="213"/>
      <c r="N1201" s="214"/>
      <c r="O1201" s="214"/>
      <c r="P1201" s="214"/>
      <c r="Q1201" s="214"/>
      <c r="R1201" s="214"/>
      <c r="S1201" s="214"/>
      <c r="T1201" s="215"/>
      <c r="AT1201" s="216" t="s">
        <v>254</v>
      </c>
      <c r="AU1201" s="216" t="s">
        <v>86</v>
      </c>
      <c r="AV1201" s="13" t="s">
        <v>86</v>
      </c>
      <c r="AW1201" s="13" t="s">
        <v>37</v>
      </c>
      <c r="AX1201" s="13" t="s">
        <v>76</v>
      </c>
      <c r="AY1201" s="216" t="s">
        <v>142</v>
      </c>
    </row>
    <row r="1202" spans="2:51" s="13" customFormat="1" ht="22.5">
      <c r="B1202" s="206"/>
      <c r="C1202" s="207"/>
      <c r="D1202" s="198" t="s">
        <v>254</v>
      </c>
      <c r="E1202" s="208" t="s">
        <v>19</v>
      </c>
      <c r="F1202" s="209" t="s">
        <v>1653</v>
      </c>
      <c r="G1202" s="207"/>
      <c r="H1202" s="210">
        <v>0.19</v>
      </c>
      <c r="I1202" s="211"/>
      <c r="J1202" s="207"/>
      <c r="K1202" s="207"/>
      <c r="L1202" s="212"/>
      <c r="M1202" s="213"/>
      <c r="N1202" s="214"/>
      <c r="O1202" s="214"/>
      <c r="P1202" s="214"/>
      <c r="Q1202" s="214"/>
      <c r="R1202" s="214"/>
      <c r="S1202" s="214"/>
      <c r="T1202" s="215"/>
      <c r="AT1202" s="216" t="s">
        <v>254</v>
      </c>
      <c r="AU1202" s="216" t="s">
        <v>86</v>
      </c>
      <c r="AV1202" s="13" t="s">
        <v>86</v>
      </c>
      <c r="AW1202" s="13" t="s">
        <v>37</v>
      </c>
      <c r="AX1202" s="13" t="s">
        <v>76</v>
      </c>
      <c r="AY1202" s="216" t="s">
        <v>142</v>
      </c>
    </row>
    <row r="1203" spans="2:51" s="13" customFormat="1" ht="11.25">
      <c r="B1203" s="206"/>
      <c r="C1203" s="207"/>
      <c r="D1203" s="198" t="s">
        <v>254</v>
      </c>
      <c r="E1203" s="208" t="s">
        <v>19</v>
      </c>
      <c r="F1203" s="209" t="s">
        <v>1654</v>
      </c>
      <c r="G1203" s="207"/>
      <c r="H1203" s="210">
        <v>0.45600000000000002</v>
      </c>
      <c r="I1203" s="211"/>
      <c r="J1203" s="207"/>
      <c r="K1203" s="207"/>
      <c r="L1203" s="212"/>
      <c r="M1203" s="213"/>
      <c r="N1203" s="214"/>
      <c r="O1203" s="214"/>
      <c r="P1203" s="214"/>
      <c r="Q1203" s="214"/>
      <c r="R1203" s="214"/>
      <c r="S1203" s="214"/>
      <c r="T1203" s="215"/>
      <c r="AT1203" s="216" t="s">
        <v>254</v>
      </c>
      <c r="AU1203" s="216" t="s">
        <v>86</v>
      </c>
      <c r="AV1203" s="13" t="s">
        <v>86</v>
      </c>
      <c r="AW1203" s="13" t="s">
        <v>37</v>
      </c>
      <c r="AX1203" s="13" t="s">
        <v>76</v>
      </c>
      <c r="AY1203" s="216" t="s">
        <v>142</v>
      </c>
    </row>
    <row r="1204" spans="2:51" s="13" customFormat="1" ht="22.5">
      <c r="B1204" s="206"/>
      <c r="C1204" s="207"/>
      <c r="D1204" s="198" t="s">
        <v>254</v>
      </c>
      <c r="E1204" s="208" t="s">
        <v>19</v>
      </c>
      <c r="F1204" s="209" t="s">
        <v>1655</v>
      </c>
      <c r="G1204" s="207"/>
      <c r="H1204" s="210">
        <v>0.96599999999999997</v>
      </c>
      <c r="I1204" s="211"/>
      <c r="J1204" s="207"/>
      <c r="K1204" s="207"/>
      <c r="L1204" s="212"/>
      <c r="M1204" s="213"/>
      <c r="N1204" s="214"/>
      <c r="O1204" s="214"/>
      <c r="P1204" s="214"/>
      <c r="Q1204" s="214"/>
      <c r="R1204" s="214"/>
      <c r="S1204" s="214"/>
      <c r="T1204" s="215"/>
      <c r="AT1204" s="216" t="s">
        <v>254</v>
      </c>
      <c r="AU1204" s="216" t="s">
        <v>86</v>
      </c>
      <c r="AV1204" s="13" t="s">
        <v>86</v>
      </c>
      <c r="AW1204" s="13" t="s">
        <v>37</v>
      </c>
      <c r="AX1204" s="13" t="s">
        <v>76</v>
      </c>
      <c r="AY1204" s="216" t="s">
        <v>142</v>
      </c>
    </row>
    <row r="1205" spans="2:51" s="13" customFormat="1" ht="11.25">
      <c r="B1205" s="206"/>
      <c r="C1205" s="207"/>
      <c r="D1205" s="198" t="s">
        <v>254</v>
      </c>
      <c r="E1205" s="208" t="s">
        <v>19</v>
      </c>
      <c r="F1205" s="209" t="s">
        <v>1656</v>
      </c>
      <c r="G1205" s="207"/>
      <c r="H1205" s="210">
        <v>3.5999999999999997E-2</v>
      </c>
      <c r="I1205" s="211"/>
      <c r="J1205" s="207"/>
      <c r="K1205" s="207"/>
      <c r="L1205" s="212"/>
      <c r="M1205" s="213"/>
      <c r="N1205" s="214"/>
      <c r="O1205" s="214"/>
      <c r="P1205" s="214"/>
      <c r="Q1205" s="214"/>
      <c r="R1205" s="214"/>
      <c r="S1205" s="214"/>
      <c r="T1205" s="215"/>
      <c r="AT1205" s="216" t="s">
        <v>254</v>
      </c>
      <c r="AU1205" s="216" t="s">
        <v>86</v>
      </c>
      <c r="AV1205" s="13" t="s">
        <v>86</v>
      </c>
      <c r="AW1205" s="13" t="s">
        <v>37</v>
      </c>
      <c r="AX1205" s="13" t="s">
        <v>76</v>
      </c>
      <c r="AY1205" s="216" t="s">
        <v>142</v>
      </c>
    </row>
    <row r="1206" spans="2:51" s="13" customFormat="1" ht="22.5">
      <c r="B1206" s="206"/>
      <c r="C1206" s="207"/>
      <c r="D1206" s="198" t="s">
        <v>254</v>
      </c>
      <c r="E1206" s="208" t="s">
        <v>19</v>
      </c>
      <c r="F1206" s="209" t="s">
        <v>1657</v>
      </c>
      <c r="G1206" s="207"/>
      <c r="H1206" s="210">
        <v>4.9000000000000002E-2</v>
      </c>
      <c r="I1206" s="211"/>
      <c r="J1206" s="207"/>
      <c r="K1206" s="207"/>
      <c r="L1206" s="212"/>
      <c r="M1206" s="213"/>
      <c r="N1206" s="214"/>
      <c r="O1206" s="214"/>
      <c r="P1206" s="214"/>
      <c r="Q1206" s="214"/>
      <c r="R1206" s="214"/>
      <c r="S1206" s="214"/>
      <c r="T1206" s="215"/>
      <c r="AT1206" s="216" t="s">
        <v>254</v>
      </c>
      <c r="AU1206" s="216" t="s">
        <v>86</v>
      </c>
      <c r="AV1206" s="13" t="s">
        <v>86</v>
      </c>
      <c r="AW1206" s="13" t="s">
        <v>37</v>
      </c>
      <c r="AX1206" s="13" t="s">
        <v>76</v>
      </c>
      <c r="AY1206" s="216" t="s">
        <v>142</v>
      </c>
    </row>
    <row r="1207" spans="2:51" s="13" customFormat="1" ht="22.5">
      <c r="B1207" s="206"/>
      <c r="C1207" s="207"/>
      <c r="D1207" s="198" t="s">
        <v>254</v>
      </c>
      <c r="E1207" s="208" t="s">
        <v>19</v>
      </c>
      <c r="F1207" s="209" t="s">
        <v>1658</v>
      </c>
      <c r="G1207" s="207"/>
      <c r="H1207" s="210">
        <v>0.72599999999999998</v>
      </c>
      <c r="I1207" s="211"/>
      <c r="J1207" s="207"/>
      <c r="K1207" s="207"/>
      <c r="L1207" s="212"/>
      <c r="M1207" s="213"/>
      <c r="N1207" s="214"/>
      <c r="O1207" s="214"/>
      <c r="P1207" s="214"/>
      <c r="Q1207" s="214"/>
      <c r="R1207" s="214"/>
      <c r="S1207" s="214"/>
      <c r="T1207" s="215"/>
      <c r="AT1207" s="216" t="s">
        <v>254</v>
      </c>
      <c r="AU1207" s="216" t="s">
        <v>86</v>
      </c>
      <c r="AV1207" s="13" t="s">
        <v>86</v>
      </c>
      <c r="AW1207" s="13" t="s">
        <v>37</v>
      </c>
      <c r="AX1207" s="13" t="s">
        <v>76</v>
      </c>
      <c r="AY1207" s="216" t="s">
        <v>142</v>
      </c>
    </row>
    <row r="1208" spans="2:51" s="13" customFormat="1" ht="11.25">
      <c r="B1208" s="206"/>
      <c r="C1208" s="207"/>
      <c r="D1208" s="198" t="s">
        <v>254</v>
      </c>
      <c r="E1208" s="208" t="s">
        <v>19</v>
      </c>
      <c r="F1208" s="209" t="s">
        <v>1659</v>
      </c>
      <c r="G1208" s="207"/>
      <c r="H1208" s="210">
        <v>9.9000000000000005E-2</v>
      </c>
      <c r="I1208" s="211"/>
      <c r="J1208" s="207"/>
      <c r="K1208" s="207"/>
      <c r="L1208" s="212"/>
      <c r="M1208" s="213"/>
      <c r="N1208" s="214"/>
      <c r="O1208" s="214"/>
      <c r="P1208" s="214"/>
      <c r="Q1208" s="214"/>
      <c r="R1208" s="214"/>
      <c r="S1208" s="214"/>
      <c r="T1208" s="215"/>
      <c r="AT1208" s="216" t="s">
        <v>254</v>
      </c>
      <c r="AU1208" s="216" t="s">
        <v>86</v>
      </c>
      <c r="AV1208" s="13" t="s">
        <v>86</v>
      </c>
      <c r="AW1208" s="13" t="s">
        <v>37</v>
      </c>
      <c r="AX1208" s="13" t="s">
        <v>76</v>
      </c>
      <c r="AY1208" s="216" t="s">
        <v>142</v>
      </c>
    </row>
    <row r="1209" spans="2:51" s="13" customFormat="1" ht="11.25">
      <c r="B1209" s="206"/>
      <c r="C1209" s="207"/>
      <c r="D1209" s="198" t="s">
        <v>254</v>
      </c>
      <c r="E1209" s="208" t="s">
        <v>19</v>
      </c>
      <c r="F1209" s="209" t="s">
        <v>1660</v>
      </c>
      <c r="G1209" s="207"/>
      <c r="H1209" s="210">
        <v>9.9000000000000005E-2</v>
      </c>
      <c r="I1209" s="211"/>
      <c r="J1209" s="207"/>
      <c r="K1209" s="207"/>
      <c r="L1209" s="212"/>
      <c r="M1209" s="213"/>
      <c r="N1209" s="214"/>
      <c r="O1209" s="214"/>
      <c r="P1209" s="214"/>
      <c r="Q1209" s="214"/>
      <c r="R1209" s="214"/>
      <c r="S1209" s="214"/>
      <c r="T1209" s="215"/>
      <c r="AT1209" s="216" t="s">
        <v>254</v>
      </c>
      <c r="AU1209" s="216" t="s">
        <v>86</v>
      </c>
      <c r="AV1209" s="13" t="s">
        <v>86</v>
      </c>
      <c r="AW1209" s="13" t="s">
        <v>37</v>
      </c>
      <c r="AX1209" s="13" t="s">
        <v>76</v>
      </c>
      <c r="AY1209" s="216" t="s">
        <v>142</v>
      </c>
    </row>
    <row r="1210" spans="2:51" s="13" customFormat="1" ht="11.25">
      <c r="B1210" s="206"/>
      <c r="C1210" s="207"/>
      <c r="D1210" s="198" t="s">
        <v>254</v>
      </c>
      <c r="E1210" s="208" t="s">
        <v>19</v>
      </c>
      <c r="F1210" s="209" t="s">
        <v>1661</v>
      </c>
      <c r="G1210" s="207"/>
      <c r="H1210" s="210">
        <v>0.25700000000000001</v>
      </c>
      <c r="I1210" s="211"/>
      <c r="J1210" s="207"/>
      <c r="K1210" s="207"/>
      <c r="L1210" s="212"/>
      <c r="M1210" s="213"/>
      <c r="N1210" s="214"/>
      <c r="O1210" s="214"/>
      <c r="P1210" s="214"/>
      <c r="Q1210" s="214"/>
      <c r="R1210" s="214"/>
      <c r="S1210" s="214"/>
      <c r="T1210" s="215"/>
      <c r="AT1210" s="216" t="s">
        <v>254</v>
      </c>
      <c r="AU1210" s="216" t="s">
        <v>86</v>
      </c>
      <c r="AV1210" s="13" t="s">
        <v>86</v>
      </c>
      <c r="AW1210" s="13" t="s">
        <v>37</v>
      </c>
      <c r="AX1210" s="13" t="s">
        <v>76</v>
      </c>
      <c r="AY1210" s="216" t="s">
        <v>142</v>
      </c>
    </row>
    <row r="1211" spans="2:51" s="13" customFormat="1" ht="22.5">
      <c r="B1211" s="206"/>
      <c r="C1211" s="207"/>
      <c r="D1211" s="198" t="s">
        <v>254</v>
      </c>
      <c r="E1211" s="208" t="s">
        <v>19</v>
      </c>
      <c r="F1211" s="209" t="s">
        <v>1662</v>
      </c>
      <c r="G1211" s="207"/>
      <c r="H1211" s="210">
        <v>0.28100000000000003</v>
      </c>
      <c r="I1211" s="211"/>
      <c r="J1211" s="207"/>
      <c r="K1211" s="207"/>
      <c r="L1211" s="212"/>
      <c r="M1211" s="213"/>
      <c r="N1211" s="214"/>
      <c r="O1211" s="214"/>
      <c r="P1211" s="214"/>
      <c r="Q1211" s="214"/>
      <c r="R1211" s="214"/>
      <c r="S1211" s="214"/>
      <c r="T1211" s="215"/>
      <c r="AT1211" s="216" t="s">
        <v>254</v>
      </c>
      <c r="AU1211" s="216" t="s">
        <v>86</v>
      </c>
      <c r="AV1211" s="13" t="s">
        <v>86</v>
      </c>
      <c r="AW1211" s="13" t="s">
        <v>37</v>
      </c>
      <c r="AX1211" s="13" t="s">
        <v>76</v>
      </c>
      <c r="AY1211" s="216" t="s">
        <v>142</v>
      </c>
    </row>
    <row r="1212" spans="2:51" s="13" customFormat="1" ht="33.75">
      <c r="B1212" s="206"/>
      <c r="C1212" s="207"/>
      <c r="D1212" s="198" t="s">
        <v>254</v>
      </c>
      <c r="E1212" s="208" t="s">
        <v>19</v>
      </c>
      <c r="F1212" s="209" t="s">
        <v>1668</v>
      </c>
      <c r="G1212" s="207"/>
      <c r="H1212" s="210">
        <v>0.995</v>
      </c>
      <c r="I1212" s="211"/>
      <c r="J1212" s="207"/>
      <c r="K1212" s="207"/>
      <c r="L1212" s="212"/>
      <c r="M1212" s="213"/>
      <c r="N1212" s="214"/>
      <c r="O1212" s="214"/>
      <c r="P1212" s="214"/>
      <c r="Q1212" s="214"/>
      <c r="R1212" s="214"/>
      <c r="S1212" s="214"/>
      <c r="T1212" s="215"/>
      <c r="AT1212" s="216" t="s">
        <v>254</v>
      </c>
      <c r="AU1212" s="216" t="s">
        <v>86</v>
      </c>
      <c r="AV1212" s="13" t="s">
        <v>86</v>
      </c>
      <c r="AW1212" s="13" t="s">
        <v>37</v>
      </c>
      <c r="AX1212" s="13" t="s">
        <v>76</v>
      </c>
      <c r="AY1212" s="216" t="s">
        <v>142</v>
      </c>
    </row>
    <row r="1213" spans="2:51" s="13" customFormat="1" ht="33.75">
      <c r="B1213" s="206"/>
      <c r="C1213" s="207"/>
      <c r="D1213" s="198" t="s">
        <v>254</v>
      </c>
      <c r="E1213" s="208" t="s">
        <v>19</v>
      </c>
      <c r="F1213" s="209" t="s">
        <v>1669</v>
      </c>
      <c r="G1213" s="207"/>
      <c r="H1213" s="210">
        <v>1.1240000000000001</v>
      </c>
      <c r="I1213" s="211"/>
      <c r="J1213" s="207"/>
      <c r="K1213" s="207"/>
      <c r="L1213" s="212"/>
      <c r="M1213" s="213"/>
      <c r="N1213" s="214"/>
      <c r="O1213" s="214"/>
      <c r="P1213" s="214"/>
      <c r="Q1213" s="214"/>
      <c r="R1213" s="214"/>
      <c r="S1213" s="214"/>
      <c r="T1213" s="215"/>
      <c r="AT1213" s="216" t="s">
        <v>254</v>
      </c>
      <c r="AU1213" s="216" t="s">
        <v>86</v>
      </c>
      <c r="AV1213" s="13" t="s">
        <v>86</v>
      </c>
      <c r="AW1213" s="13" t="s">
        <v>37</v>
      </c>
      <c r="AX1213" s="13" t="s">
        <v>76</v>
      </c>
      <c r="AY1213" s="216" t="s">
        <v>142</v>
      </c>
    </row>
    <row r="1214" spans="2:51" s="13" customFormat="1" ht="11.25">
      <c r="B1214" s="206"/>
      <c r="C1214" s="207"/>
      <c r="D1214" s="198" t="s">
        <v>254</v>
      </c>
      <c r="E1214" s="208" t="s">
        <v>19</v>
      </c>
      <c r="F1214" s="209" t="s">
        <v>1670</v>
      </c>
      <c r="G1214" s="207"/>
      <c r="H1214" s="210">
        <v>0.32400000000000001</v>
      </c>
      <c r="I1214" s="211"/>
      <c r="J1214" s="207"/>
      <c r="K1214" s="207"/>
      <c r="L1214" s="212"/>
      <c r="M1214" s="213"/>
      <c r="N1214" s="214"/>
      <c r="O1214" s="214"/>
      <c r="P1214" s="214"/>
      <c r="Q1214" s="214"/>
      <c r="R1214" s="214"/>
      <c r="S1214" s="214"/>
      <c r="T1214" s="215"/>
      <c r="AT1214" s="216" t="s">
        <v>254</v>
      </c>
      <c r="AU1214" s="216" t="s">
        <v>86</v>
      </c>
      <c r="AV1214" s="13" t="s">
        <v>86</v>
      </c>
      <c r="AW1214" s="13" t="s">
        <v>37</v>
      </c>
      <c r="AX1214" s="13" t="s">
        <v>76</v>
      </c>
      <c r="AY1214" s="216" t="s">
        <v>142</v>
      </c>
    </row>
    <row r="1215" spans="2:51" s="13" customFormat="1" ht="11.25">
      <c r="B1215" s="206"/>
      <c r="C1215" s="207"/>
      <c r="D1215" s="198" t="s">
        <v>254</v>
      </c>
      <c r="E1215" s="208" t="s">
        <v>19</v>
      </c>
      <c r="F1215" s="209" t="s">
        <v>1671</v>
      </c>
      <c r="G1215" s="207"/>
      <c r="H1215" s="210">
        <v>7.0999999999999994E-2</v>
      </c>
      <c r="I1215" s="211"/>
      <c r="J1215" s="207"/>
      <c r="K1215" s="207"/>
      <c r="L1215" s="212"/>
      <c r="M1215" s="213"/>
      <c r="N1215" s="214"/>
      <c r="O1215" s="214"/>
      <c r="P1215" s="214"/>
      <c r="Q1215" s="214"/>
      <c r="R1215" s="214"/>
      <c r="S1215" s="214"/>
      <c r="T1215" s="215"/>
      <c r="AT1215" s="216" t="s">
        <v>254</v>
      </c>
      <c r="AU1215" s="216" t="s">
        <v>86</v>
      </c>
      <c r="AV1215" s="13" t="s">
        <v>86</v>
      </c>
      <c r="AW1215" s="13" t="s">
        <v>37</v>
      </c>
      <c r="AX1215" s="13" t="s">
        <v>76</v>
      </c>
      <c r="AY1215" s="216" t="s">
        <v>142</v>
      </c>
    </row>
    <row r="1216" spans="2:51" s="13" customFormat="1" ht="22.5">
      <c r="B1216" s="206"/>
      <c r="C1216" s="207"/>
      <c r="D1216" s="198" t="s">
        <v>254</v>
      </c>
      <c r="E1216" s="208" t="s">
        <v>19</v>
      </c>
      <c r="F1216" s="209" t="s">
        <v>1672</v>
      </c>
      <c r="G1216" s="207"/>
      <c r="H1216" s="210">
        <v>0.61599999999999999</v>
      </c>
      <c r="I1216" s="211"/>
      <c r="J1216" s="207"/>
      <c r="K1216" s="207"/>
      <c r="L1216" s="212"/>
      <c r="M1216" s="213"/>
      <c r="N1216" s="214"/>
      <c r="O1216" s="214"/>
      <c r="P1216" s="214"/>
      <c r="Q1216" s="214"/>
      <c r="R1216" s="214"/>
      <c r="S1216" s="214"/>
      <c r="T1216" s="215"/>
      <c r="AT1216" s="216" t="s">
        <v>254</v>
      </c>
      <c r="AU1216" s="216" t="s">
        <v>86</v>
      </c>
      <c r="AV1216" s="13" t="s">
        <v>86</v>
      </c>
      <c r="AW1216" s="13" t="s">
        <v>37</v>
      </c>
      <c r="AX1216" s="13" t="s">
        <v>76</v>
      </c>
      <c r="AY1216" s="216" t="s">
        <v>142</v>
      </c>
    </row>
    <row r="1217" spans="1:65" s="13" customFormat="1" ht="22.5">
      <c r="B1217" s="206"/>
      <c r="C1217" s="207"/>
      <c r="D1217" s="198" t="s">
        <v>254</v>
      </c>
      <c r="E1217" s="208" t="s">
        <v>19</v>
      </c>
      <c r="F1217" s="209" t="s">
        <v>1673</v>
      </c>
      <c r="G1217" s="207"/>
      <c r="H1217" s="210">
        <v>1.4259999999999999</v>
      </c>
      <c r="I1217" s="211"/>
      <c r="J1217" s="207"/>
      <c r="K1217" s="207"/>
      <c r="L1217" s="212"/>
      <c r="M1217" s="213"/>
      <c r="N1217" s="214"/>
      <c r="O1217" s="214"/>
      <c r="P1217" s="214"/>
      <c r="Q1217" s="214"/>
      <c r="R1217" s="214"/>
      <c r="S1217" s="214"/>
      <c r="T1217" s="215"/>
      <c r="AT1217" s="216" t="s">
        <v>254</v>
      </c>
      <c r="AU1217" s="216" t="s">
        <v>86</v>
      </c>
      <c r="AV1217" s="13" t="s">
        <v>86</v>
      </c>
      <c r="AW1217" s="13" t="s">
        <v>37</v>
      </c>
      <c r="AX1217" s="13" t="s">
        <v>76</v>
      </c>
      <c r="AY1217" s="216" t="s">
        <v>142</v>
      </c>
    </row>
    <row r="1218" spans="1:65" s="13" customFormat="1" ht="11.25">
      <c r="B1218" s="206"/>
      <c r="C1218" s="207"/>
      <c r="D1218" s="198" t="s">
        <v>254</v>
      </c>
      <c r="E1218" s="208" t="s">
        <v>19</v>
      </c>
      <c r="F1218" s="209" t="s">
        <v>1674</v>
      </c>
      <c r="G1218" s="207"/>
      <c r="H1218" s="210">
        <v>2.7E-2</v>
      </c>
      <c r="I1218" s="211"/>
      <c r="J1218" s="207"/>
      <c r="K1218" s="207"/>
      <c r="L1218" s="212"/>
      <c r="M1218" s="213"/>
      <c r="N1218" s="214"/>
      <c r="O1218" s="214"/>
      <c r="P1218" s="214"/>
      <c r="Q1218" s="214"/>
      <c r="R1218" s="214"/>
      <c r="S1218" s="214"/>
      <c r="T1218" s="215"/>
      <c r="AT1218" s="216" t="s">
        <v>254</v>
      </c>
      <c r="AU1218" s="216" t="s">
        <v>86</v>
      </c>
      <c r="AV1218" s="13" t="s">
        <v>86</v>
      </c>
      <c r="AW1218" s="13" t="s">
        <v>37</v>
      </c>
      <c r="AX1218" s="13" t="s">
        <v>76</v>
      </c>
      <c r="AY1218" s="216" t="s">
        <v>142</v>
      </c>
    </row>
    <row r="1219" spans="1:65" s="13" customFormat="1" ht="11.25">
      <c r="B1219" s="206"/>
      <c r="C1219" s="207"/>
      <c r="D1219" s="198" t="s">
        <v>254</v>
      </c>
      <c r="E1219" s="208" t="s">
        <v>19</v>
      </c>
      <c r="F1219" s="209" t="s">
        <v>1675</v>
      </c>
      <c r="G1219" s="207"/>
      <c r="H1219" s="210">
        <v>3.5000000000000003E-2</v>
      </c>
      <c r="I1219" s="211"/>
      <c r="J1219" s="207"/>
      <c r="K1219" s="207"/>
      <c r="L1219" s="212"/>
      <c r="M1219" s="213"/>
      <c r="N1219" s="214"/>
      <c r="O1219" s="214"/>
      <c r="P1219" s="214"/>
      <c r="Q1219" s="214"/>
      <c r="R1219" s="214"/>
      <c r="S1219" s="214"/>
      <c r="T1219" s="215"/>
      <c r="AT1219" s="216" t="s">
        <v>254</v>
      </c>
      <c r="AU1219" s="216" t="s">
        <v>86</v>
      </c>
      <c r="AV1219" s="13" t="s">
        <v>86</v>
      </c>
      <c r="AW1219" s="13" t="s">
        <v>37</v>
      </c>
      <c r="AX1219" s="13" t="s">
        <v>76</v>
      </c>
      <c r="AY1219" s="216" t="s">
        <v>142</v>
      </c>
    </row>
    <row r="1220" spans="1:65" s="13" customFormat="1" ht="11.25">
      <c r="B1220" s="206"/>
      <c r="C1220" s="207"/>
      <c r="D1220" s="198" t="s">
        <v>254</v>
      </c>
      <c r="E1220" s="208" t="s">
        <v>19</v>
      </c>
      <c r="F1220" s="209" t="s">
        <v>1676</v>
      </c>
      <c r="G1220" s="207"/>
      <c r="H1220" s="210">
        <v>1.6E-2</v>
      </c>
      <c r="I1220" s="211"/>
      <c r="J1220" s="207"/>
      <c r="K1220" s="207"/>
      <c r="L1220" s="212"/>
      <c r="M1220" s="213"/>
      <c r="N1220" s="214"/>
      <c r="O1220" s="214"/>
      <c r="P1220" s="214"/>
      <c r="Q1220" s="214"/>
      <c r="R1220" s="214"/>
      <c r="S1220" s="214"/>
      <c r="T1220" s="215"/>
      <c r="AT1220" s="216" t="s">
        <v>254</v>
      </c>
      <c r="AU1220" s="216" t="s">
        <v>86</v>
      </c>
      <c r="AV1220" s="13" t="s">
        <v>86</v>
      </c>
      <c r="AW1220" s="13" t="s">
        <v>37</v>
      </c>
      <c r="AX1220" s="13" t="s">
        <v>76</v>
      </c>
      <c r="AY1220" s="216" t="s">
        <v>142</v>
      </c>
    </row>
    <row r="1221" spans="1:65" s="13" customFormat="1" ht="22.5">
      <c r="B1221" s="206"/>
      <c r="C1221" s="207"/>
      <c r="D1221" s="198" t="s">
        <v>254</v>
      </c>
      <c r="E1221" s="208" t="s">
        <v>19</v>
      </c>
      <c r="F1221" s="209" t="s">
        <v>1677</v>
      </c>
      <c r="G1221" s="207"/>
      <c r="H1221" s="210">
        <v>1.1759999999999999</v>
      </c>
      <c r="I1221" s="211"/>
      <c r="J1221" s="207"/>
      <c r="K1221" s="207"/>
      <c r="L1221" s="212"/>
      <c r="M1221" s="213"/>
      <c r="N1221" s="214"/>
      <c r="O1221" s="214"/>
      <c r="P1221" s="214"/>
      <c r="Q1221" s="214"/>
      <c r="R1221" s="214"/>
      <c r="S1221" s="214"/>
      <c r="T1221" s="215"/>
      <c r="AT1221" s="216" t="s">
        <v>254</v>
      </c>
      <c r="AU1221" s="216" t="s">
        <v>86</v>
      </c>
      <c r="AV1221" s="13" t="s">
        <v>86</v>
      </c>
      <c r="AW1221" s="13" t="s">
        <v>37</v>
      </c>
      <c r="AX1221" s="13" t="s">
        <v>76</v>
      </c>
      <c r="AY1221" s="216" t="s">
        <v>142</v>
      </c>
    </row>
    <row r="1222" spans="1:65" s="13" customFormat="1" ht="22.5">
      <c r="B1222" s="206"/>
      <c r="C1222" s="207"/>
      <c r="D1222" s="198" t="s">
        <v>254</v>
      </c>
      <c r="E1222" s="208" t="s">
        <v>19</v>
      </c>
      <c r="F1222" s="209" t="s">
        <v>1678</v>
      </c>
      <c r="G1222" s="207"/>
      <c r="H1222" s="210">
        <v>1.1759999999999999</v>
      </c>
      <c r="I1222" s="211"/>
      <c r="J1222" s="207"/>
      <c r="K1222" s="207"/>
      <c r="L1222" s="212"/>
      <c r="M1222" s="213"/>
      <c r="N1222" s="214"/>
      <c r="O1222" s="214"/>
      <c r="P1222" s="214"/>
      <c r="Q1222" s="214"/>
      <c r="R1222" s="214"/>
      <c r="S1222" s="214"/>
      <c r="T1222" s="215"/>
      <c r="AT1222" s="216" t="s">
        <v>254</v>
      </c>
      <c r="AU1222" s="216" t="s">
        <v>86</v>
      </c>
      <c r="AV1222" s="13" t="s">
        <v>86</v>
      </c>
      <c r="AW1222" s="13" t="s">
        <v>37</v>
      </c>
      <c r="AX1222" s="13" t="s">
        <v>76</v>
      </c>
      <c r="AY1222" s="216" t="s">
        <v>142</v>
      </c>
    </row>
    <row r="1223" spans="1:65" s="13" customFormat="1" ht="11.25">
      <c r="B1223" s="206"/>
      <c r="C1223" s="207"/>
      <c r="D1223" s="198" t="s">
        <v>254</v>
      </c>
      <c r="E1223" s="208" t="s">
        <v>19</v>
      </c>
      <c r="F1223" s="209" t="s">
        <v>1684</v>
      </c>
      <c r="G1223" s="207"/>
      <c r="H1223" s="210">
        <v>0.379</v>
      </c>
      <c r="I1223" s="211"/>
      <c r="J1223" s="207"/>
      <c r="K1223" s="207"/>
      <c r="L1223" s="212"/>
      <c r="M1223" s="213"/>
      <c r="N1223" s="214"/>
      <c r="O1223" s="214"/>
      <c r="P1223" s="214"/>
      <c r="Q1223" s="214"/>
      <c r="R1223" s="214"/>
      <c r="S1223" s="214"/>
      <c r="T1223" s="215"/>
      <c r="AT1223" s="216" t="s">
        <v>254</v>
      </c>
      <c r="AU1223" s="216" t="s">
        <v>86</v>
      </c>
      <c r="AV1223" s="13" t="s">
        <v>86</v>
      </c>
      <c r="AW1223" s="13" t="s">
        <v>37</v>
      </c>
      <c r="AX1223" s="13" t="s">
        <v>76</v>
      </c>
      <c r="AY1223" s="216" t="s">
        <v>142</v>
      </c>
    </row>
    <row r="1224" spans="1:65" s="13" customFormat="1" ht="11.25">
      <c r="B1224" s="206"/>
      <c r="C1224" s="207"/>
      <c r="D1224" s="198" t="s">
        <v>254</v>
      </c>
      <c r="E1224" s="208" t="s">
        <v>19</v>
      </c>
      <c r="F1224" s="209" t="s">
        <v>1705</v>
      </c>
      <c r="G1224" s="207"/>
      <c r="H1224" s="210">
        <v>0.10100000000000001</v>
      </c>
      <c r="I1224" s="211"/>
      <c r="J1224" s="207"/>
      <c r="K1224" s="207"/>
      <c r="L1224" s="212"/>
      <c r="M1224" s="213"/>
      <c r="N1224" s="214"/>
      <c r="O1224" s="214"/>
      <c r="P1224" s="214"/>
      <c r="Q1224" s="214"/>
      <c r="R1224" s="214"/>
      <c r="S1224" s="214"/>
      <c r="T1224" s="215"/>
      <c r="AT1224" s="216" t="s">
        <v>254</v>
      </c>
      <c r="AU1224" s="216" t="s">
        <v>86</v>
      </c>
      <c r="AV1224" s="13" t="s">
        <v>86</v>
      </c>
      <c r="AW1224" s="13" t="s">
        <v>37</v>
      </c>
      <c r="AX1224" s="13" t="s">
        <v>76</v>
      </c>
      <c r="AY1224" s="216" t="s">
        <v>142</v>
      </c>
    </row>
    <row r="1225" spans="1:65" s="13" customFormat="1" ht="11.25">
      <c r="B1225" s="206"/>
      <c r="C1225" s="207"/>
      <c r="D1225" s="198" t="s">
        <v>254</v>
      </c>
      <c r="E1225" s="208" t="s">
        <v>19</v>
      </c>
      <c r="F1225" s="209" t="s">
        <v>1706</v>
      </c>
      <c r="G1225" s="207"/>
      <c r="H1225" s="210">
        <v>8.1000000000000003E-2</v>
      </c>
      <c r="I1225" s="211"/>
      <c r="J1225" s="207"/>
      <c r="K1225" s="207"/>
      <c r="L1225" s="212"/>
      <c r="M1225" s="213"/>
      <c r="N1225" s="214"/>
      <c r="O1225" s="214"/>
      <c r="P1225" s="214"/>
      <c r="Q1225" s="214"/>
      <c r="R1225" s="214"/>
      <c r="S1225" s="214"/>
      <c r="T1225" s="215"/>
      <c r="AT1225" s="216" t="s">
        <v>254</v>
      </c>
      <c r="AU1225" s="216" t="s">
        <v>86</v>
      </c>
      <c r="AV1225" s="13" t="s">
        <v>86</v>
      </c>
      <c r="AW1225" s="13" t="s">
        <v>37</v>
      </c>
      <c r="AX1225" s="13" t="s">
        <v>76</v>
      </c>
      <c r="AY1225" s="216" t="s">
        <v>142</v>
      </c>
    </row>
    <row r="1226" spans="1:65" s="13" customFormat="1" ht="11.25">
      <c r="B1226" s="206"/>
      <c r="C1226" s="207"/>
      <c r="D1226" s="198" t="s">
        <v>254</v>
      </c>
      <c r="E1226" s="208" t="s">
        <v>19</v>
      </c>
      <c r="F1226" s="209" t="s">
        <v>1707</v>
      </c>
      <c r="G1226" s="207"/>
      <c r="H1226" s="210">
        <v>5.6000000000000001E-2</v>
      </c>
      <c r="I1226" s="211"/>
      <c r="J1226" s="207"/>
      <c r="K1226" s="207"/>
      <c r="L1226" s="212"/>
      <c r="M1226" s="213"/>
      <c r="N1226" s="214"/>
      <c r="O1226" s="214"/>
      <c r="P1226" s="214"/>
      <c r="Q1226" s="214"/>
      <c r="R1226" s="214"/>
      <c r="S1226" s="214"/>
      <c r="T1226" s="215"/>
      <c r="AT1226" s="216" t="s">
        <v>254</v>
      </c>
      <c r="AU1226" s="216" t="s">
        <v>86</v>
      </c>
      <c r="AV1226" s="13" t="s">
        <v>86</v>
      </c>
      <c r="AW1226" s="13" t="s">
        <v>37</v>
      </c>
      <c r="AX1226" s="13" t="s">
        <v>76</v>
      </c>
      <c r="AY1226" s="216" t="s">
        <v>142</v>
      </c>
    </row>
    <row r="1227" spans="1:65" s="13" customFormat="1" ht="11.25">
      <c r="B1227" s="206"/>
      <c r="C1227" s="207"/>
      <c r="D1227" s="198" t="s">
        <v>254</v>
      </c>
      <c r="E1227" s="208" t="s">
        <v>19</v>
      </c>
      <c r="F1227" s="209" t="s">
        <v>1708</v>
      </c>
      <c r="G1227" s="207"/>
      <c r="H1227" s="210">
        <v>1.034</v>
      </c>
      <c r="I1227" s="211"/>
      <c r="J1227" s="207"/>
      <c r="K1227" s="207"/>
      <c r="L1227" s="212"/>
      <c r="M1227" s="213"/>
      <c r="N1227" s="214"/>
      <c r="O1227" s="214"/>
      <c r="P1227" s="214"/>
      <c r="Q1227" s="214"/>
      <c r="R1227" s="214"/>
      <c r="S1227" s="214"/>
      <c r="T1227" s="215"/>
      <c r="AT1227" s="216" t="s">
        <v>254</v>
      </c>
      <c r="AU1227" s="216" t="s">
        <v>86</v>
      </c>
      <c r="AV1227" s="13" t="s">
        <v>86</v>
      </c>
      <c r="AW1227" s="13" t="s">
        <v>37</v>
      </c>
      <c r="AX1227" s="13" t="s">
        <v>76</v>
      </c>
      <c r="AY1227" s="216" t="s">
        <v>142</v>
      </c>
    </row>
    <row r="1228" spans="1:65" s="13" customFormat="1" ht="11.25">
      <c r="B1228" s="206"/>
      <c r="C1228" s="207"/>
      <c r="D1228" s="198" t="s">
        <v>254</v>
      </c>
      <c r="E1228" s="208" t="s">
        <v>19</v>
      </c>
      <c r="F1228" s="209" t="s">
        <v>1699</v>
      </c>
      <c r="G1228" s="207"/>
      <c r="H1228" s="210">
        <v>6.2</v>
      </c>
      <c r="I1228" s="211"/>
      <c r="J1228" s="207"/>
      <c r="K1228" s="207"/>
      <c r="L1228" s="212"/>
      <c r="M1228" s="213"/>
      <c r="N1228" s="214"/>
      <c r="O1228" s="214"/>
      <c r="P1228" s="214"/>
      <c r="Q1228" s="214"/>
      <c r="R1228" s="214"/>
      <c r="S1228" s="214"/>
      <c r="T1228" s="215"/>
      <c r="AT1228" s="216" t="s">
        <v>254</v>
      </c>
      <c r="AU1228" s="216" t="s">
        <v>86</v>
      </c>
      <c r="AV1228" s="13" t="s">
        <v>86</v>
      </c>
      <c r="AW1228" s="13" t="s">
        <v>37</v>
      </c>
      <c r="AX1228" s="13" t="s">
        <v>76</v>
      </c>
      <c r="AY1228" s="216" t="s">
        <v>142</v>
      </c>
    </row>
    <row r="1229" spans="1:65" s="13" customFormat="1" ht="11.25">
      <c r="B1229" s="206"/>
      <c r="C1229" s="207"/>
      <c r="D1229" s="198" t="s">
        <v>254</v>
      </c>
      <c r="E1229" s="208" t="s">
        <v>19</v>
      </c>
      <c r="F1229" s="209" t="s">
        <v>1700</v>
      </c>
      <c r="G1229" s="207"/>
      <c r="H1229" s="210">
        <v>2.7</v>
      </c>
      <c r="I1229" s="211"/>
      <c r="J1229" s="207"/>
      <c r="K1229" s="207"/>
      <c r="L1229" s="212"/>
      <c r="M1229" s="213"/>
      <c r="N1229" s="214"/>
      <c r="O1229" s="214"/>
      <c r="P1229" s="214"/>
      <c r="Q1229" s="214"/>
      <c r="R1229" s="214"/>
      <c r="S1229" s="214"/>
      <c r="T1229" s="215"/>
      <c r="AT1229" s="216" t="s">
        <v>254</v>
      </c>
      <c r="AU1229" s="216" t="s">
        <v>86</v>
      </c>
      <c r="AV1229" s="13" t="s">
        <v>86</v>
      </c>
      <c r="AW1229" s="13" t="s">
        <v>37</v>
      </c>
      <c r="AX1229" s="13" t="s">
        <v>76</v>
      </c>
      <c r="AY1229" s="216" t="s">
        <v>142</v>
      </c>
    </row>
    <row r="1230" spans="1:65" s="14" customFormat="1" ht="11.25">
      <c r="B1230" s="217"/>
      <c r="C1230" s="218"/>
      <c r="D1230" s="198" t="s">
        <v>254</v>
      </c>
      <c r="E1230" s="219" t="s">
        <v>19</v>
      </c>
      <c r="F1230" s="220" t="s">
        <v>266</v>
      </c>
      <c r="G1230" s="218"/>
      <c r="H1230" s="221">
        <v>23.495999999999999</v>
      </c>
      <c r="I1230" s="222"/>
      <c r="J1230" s="218"/>
      <c r="K1230" s="218"/>
      <c r="L1230" s="223"/>
      <c r="M1230" s="224"/>
      <c r="N1230" s="225"/>
      <c r="O1230" s="225"/>
      <c r="P1230" s="225"/>
      <c r="Q1230" s="225"/>
      <c r="R1230" s="225"/>
      <c r="S1230" s="225"/>
      <c r="T1230" s="226"/>
      <c r="AT1230" s="227" t="s">
        <v>254</v>
      </c>
      <c r="AU1230" s="227" t="s">
        <v>86</v>
      </c>
      <c r="AV1230" s="14" t="s">
        <v>167</v>
      </c>
      <c r="AW1230" s="14" t="s">
        <v>37</v>
      </c>
      <c r="AX1230" s="14" t="s">
        <v>84</v>
      </c>
      <c r="AY1230" s="227" t="s">
        <v>142</v>
      </c>
    </row>
    <row r="1231" spans="1:65" s="2" customFormat="1" ht="21.75" customHeight="1">
      <c r="A1231" s="36"/>
      <c r="B1231" s="37"/>
      <c r="C1231" s="228" t="s">
        <v>1722</v>
      </c>
      <c r="D1231" s="228" t="s">
        <v>351</v>
      </c>
      <c r="E1231" s="229" t="s">
        <v>1723</v>
      </c>
      <c r="F1231" s="230" t="s">
        <v>1724</v>
      </c>
      <c r="G1231" s="231" t="s">
        <v>514</v>
      </c>
      <c r="H1231" s="232">
        <v>72</v>
      </c>
      <c r="I1231" s="233"/>
      <c r="J1231" s="234">
        <f>ROUND(I1231*H1231,2)</f>
        <v>0</v>
      </c>
      <c r="K1231" s="230" t="s">
        <v>149</v>
      </c>
      <c r="L1231" s="235"/>
      <c r="M1231" s="236" t="s">
        <v>19</v>
      </c>
      <c r="N1231" s="237" t="s">
        <v>47</v>
      </c>
      <c r="O1231" s="66"/>
      <c r="P1231" s="189">
        <f>O1231*H1231</f>
        <v>0</v>
      </c>
      <c r="Q1231" s="189">
        <v>1.1E-4</v>
      </c>
      <c r="R1231" s="189">
        <f>Q1231*H1231</f>
        <v>7.92E-3</v>
      </c>
      <c r="S1231" s="189">
        <v>0</v>
      </c>
      <c r="T1231" s="190">
        <f>S1231*H1231</f>
        <v>0</v>
      </c>
      <c r="U1231" s="36"/>
      <c r="V1231" s="36"/>
      <c r="W1231" s="36"/>
      <c r="X1231" s="36"/>
      <c r="Y1231" s="36"/>
      <c r="Z1231" s="36"/>
      <c r="AA1231" s="36"/>
      <c r="AB1231" s="36"/>
      <c r="AC1231" s="36"/>
      <c r="AD1231" s="36"/>
      <c r="AE1231" s="36"/>
      <c r="AR1231" s="191" t="s">
        <v>437</v>
      </c>
      <c r="AT1231" s="191" t="s">
        <v>351</v>
      </c>
      <c r="AU1231" s="191" t="s">
        <v>86</v>
      </c>
      <c r="AY1231" s="19" t="s">
        <v>142</v>
      </c>
      <c r="BE1231" s="192">
        <f>IF(N1231="základní",J1231,0)</f>
        <v>0</v>
      </c>
      <c r="BF1231" s="192">
        <f>IF(N1231="snížená",J1231,0)</f>
        <v>0</v>
      </c>
      <c r="BG1231" s="192">
        <f>IF(N1231="zákl. přenesená",J1231,0)</f>
        <v>0</v>
      </c>
      <c r="BH1231" s="192">
        <f>IF(N1231="sníž. přenesená",J1231,0)</f>
        <v>0</v>
      </c>
      <c r="BI1231" s="192">
        <f>IF(N1231="nulová",J1231,0)</f>
        <v>0</v>
      </c>
      <c r="BJ1231" s="19" t="s">
        <v>84</v>
      </c>
      <c r="BK1231" s="192">
        <f>ROUND(I1231*H1231,2)</f>
        <v>0</v>
      </c>
      <c r="BL1231" s="19" t="s">
        <v>339</v>
      </c>
      <c r="BM1231" s="191" t="s">
        <v>1725</v>
      </c>
    </row>
    <row r="1232" spans="1:65" s="13" customFormat="1" ht="11.25">
      <c r="B1232" s="206"/>
      <c r="C1232" s="207"/>
      <c r="D1232" s="198" t="s">
        <v>254</v>
      </c>
      <c r="E1232" s="208" t="s">
        <v>19</v>
      </c>
      <c r="F1232" s="209" t="s">
        <v>1726</v>
      </c>
      <c r="G1232" s="207"/>
      <c r="H1232" s="210">
        <v>41</v>
      </c>
      <c r="I1232" s="211"/>
      <c r="J1232" s="207"/>
      <c r="K1232" s="207"/>
      <c r="L1232" s="212"/>
      <c r="M1232" s="213"/>
      <c r="N1232" s="214"/>
      <c r="O1232" s="214"/>
      <c r="P1232" s="214"/>
      <c r="Q1232" s="214"/>
      <c r="R1232" s="214"/>
      <c r="S1232" s="214"/>
      <c r="T1232" s="215"/>
      <c r="AT1232" s="216" t="s">
        <v>254</v>
      </c>
      <c r="AU1232" s="216" t="s">
        <v>86</v>
      </c>
      <c r="AV1232" s="13" t="s">
        <v>86</v>
      </c>
      <c r="AW1232" s="13" t="s">
        <v>37</v>
      </c>
      <c r="AX1232" s="13" t="s">
        <v>76</v>
      </c>
      <c r="AY1232" s="216" t="s">
        <v>142</v>
      </c>
    </row>
    <row r="1233" spans="1:65" s="13" customFormat="1" ht="11.25">
      <c r="B1233" s="206"/>
      <c r="C1233" s="207"/>
      <c r="D1233" s="198" t="s">
        <v>254</v>
      </c>
      <c r="E1233" s="208" t="s">
        <v>19</v>
      </c>
      <c r="F1233" s="209" t="s">
        <v>1727</v>
      </c>
      <c r="G1233" s="207"/>
      <c r="H1233" s="210">
        <v>31</v>
      </c>
      <c r="I1233" s="211"/>
      <c r="J1233" s="207"/>
      <c r="K1233" s="207"/>
      <c r="L1233" s="212"/>
      <c r="M1233" s="213"/>
      <c r="N1233" s="214"/>
      <c r="O1233" s="214"/>
      <c r="P1233" s="214"/>
      <c r="Q1233" s="214"/>
      <c r="R1233" s="214"/>
      <c r="S1233" s="214"/>
      <c r="T1233" s="215"/>
      <c r="AT1233" s="216" t="s">
        <v>254</v>
      </c>
      <c r="AU1233" s="216" t="s">
        <v>86</v>
      </c>
      <c r="AV1233" s="13" t="s">
        <v>86</v>
      </c>
      <c r="AW1233" s="13" t="s">
        <v>37</v>
      </c>
      <c r="AX1233" s="13" t="s">
        <v>76</v>
      </c>
      <c r="AY1233" s="216" t="s">
        <v>142</v>
      </c>
    </row>
    <row r="1234" spans="1:65" s="14" customFormat="1" ht="11.25">
      <c r="B1234" s="217"/>
      <c r="C1234" s="218"/>
      <c r="D1234" s="198" t="s">
        <v>254</v>
      </c>
      <c r="E1234" s="219" t="s">
        <v>19</v>
      </c>
      <c r="F1234" s="220" t="s">
        <v>266</v>
      </c>
      <c r="G1234" s="218"/>
      <c r="H1234" s="221">
        <v>72</v>
      </c>
      <c r="I1234" s="222"/>
      <c r="J1234" s="218"/>
      <c r="K1234" s="218"/>
      <c r="L1234" s="223"/>
      <c r="M1234" s="224"/>
      <c r="N1234" s="225"/>
      <c r="O1234" s="225"/>
      <c r="P1234" s="225"/>
      <c r="Q1234" s="225"/>
      <c r="R1234" s="225"/>
      <c r="S1234" s="225"/>
      <c r="T1234" s="226"/>
      <c r="AT1234" s="227" t="s">
        <v>254</v>
      </c>
      <c r="AU1234" s="227" t="s">
        <v>86</v>
      </c>
      <c r="AV1234" s="14" t="s">
        <v>167</v>
      </c>
      <c r="AW1234" s="14" t="s">
        <v>37</v>
      </c>
      <c r="AX1234" s="14" t="s">
        <v>84</v>
      </c>
      <c r="AY1234" s="227" t="s">
        <v>142</v>
      </c>
    </row>
    <row r="1235" spans="1:65" s="2" customFormat="1" ht="16.5" customHeight="1">
      <c r="A1235" s="36"/>
      <c r="B1235" s="37"/>
      <c r="C1235" s="228" t="s">
        <v>1728</v>
      </c>
      <c r="D1235" s="228" t="s">
        <v>351</v>
      </c>
      <c r="E1235" s="229" t="s">
        <v>1729</v>
      </c>
      <c r="F1235" s="230" t="s">
        <v>1730</v>
      </c>
      <c r="G1235" s="231" t="s">
        <v>514</v>
      </c>
      <c r="H1235" s="232">
        <v>72</v>
      </c>
      <c r="I1235" s="233"/>
      <c r="J1235" s="234">
        <f>ROUND(I1235*H1235,2)</f>
        <v>0</v>
      </c>
      <c r="K1235" s="230" t="s">
        <v>149</v>
      </c>
      <c r="L1235" s="235"/>
      <c r="M1235" s="236" t="s">
        <v>19</v>
      </c>
      <c r="N1235" s="237" t="s">
        <v>47</v>
      </c>
      <c r="O1235" s="66"/>
      <c r="P1235" s="189">
        <f>O1235*H1235</f>
        <v>0</v>
      </c>
      <c r="Q1235" s="189">
        <v>3.0000000000000001E-5</v>
      </c>
      <c r="R1235" s="189">
        <f>Q1235*H1235</f>
        <v>2.16E-3</v>
      </c>
      <c r="S1235" s="189">
        <v>0</v>
      </c>
      <c r="T1235" s="190">
        <f>S1235*H1235</f>
        <v>0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191" t="s">
        <v>437</v>
      </c>
      <c r="AT1235" s="191" t="s">
        <v>351</v>
      </c>
      <c r="AU1235" s="191" t="s">
        <v>86</v>
      </c>
      <c r="AY1235" s="19" t="s">
        <v>142</v>
      </c>
      <c r="BE1235" s="192">
        <f>IF(N1235="základní",J1235,0)</f>
        <v>0</v>
      </c>
      <c r="BF1235" s="192">
        <f>IF(N1235="snížená",J1235,0)</f>
        <v>0</v>
      </c>
      <c r="BG1235" s="192">
        <f>IF(N1235="zákl. přenesená",J1235,0)</f>
        <v>0</v>
      </c>
      <c r="BH1235" s="192">
        <f>IF(N1235="sníž. přenesená",J1235,0)</f>
        <v>0</v>
      </c>
      <c r="BI1235" s="192">
        <f>IF(N1235="nulová",J1235,0)</f>
        <v>0</v>
      </c>
      <c r="BJ1235" s="19" t="s">
        <v>84</v>
      </c>
      <c r="BK1235" s="192">
        <f>ROUND(I1235*H1235,2)</f>
        <v>0</v>
      </c>
      <c r="BL1235" s="19" t="s">
        <v>339</v>
      </c>
      <c r="BM1235" s="191" t="s">
        <v>1731</v>
      </c>
    </row>
    <row r="1236" spans="1:65" s="13" customFormat="1" ht="11.25">
      <c r="B1236" s="206"/>
      <c r="C1236" s="207"/>
      <c r="D1236" s="198" t="s">
        <v>254</v>
      </c>
      <c r="E1236" s="208" t="s">
        <v>19</v>
      </c>
      <c r="F1236" s="209" t="s">
        <v>1726</v>
      </c>
      <c r="G1236" s="207"/>
      <c r="H1236" s="210">
        <v>41</v>
      </c>
      <c r="I1236" s="211"/>
      <c r="J1236" s="207"/>
      <c r="K1236" s="207"/>
      <c r="L1236" s="212"/>
      <c r="M1236" s="213"/>
      <c r="N1236" s="214"/>
      <c r="O1236" s="214"/>
      <c r="P1236" s="214"/>
      <c r="Q1236" s="214"/>
      <c r="R1236" s="214"/>
      <c r="S1236" s="214"/>
      <c r="T1236" s="215"/>
      <c r="AT1236" s="216" t="s">
        <v>254</v>
      </c>
      <c r="AU1236" s="216" t="s">
        <v>86</v>
      </c>
      <c r="AV1236" s="13" t="s">
        <v>86</v>
      </c>
      <c r="AW1236" s="13" t="s">
        <v>37</v>
      </c>
      <c r="AX1236" s="13" t="s">
        <v>76</v>
      </c>
      <c r="AY1236" s="216" t="s">
        <v>142</v>
      </c>
    </row>
    <row r="1237" spans="1:65" s="13" customFormat="1" ht="11.25">
      <c r="B1237" s="206"/>
      <c r="C1237" s="207"/>
      <c r="D1237" s="198" t="s">
        <v>254</v>
      </c>
      <c r="E1237" s="208" t="s">
        <v>19</v>
      </c>
      <c r="F1237" s="209" t="s">
        <v>1727</v>
      </c>
      <c r="G1237" s="207"/>
      <c r="H1237" s="210">
        <v>31</v>
      </c>
      <c r="I1237" s="211"/>
      <c r="J1237" s="207"/>
      <c r="K1237" s="207"/>
      <c r="L1237" s="212"/>
      <c r="M1237" s="213"/>
      <c r="N1237" s="214"/>
      <c r="O1237" s="214"/>
      <c r="P1237" s="214"/>
      <c r="Q1237" s="214"/>
      <c r="R1237" s="214"/>
      <c r="S1237" s="214"/>
      <c r="T1237" s="215"/>
      <c r="AT1237" s="216" t="s">
        <v>254</v>
      </c>
      <c r="AU1237" s="216" t="s">
        <v>86</v>
      </c>
      <c r="AV1237" s="13" t="s">
        <v>86</v>
      </c>
      <c r="AW1237" s="13" t="s">
        <v>37</v>
      </c>
      <c r="AX1237" s="13" t="s">
        <v>76</v>
      </c>
      <c r="AY1237" s="216" t="s">
        <v>142</v>
      </c>
    </row>
    <row r="1238" spans="1:65" s="14" customFormat="1" ht="11.25">
      <c r="B1238" s="217"/>
      <c r="C1238" s="218"/>
      <c r="D1238" s="198" t="s">
        <v>254</v>
      </c>
      <c r="E1238" s="219" t="s">
        <v>19</v>
      </c>
      <c r="F1238" s="220" t="s">
        <v>266</v>
      </c>
      <c r="G1238" s="218"/>
      <c r="H1238" s="221">
        <v>72</v>
      </c>
      <c r="I1238" s="222"/>
      <c r="J1238" s="218"/>
      <c r="K1238" s="218"/>
      <c r="L1238" s="223"/>
      <c r="M1238" s="224"/>
      <c r="N1238" s="225"/>
      <c r="O1238" s="225"/>
      <c r="P1238" s="225"/>
      <c r="Q1238" s="225"/>
      <c r="R1238" s="225"/>
      <c r="S1238" s="225"/>
      <c r="T1238" s="226"/>
      <c r="AT1238" s="227" t="s">
        <v>254</v>
      </c>
      <c r="AU1238" s="227" t="s">
        <v>86</v>
      </c>
      <c r="AV1238" s="14" t="s">
        <v>167</v>
      </c>
      <c r="AW1238" s="14" t="s">
        <v>37</v>
      </c>
      <c r="AX1238" s="14" t="s">
        <v>84</v>
      </c>
      <c r="AY1238" s="227" t="s">
        <v>142</v>
      </c>
    </row>
    <row r="1239" spans="1:65" s="2" customFormat="1" ht="16.5" customHeight="1">
      <c r="A1239" s="36"/>
      <c r="B1239" s="37"/>
      <c r="C1239" s="180" t="s">
        <v>1732</v>
      </c>
      <c r="D1239" s="180" t="s">
        <v>145</v>
      </c>
      <c r="E1239" s="181" t="s">
        <v>1733</v>
      </c>
      <c r="F1239" s="182" t="s">
        <v>1734</v>
      </c>
      <c r="G1239" s="183" t="s">
        <v>514</v>
      </c>
      <c r="H1239" s="184">
        <v>2</v>
      </c>
      <c r="I1239" s="185"/>
      <c r="J1239" s="186">
        <f>ROUND(I1239*H1239,2)</f>
        <v>0</v>
      </c>
      <c r="K1239" s="182" t="s">
        <v>19</v>
      </c>
      <c r="L1239" s="41"/>
      <c r="M1239" s="187" t="s">
        <v>19</v>
      </c>
      <c r="N1239" s="188" t="s">
        <v>47</v>
      </c>
      <c r="O1239" s="66"/>
      <c r="P1239" s="189">
        <f>O1239*H1239</f>
        <v>0</v>
      </c>
      <c r="Q1239" s="189">
        <v>0</v>
      </c>
      <c r="R1239" s="189">
        <f>Q1239*H1239</f>
        <v>0</v>
      </c>
      <c r="S1239" s="189">
        <v>0</v>
      </c>
      <c r="T1239" s="190">
        <f>S1239*H1239</f>
        <v>0</v>
      </c>
      <c r="U1239" s="36"/>
      <c r="V1239" s="36"/>
      <c r="W1239" s="36"/>
      <c r="X1239" s="36"/>
      <c r="Y1239" s="36"/>
      <c r="Z1239" s="36"/>
      <c r="AA1239" s="36"/>
      <c r="AB1239" s="36"/>
      <c r="AC1239" s="36"/>
      <c r="AD1239" s="36"/>
      <c r="AE1239" s="36"/>
      <c r="AR1239" s="191" t="s">
        <v>339</v>
      </c>
      <c r="AT1239" s="191" t="s">
        <v>145</v>
      </c>
      <c r="AU1239" s="191" t="s">
        <v>86</v>
      </c>
      <c r="AY1239" s="19" t="s">
        <v>142</v>
      </c>
      <c r="BE1239" s="192">
        <f>IF(N1239="základní",J1239,0)</f>
        <v>0</v>
      </c>
      <c r="BF1239" s="192">
        <f>IF(N1239="snížená",J1239,0)</f>
        <v>0</v>
      </c>
      <c r="BG1239" s="192">
        <f>IF(N1239="zákl. přenesená",J1239,0)</f>
        <v>0</v>
      </c>
      <c r="BH1239" s="192">
        <f>IF(N1239="sníž. přenesená",J1239,0)</f>
        <v>0</v>
      </c>
      <c r="BI1239" s="192">
        <f>IF(N1239="nulová",J1239,0)</f>
        <v>0</v>
      </c>
      <c r="BJ1239" s="19" t="s">
        <v>84</v>
      </c>
      <c r="BK1239" s="192">
        <f>ROUND(I1239*H1239,2)</f>
        <v>0</v>
      </c>
      <c r="BL1239" s="19" t="s">
        <v>339</v>
      </c>
      <c r="BM1239" s="191" t="s">
        <v>1735</v>
      </c>
    </row>
    <row r="1240" spans="1:65" s="13" customFormat="1" ht="11.25">
      <c r="B1240" s="206"/>
      <c r="C1240" s="207"/>
      <c r="D1240" s="198" t="s">
        <v>254</v>
      </c>
      <c r="E1240" s="208" t="s">
        <v>19</v>
      </c>
      <c r="F1240" s="209" t="s">
        <v>1736</v>
      </c>
      <c r="G1240" s="207"/>
      <c r="H1240" s="210">
        <v>2</v>
      </c>
      <c r="I1240" s="211"/>
      <c r="J1240" s="207"/>
      <c r="K1240" s="207"/>
      <c r="L1240" s="212"/>
      <c r="M1240" s="213"/>
      <c r="N1240" s="214"/>
      <c r="O1240" s="214"/>
      <c r="P1240" s="214"/>
      <c r="Q1240" s="214"/>
      <c r="R1240" s="214"/>
      <c r="S1240" s="214"/>
      <c r="T1240" s="215"/>
      <c r="AT1240" s="216" t="s">
        <v>254</v>
      </c>
      <c r="AU1240" s="216" t="s">
        <v>86</v>
      </c>
      <c r="AV1240" s="13" t="s">
        <v>86</v>
      </c>
      <c r="AW1240" s="13" t="s">
        <v>37</v>
      </c>
      <c r="AX1240" s="13" t="s">
        <v>84</v>
      </c>
      <c r="AY1240" s="216" t="s">
        <v>142</v>
      </c>
    </row>
    <row r="1241" spans="1:65" s="2" customFormat="1" ht="16.5" customHeight="1">
      <c r="A1241" s="36"/>
      <c r="B1241" s="37"/>
      <c r="C1241" s="180" t="s">
        <v>1737</v>
      </c>
      <c r="D1241" s="180" t="s">
        <v>145</v>
      </c>
      <c r="E1241" s="181" t="s">
        <v>1738</v>
      </c>
      <c r="F1241" s="182" t="s">
        <v>1739</v>
      </c>
      <c r="G1241" s="183" t="s">
        <v>514</v>
      </c>
      <c r="H1241" s="184">
        <v>107</v>
      </c>
      <c r="I1241" s="185"/>
      <c r="J1241" s="186">
        <f>ROUND(I1241*H1241,2)</f>
        <v>0</v>
      </c>
      <c r="K1241" s="182" t="s">
        <v>19</v>
      </c>
      <c r="L1241" s="41"/>
      <c r="M1241" s="187" t="s">
        <v>19</v>
      </c>
      <c r="N1241" s="188" t="s">
        <v>47</v>
      </c>
      <c r="O1241" s="66"/>
      <c r="P1241" s="189">
        <f>O1241*H1241</f>
        <v>0</v>
      </c>
      <c r="Q1241" s="189">
        <v>0</v>
      </c>
      <c r="R1241" s="189">
        <f>Q1241*H1241</f>
        <v>0</v>
      </c>
      <c r="S1241" s="189">
        <v>0</v>
      </c>
      <c r="T1241" s="190">
        <f>S1241*H1241</f>
        <v>0</v>
      </c>
      <c r="U1241" s="36"/>
      <c r="V1241" s="36"/>
      <c r="W1241" s="36"/>
      <c r="X1241" s="36"/>
      <c r="Y1241" s="36"/>
      <c r="Z1241" s="36"/>
      <c r="AA1241" s="36"/>
      <c r="AB1241" s="36"/>
      <c r="AC1241" s="36"/>
      <c r="AD1241" s="36"/>
      <c r="AE1241" s="36"/>
      <c r="AR1241" s="191" t="s">
        <v>339</v>
      </c>
      <c r="AT1241" s="191" t="s">
        <v>145</v>
      </c>
      <c r="AU1241" s="191" t="s">
        <v>86</v>
      </c>
      <c r="AY1241" s="19" t="s">
        <v>142</v>
      </c>
      <c r="BE1241" s="192">
        <f>IF(N1241="základní",J1241,0)</f>
        <v>0</v>
      </c>
      <c r="BF1241" s="192">
        <f>IF(N1241="snížená",J1241,0)</f>
        <v>0</v>
      </c>
      <c r="BG1241" s="192">
        <f>IF(N1241="zákl. přenesená",J1241,0)</f>
        <v>0</v>
      </c>
      <c r="BH1241" s="192">
        <f>IF(N1241="sníž. přenesená",J1241,0)</f>
        <v>0</v>
      </c>
      <c r="BI1241" s="192">
        <f>IF(N1241="nulová",J1241,0)</f>
        <v>0</v>
      </c>
      <c r="BJ1241" s="19" t="s">
        <v>84</v>
      </c>
      <c r="BK1241" s="192">
        <f>ROUND(I1241*H1241,2)</f>
        <v>0</v>
      </c>
      <c r="BL1241" s="19" t="s">
        <v>339</v>
      </c>
      <c r="BM1241" s="191" t="s">
        <v>1740</v>
      </c>
    </row>
    <row r="1242" spans="1:65" s="13" customFormat="1" ht="11.25">
      <c r="B1242" s="206"/>
      <c r="C1242" s="207"/>
      <c r="D1242" s="198" t="s">
        <v>254</v>
      </c>
      <c r="E1242" s="208" t="s">
        <v>19</v>
      </c>
      <c r="F1242" s="209" t="s">
        <v>1741</v>
      </c>
      <c r="G1242" s="207"/>
      <c r="H1242" s="210">
        <v>107</v>
      </c>
      <c r="I1242" s="211"/>
      <c r="J1242" s="207"/>
      <c r="K1242" s="207"/>
      <c r="L1242" s="212"/>
      <c r="M1242" s="213"/>
      <c r="N1242" s="214"/>
      <c r="O1242" s="214"/>
      <c r="P1242" s="214"/>
      <c r="Q1242" s="214"/>
      <c r="R1242" s="214"/>
      <c r="S1242" s="214"/>
      <c r="T1242" s="215"/>
      <c r="AT1242" s="216" t="s">
        <v>254</v>
      </c>
      <c r="AU1242" s="216" t="s">
        <v>86</v>
      </c>
      <c r="AV1242" s="13" t="s">
        <v>86</v>
      </c>
      <c r="AW1242" s="13" t="s">
        <v>37</v>
      </c>
      <c r="AX1242" s="13" t="s">
        <v>84</v>
      </c>
      <c r="AY1242" s="216" t="s">
        <v>142</v>
      </c>
    </row>
    <row r="1243" spans="1:65" s="2" customFormat="1" ht="21.75" customHeight="1">
      <c r="A1243" s="36"/>
      <c r="B1243" s="37"/>
      <c r="C1243" s="180" t="s">
        <v>1742</v>
      </c>
      <c r="D1243" s="180" t="s">
        <v>145</v>
      </c>
      <c r="E1243" s="181" t="s">
        <v>1743</v>
      </c>
      <c r="F1243" s="182" t="s">
        <v>1744</v>
      </c>
      <c r="G1243" s="183" t="s">
        <v>514</v>
      </c>
      <c r="H1243" s="184">
        <v>2</v>
      </c>
      <c r="I1243" s="185"/>
      <c r="J1243" s="186">
        <f>ROUND(I1243*H1243,2)</f>
        <v>0</v>
      </c>
      <c r="K1243" s="182" t="s">
        <v>19</v>
      </c>
      <c r="L1243" s="41"/>
      <c r="M1243" s="187" t="s">
        <v>19</v>
      </c>
      <c r="N1243" s="188" t="s">
        <v>47</v>
      </c>
      <c r="O1243" s="66"/>
      <c r="P1243" s="189">
        <f>O1243*H1243</f>
        <v>0</v>
      </c>
      <c r="Q1243" s="189">
        <v>0</v>
      </c>
      <c r="R1243" s="189">
        <f>Q1243*H1243</f>
        <v>0</v>
      </c>
      <c r="S1243" s="189">
        <v>0</v>
      </c>
      <c r="T1243" s="190">
        <f>S1243*H1243</f>
        <v>0</v>
      </c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R1243" s="191" t="s">
        <v>339</v>
      </c>
      <c r="AT1243" s="191" t="s">
        <v>145</v>
      </c>
      <c r="AU1243" s="191" t="s">
        <v>86</v>
      </c>
      <c r="AY1243" s="19" t="s">
        <v>142</v>
      </c>
      <c r="BE1243" s="192">
        <f>IF(N1243="základní",J1243,0)</f>
        <v>0</v>
      </c>
      <c r="BF1243" s="192">
        <f>IF(N1243="snížená",J1243,0)</f>
        <v>0</v>
      </c>
      <c r="BG1243" s="192">
        <f>IF(N1243="zákl. přenesená",J1243,0)</f>
        <v>0</v>
      </c>
      <c r="BH1243" s="192">
        <f>IF(N1243="sníž. přenesená",J1243,0)</f>
        <v>0</v>
      </c>
      <c r="BI1243" s="192">
        <f>IF(N1243="nulová",J1243,0)</f>
        <v>0</v>
      </c>
      <c r="BJ1243" s="19" t="s">
        <v>84</v>
      </c>
      <c r="BK1243" s="192">
        <f>ROUND(I1243*H1243,2)</f>
        <v>0</v>
      </c>
      <c r="BL1243" s="19" t="s">
        <v>339</v>
      </c>
      <c r="BM1243" s="191" t="s">
        <v>1745</v>
      </c>
    </row>
    <row r="1244" spans="1:65" s="13" customFormat="1" ht="11.25">
      <c r="B1244" s="206"/>
      <c r="C1244" s="207"/>
      <c r="D1244" s="198" t="s">
        <v>254</v>
      </c>
      <c r="E1244" s="208" t="s">
        <v>19</v>
      </c>
      <c r="F1244" s="209" t="s">
        <v>1746</v>
      </c>
      <c r="G1244" s="207"/>
      <c r="H1244" s="210">
        <v>2</v>
      </c>
      <c r="I1244" s="211"/>
      <c r="J1244" s="207"/>
      <c r="K1244" s="207"/>
      <c r="L1244" s="212"/>
      <c r="M1244" s="213"/>
      <c r="N1244" s="214"/>
      <c r="O1244" s="214"/>
      <c r="P1244" s="214"/>
      <c r="Q1244" s="214"/>
      <c r="R1244" s="214"/>
      <c r="S1244" s="214"/>
      <c r="T1244" s="215"/>
      <c r="AT1244" s="216" t="s">
        <v>254</v>
      </c>
      <c r="AU1244" s="216" t="s">
        <v>86</v>
      </c>
      <c r="AV1244" s="13" t="s">
        <v>86</v>
      </c>
      <c r="AW1244" s="13" t="s">
        <v>37</v>
      </c>
      <c r="AX1244" s="13" t="s">
        <v>84</v>
      </c>
      <c r="AY1244" s="216" t="s">
        <v>142</v>
      </c>
    </row>
    <row r="1245" spans="1:65" s="2" customFormat="1" ht="55.5" customHeight="1">
      <c r="A1245" s="36"/>
      <c r="B1245" s="37"/>
      <c r="C1245" s="180" t="s">
        <v>1747</v>
      </c>
      <c r="D1245" s="180" t="s">
        <v>145</v>
      </c>
      <c r="E1245" s="181" t="s">
        <v>1748</v>
      </c>
      <c r="F1245" s="182" t="s">
        <v>1749</v>
      </c>
      <c r="G1245" s="183" t="s">
        <v>414</v>
      </c>
      <c r="H1245" s="184">
        <v>11.5</v>
      </c>
      <c r="I1245" s="185"/>
      <c r="J1245" s="186">
        <f>ROUND(I1245*H1245,2)</f>
        <v>0</v>
      </c>
      <c r="K1245" s="182" t="s">
        <v>149</v>
      </c>
      <c r="L1245" s="41"/>
      <c r="M1245" s="187" t="s">
        <v>19</v>
      </c>
      <c r="N1245" s="188" t="s">
        <v>47</v>
      </c>
      <c r="O1245" s="66"/>
      <c r="P1245" s="189">
        <f>O1245*H1245</f>
        <v>0</v>
      </c>
      <c r="Q1245" s="189">
        <v>0</v>
      </c>
      <c r="R1245" s="189">
        <f>Q1245*H1245</f>
        <v>0</v>
      </c>
      <c r="S1245" s="189">
        <v>0</v>
      </c>
      <c r="T1245" s="190">
        <f>S1245*H1245</f>
        <v>0</v>
      </c>
      <c r="U1245" s="36"/>
      <c r="V1245" s="36"/>
      <c r="W1245" s="36"/>
      <c r="X1245" s="36"/>
      <c r="Y1245" s="36"/>
      <c r="Z1245" s="36"/>
      <c r="AA1245" s="36"/>
      <c r="AB1245" s="36"/>
      <c r="AC1245" s="36"/>
      <c r="AD1245" s="36"/>
      <c r="AE1245" s="36"/>
      <c r="AR1245" s="191" t="s">
        <v>339</v>
      </c>
      <c r="AT1245" s="191" t="s">
        <v>145</v>
      </c>
      <c r="AU1245" s="191" t="s">
        <v>86</v>
      </c>
      <c r="AY1245" s="19" t="s">
        <v>142</v>
      </c>
      <c r="BE1245" s="192">
        <f>IF(N1245="základní",J1245,0)</f>
        <v>0</v>
      </c>
      <c r="BF1245" s="192">
        <f>IF(N1245="snížená",J1245,0)</f>
        <v>0</v>
      </c>
      <c r="BG1245" s="192">
        <f>IF(N1245="zákl. přenesená",J1245,0)</f>
        <v>0</v>
      </c>
      <c r="BH1245" s="192">
        <f>IF(N1245="sníž. přenesená",J1245,0)</f>
        <v>0</v>
      </c>
      <c r="BI1245" s="192">
        <f>IF(N1245="nulová",J1245,0)</f>
        <v>0</v>
      </c>
      <c r="BJ1245" s="19" t="s">
        <v>84</v>
      </c>
      <c r="BK1245" s="192">
        <f>ROUND(I1245*H1245,2)</f>
        <v>0</v>
      </c>
      <c r="BL1245" s="19" t="s">
        <v>339</v>
      </c>
      <c r="BM1245" s="191" t="s">
        <v>1750</v>
      </c>
    </row>
    <row r="1246" spans="1:65" s="2" customFormat="1" ht="11.25">
      <c r="A1246" s="36"/>
      <c r="B1246" s="37"/>
      <c r="C1246" s="38"/>
      <c r="D1246" s="193" t="s">
        <v>152</v>
      </c>
      <c r="E1246" s="38"/>
      <c r="F1246" s="194" t="s">
        <v>1751</v>
      </c>
      <c r="G1246" s="38"/>
      <c r="H1246" s="38"/>
      <c r="I1246" s="195"/>
      <c r="J1246" s="38"/>
      <c r="K1246" s="38"/>
      <c r="L1246" s="41"/>
      <c r="M1246" s="196"/>
      <c r="N1246" s="197"/>
      <c r="O1246" s="66"/>
      <c r="P1246" s="66"/>
      <c r="Q1246" s="66"/>
      <c r="R1246" s="66"/>
      <c r="S1246" s="66"/>
      <c r="T1246" s="67"/>
      <c r="U1246" s="36"/>
      <c r="V1246" s="36"/>
      <c r="W1246" s="36"/>
      <c r="X1246" s="36"/>
      <c r="Y1246" s="36"/>
      <c r="Z1246" s="36"/>
      <c r="AA1246" s="36"/>
      <c r="AB1246" s="36"/>
      <c r="AC1246" s="36"/>
      <c r="AD1246" s="36"/>
      <c r="AE1246" s="36"/>
      <c r="AT1246" s="19" t="s">
        <v>152</v>
      </c>
      <c r="AU1246" s="19" t="s">
        <v>86</v>
      </c>
    </row>
    <row r="1247" spans="1:65" s="13" customFormat="1" ht="11.25">
      <c r="B1247" s="206"/>
      <c r="C1247" s="207"/>
      <c r="D1247" s="198" t="s">
        <v>254</v>
      </c>
      <c r="E1247" s="208" t="s">
        <v>19</v>
      </c>
      <c r="F1247" s="209" t="s">
        <v>1752</v>
      </c>
      <c r="G1247" s="207"/>
      <c r="H1247" s="210">
        <v>5.5</v>
      </c>
      <c r="I1247" s="211"/>
      <c r="J1247" s="207"/>
      <c r="K1247" s="207"/>
      <c r="L1247" s="212"/>
      <c r="M1247" s="213"/>
      <c r="N1247" s="214"/>
      <c r="O1247" s="214"/>
      <c r="P1247" s="214"/>
      <c r="Q1247" s="214"/>
      <c r="R1247" s="214"/>
      <c r="S1247" s="214"/>
      <c r="T1247" s="215"/>
      <c r="AT1247" s="216" t="s">
        <v>254</v>
      </c>
      <c r="AU1247" s="216" t="s">
        <v>86</v>
      </c>
      <c r="AV1247" s="13" t="s">
        <v>86</v>
      </c>
      <c r="AW1247" s="13" t="s">
        <v>37</v>
      </c>
      <c r="AX1247" s="13" t="s">
        <v>76</v>
      </c>
      <c r="AY1247" s="216" t="s">
        <v>142</v>
      </c>
    </row>
    <row r="1248" spans="1:65" s="13" customFormat="1" ht="11.25">
      <c r="B1248" s="206"/>
      <c r="C1248" s="207"/>
      <c r="D1248" s="198" t="s">
        <v>254</v>
      </c>
      <c r="E1248" s="208" t="s">
        <v>19</v>
      </c>
      <c r="F1248" s="209" t="s">
        <v>1753</v>
      </c>
      <c r="G1248" s="207"/>
      <c r="H1248" s="210">
        <v>6</v>
      </c>
      <c r="I1248" s="211"/>
      <c r="J1248" s="207"/>
      <c r="K1248" s="207"/>
      <c r="L1248" s="212"/>
      <c r="M1248" s="213"/>
      <c r="N1248" s="214"/>
      <c r="O1248" s="214"/>
      <c r="P1248" s="214"/>
      <c r="Q1248" s="214"/>
      <c r="R1248" s="214"/>
      <c r="S1248" s="214"/>
      <c r="T1248" s="215"/>
      <c r="AT1248" s="216" t="s">
        <v>254</v>
      </c>
      <c r="AU1248" s="216" t="s">
        <v>86</v>
      </c>
      <c r="AV1248" s="13" t="s">
        <v>86</v>
      </c>
      <c r="AW1248" s="13" t="s">
        <v>37</v>
      </c>
      <c r="AX1248" s="13" t="s">
        <v>76</v>
      </c>
      <c r="AY1248" s="216" t="s">
        <v>142</v>
      </c>
    </row>
    <row r="1249" spans="1:65" s="14" customFormat="1" ht="11.25">
      <c r="B1249" s="217"/>
      <c r="C1249" s="218"/>
      <c r="D1249" s="198" t="s">
        <v>254</v>
      </c>
      <c r="E1249" s="219" t="s">
        <v>19</v>
      </c>
      <c r="F1249" s="220" t="s">
        <v>266</v>
      </c>
      <c r="G1249" s="218"/>
      <c r="H1249" s="221">
        <v>11.5</v>
      </c>
      <c r="I1249" s="222"/>
      <c r="J1249" s="218"/>
      <c r="K1249" s="218"/>
      <c r="L1249" s="223"/>
      <c r="M1249" s="224"/>
      <c r="N1249" s="225"/>
      <c r="O1249" s="225"/>
      <c r="P1249" s="225"/>
      <c r="Q1249" s="225"/>
      <c r="R1249" s="225"/>
      <c r="S1249" s="225"/>
      <c r="T1249" s="226"/>
      <c r="AT1249" s="227" t="s">
        <v>254</v>
      </c>
      <c r="AU1249" s="227" t="s">
        <v>86</v>
      </c>
      <c r="AV1249" s="14" t="s">
        <v>167</v>
      </c>
      <c r="AW1249" s="14" t="s">
        <v>37</v>
      </c>
      <c r="AX1249" s="14" t="s">
        <v>84</v>
      </c>
      <c r="AY1249" s="227" t="s">
        <v>142</v>
      </c>
    </row>
    <row r="1250" spans="1:65" s="2" customFormat="1" ht="21.75" customHeight="1">
      <c r="A1250" s="36"/>
      <c r="B1250" s="37"/>
      <c r="C1250" s="228" t="s">
        <v>1754</v>
      </c>
      <c r="D1250" s="228" t="s">
        <v>351</v>
      </c>
      <c r="E1250" s="229" t="s">
        <v>1755</v>
      </c>
      <c r="F1250" s="230" t="s">
        <v>1756</v>
      </c>
      <c r="G1250" s="231" t="s">
        <v>258</v>
      </c>
      <c r="H1250" s="232">
        <v>0.20200000000000001</v>
      </c>
      <c r="I1250" s="233"/>
      <c r="J1250" s="234">
        <f>ROUND(I1250*H1250,2)</f>
        <v>0</v>
      </c>
      <c r="K1250" s="230" t="s">
        <v>149</v>
      </c>
      <c r="L1250" s="235"/>
      <c r="M1250" s="236" t="s">
        <v>19</v>
      </c>
      <c r="N1250" s="237" t="s">
        <v>47</v>
      </c>
      <c r="O1250" s="66"/>
      <c r="P1250" s="189">
        <f>O1250*H1250</f>
        <v>0</v>
      </c>
      <c r="Q1250" s="189">
        <v>0.55000000000000004</v>
      </c>
      <c r="R1250" s="189">
        <f>Q1250*H1250</f>
        <v>0.11110000000000002</v>
      </c>
      <c r="S1250" s="189">
        <v>0</v>
      </c>
      <c r="T1250" s="190">
        <f>S1250*H1250</f>
        <v>0</v>
      </c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R1250" s="191" t="s">
        <v>437</v>
      </c>
      <c r="AT1250" s="191" t="s">
        <v>351</v>
      </c>
      <c r="AU1250" s="191" t="s">
        <v>86</v>
      </c>
      <c r="AY1250" s="19" t="s">
        <v>142</v>
      </c>
      <c r="BE1250" s="192">
        <f>IF(N1250="základní",J1250,0)</f>
        <v>0</v>
      </c>
      <c r="BF1250" s="192">
        <f>IF(N1250="snížená",J1250,0)</f>
        <v>0</v>
      </c>
      <c r="BG1250" s="192">
        <f>IF(N1250="zákl. přenesená",J1250,0)</f>
        <v>0</v>
      </c>
      <c r="BH1250" s="192">
        <f>IF(N1250="sníž. přenesená",J1250,0)</f>
        <v>0</v>
      </c>
      <c r="BI1250" s="192">
        <f>IF(N1250="nulová",J1250,0)</f>
        <v>0</v>
      </c>
      <c r="BJ1250" s="19" t="s">
        <v>84</v>
      </c>
      <c r="BK1250" s="192">
        <f>ROUND(I1250*H1250,2)</f>
        <v>0</v>
      </c>
      <c r="BL1250" s="19" t="s">
        <v>339</v>
      </c>
      <c r="BM1250" s="191" t="s">
        <v>1757</v>
      </c>
    </row>
    <row r="1251" spans="1:65" s="13" customFormat="1" ht="11.25">
      <c r="B1251" s="206"/>
      <c r="C1251" s="207"/>
      <c r="D1251" s="198" t="s">
        <v>254</v>
      </c>
      <c r="E1251" s="208" t="s">
        <v>19</v>
      </c>
      <c r="F1251" s="209" t="s">
        <v>1758</v>
      </c>
      <c r="G1251" s="207"/>
      <c r="H1251" s="210">
        <v>8.7999999999999995E-2</v>
      </c>
      <c r="I1251" s="211"/>
      <c r="J1251" s="207"/>
      <c r="K1251" s="207"/>
      <c r="L1251" s="212"/>
      <c r="M1251" s="213"/>
      <c r="N1251" s="214"/>
      <c r="O1251" s="214"/>
      <c r="P1251" s="214"/>
      <c r="Q1251" s="214"/>
      <c r="R1251" s="214"/>
      <c r="S1251" s="214"/>
      <c r="T1251" s="215"/>
      <c r="AT1251" s="216" t="s">
        <v>254</v>
      </c>
      <c r="AU1251" s="216" t="s">
        <v>86</v>
      </c>
      <c r="AV1251" s="13" t="s">
        <v>86</v>
      </c>
      <c r="AW1251" s="13" t="s">
        <v>37</v>
      </c>
      <c r="AX1251" s="13" t="s">
        <v>76</v>
      </c>
      <c r="AY1251" s="216" t="s">
        <v>142</v>
      </c>
    </row>
    <row r="1252" spans="1:65" s="13" customFormat="1" ht="11.25">
      <c r="B1252" s="206"/>
      <c r="C1252" s="207"/>
      <c r="D1252" s="198" t="s">
        <v>254</v>
      </c>
      <c r="E1252" s="208" t="s">
        <v>19</v>
      </c>
      <c r="F1252" s="209" t="s">
        <v>1759</v>
      </c>
      <c r="G1252" s="207"/>
      <c r="H1252" s="210">
        <v>9.6000000000000002E-2</v>
      </c>
      <c r="I1252" s="211"/>
      <c r="J1252" s="207"/>
      <c r="K1252" s="207"/>
      <c r="L1252" s="212"/>
      <c r="M1252" s="213"/>
      <c r="N1252" s="214"/>
      <c r="O1252" s="214"/>
      <c r="P1252" s="214"/>
      <c r="Q1252" s="214"/>
      <c r="R1252" s="214"/>
      <c r="S1252" s="214"/>
      <c r="T1252" s="215"/>
      <c r="AT1252" s="216" t="s">
        <v>254</v>
      </c>
      <c r="AU1252" s="216" t="s">
        <v>86</v>
      </c>
      <c r="AV1252" s="13" t="s">
        <v>86</v>
      </c>
      <c r="AW1252" s="13" t="s">
        <v>37</v>
      </c>
      <c r="AX1252" s="13" t="s">
        <v>76</v>
      </c>
      <c r="AY1252" s="216" t="s">
        <v>142</v>
      </c>
    </row>
    <row r="1253" spans="1:65" s="14" customFormat="1" ht="11.25">
      <c r="B1253" s="217"/>
      <c r="C1253" s="218"/>
      <c r="D1253" s="198" t="s">
        <v>254</v>
      </c>
      <c r="E1253" s="219" t="s">
        <v>19</v>
      </c>
      <c r="F1253" s="220" t="s">
        <v>266</v>
      </c>
      <c r="G1253" s="218"/>
      <c r="H1253" s="221">
        <v>0.184</v>
      </c>
      <c r="I1253" s="222"/>
      <c r="J1253" s="218"/>
      <c r="K1253" s="218"/>
      <c r="L1253" s="223"/>
      <c r="M1253" s="224"/>
      <c r="N1253" s="225"/>
      <c r="O1253" s="225"/>
      <c r="P1253" s="225"/>
      <c r="Q1253" s="225"/>
      <c r="R1253" s="225"/>
      <c r="S1253" s="225"/>
      <c r="T1253" s="226"/>
      <c r="AT1253" s="227" t="s">
        <v>254</v>
      </c>
      <c r="AU1253" s="227" t="s">
        <v>86</v>
      </c>
      <c r="AV1253" s="14" t="s">
        <v>167</v>
      </c>
      <c r="AW1253" s="14" t="s">
        <v>37</v>
      </c>
      <c r="AX1253" s="14" t="s">
        <v>84</v>
      </c>
      <c r="AY1253" s="227" t="s">
        <v>142</v>
      </c>
    </row>
    <row r="1254" spans="1:65" s="13" customFormat="1" ht="11.25">
      <c r="B1254" s="206"/>
      <c r="C1254" s="207"/>
      <c r="D1254" s="198" t="s">
        <v>254</v>
      </c>
      <c r="E1254" s="207"/>
      <c r="F1254" s="209" t="s">
        <v>1760</v>
      </c>
      <c r="G1254" s="207"/>
      <c r="H1254" s="210">
        <v>0.20200000000000001</v>
      </c>
      <c r="I1254" s="211"/>
      <c r="J1254" s="207"/>
      <c r="K1254" s="207"/>
      <c r="L1254" s="212"/>
      <c r="M1254" s="213"/>
      <c r="N1254" s="214"/>
      <c r="O1254" s="214"/>
      <c r="P1254" s="214"/>
      <c r="Q1254" s="214"/>
      <c r="R1254" s="214"/>
      <c r="S1254" s="214"/>
      <c r="T1254" s="215"/>
      <c r="AT1254" s="216" t="s">
        <v>254</v>
      </c>
      <c r="AU1254" s="216" t="s">
        <v>86</v>
      </c>
      <c r="AV1254" s="13" t="s">
        <v>86</v>
      </c>
      <c r="AW1254" s="13" t="s">
        <v>4</v>
      </c>
      <c r="AX1254" s="13" t="s">
        <v>84</v>
      </c>
      <c r="AY1254" s="216" t="s">
        <v>142</v>
      </c>
    </row>
    <row r="1255" spans="1:65" s="2" customFormat="1" ht="21.75" customHeight="1">
      <c r="A1255" s="36"/>
      <c r="B1255" s="37"/>
      <c r="C1255" s="180" t="s">
        <v>1761</v>
      </c>
      <c r="D1255" s="180" t="s">
        <v>145</v>
      </c>
      <c r="E1255" s="181" t="s">
        <v>1762</v>
      </c>
      <c r="F1255" s="182" t="s">
        <v>1763</v>
      </c>
      <c r="G1255" s="183" t="s">
        <v>514</v>
      </c>
      <c r="H1255" s="184">
        <v>2</v>
      </c>
      <c r="I1255" s="185"/>
      <c r="J1255" s="186">
        <f>ROUND(I1255*H1255,2)</f>
        <v>0</v>
      </c>
      <c r="K1255" s="182" t="s">
        <v>19</v>
      </c>
      <c r="L1255" s="41"/>
      <c r="M1255" s="187" t="s">
        <v>19</v>
      </c>
      <c r="N1255" s="188" t="s">
        <v>47</v>
      </c>
      <c r="O1255" s="66"/>
      <c r="P1255" s="189">
        <f>O1255*H1255</f>
        <v>0</v>
      </c>
      <c r="Q1255" s="189">
        <v>0</v>
      </c>
      <c r="R1255" s="189">
        <f>Q1255*H1255</f>
        <v>0</v>
      </c>
      <c r="S1255" s="189">
        <v>0</v>
      </c>
      <c r="T1255" s="190">
        <f>S1255*H1255</f>
        <v>0</v>
      </c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R1255" s="191" t="s">
        <v>339</v>
      </c>
      <c r="AT1255" s="191" t="s">
        <v>145</v>
      </c>
      <c r="AU1255" s="191" t="s">
        <v>86</v>
      </c>
      <c r="AY1255" s="19" t="s">
        <v>142</v>
      </c>
      <c r="BE1255" s="192">
        <f>IF(N1255="základní",J1255,0)</f>
        <v>0</v>
      </c>
      <c r="BF1255" s="192">
        <f>IF(N1255="snížená",J1255,0)</f>
        <v>0</v>
      </c>
      <c r="BG1255" s="192">
        <f>IF(N1255="zákl. přenesená",J1255,0)</f>
        <v>0</v>
      </c>
      <c r="BH1255" s="192">
        <f>IF(N1255="sníž. přenesená",J1255,0)</f>
        <v>0</v>
      </c>
      <c r="BI1255" s="192">
        <f>IF(N1255="nulová",J1255,0)</f>
        <v>0</v>
      </c>
      <c r="BJ1255" s="19" t="s">
        <v>84</v>
      </c>
      <c r="BK1255" s="192">
        <f>ROUND(I1255*H1255,2)</f>
        <v>0</v>
      </c>
      <c r="BL1255" s="19" t="s">
        <v>339</v>
      </c>
      <c r="BM1255" s="191" t="s">
        <v>1764</v>
      </c>
    </row>
    <row r="1256" spans="1:65" s="2" customFormat="1" ht="21.75" customHeight="1">
      <c r="A1256" s="36"/>
      <c r="B1256" s="37"/>
      <c r="C1256" s="180" t="s">
        <v>1765</v>
      </c>
      <c r="D1256" s="180" t="s">
        <v>145</v>
      </c>
      <c r="E1256" s="181" t="s">
        <v>1766</v>
      </c>
      <c r="F1256" s="182" t="s">
        <v>1767</v>
      </c>
      <c r="G1256" s="183" t="s">
        <v>514</v>
      </c>
      <c r="H1256" s="184">
        <v>2</v>
      </c>
      <c r="I1256" s="185"/>
      <c r="J1256" s="186">
        <f>ROUND(I1256*H1256,2)</f>
        <v>0</v>
      </c>
      <c r="K1256" s="182" t="s">
        <v>19</v>
      </c>
      <c r="L1256" s="41"/>
      <c r="M1256" s="187" t="s">
        <v>19</v>
      </c>
      <c r="N1256" s="188" t="s">
        <v>47</v>
      </c>
      <c r="O1256" s="66"/>
      <c r="P1256" s="189">
        <f>O1256*H1256</f>
        <v>0</v>
      </c>
      <c r="Q1256" s="189">
        <v>0</v>
      </c>
      <c r="R1256" s="189">
        <f>Q1256*H1256</f>
        <v>0</v>
      </c>
      <c r="S1256" s="189">
        <v>0</v>
      </c>
      <c r="T1256" s="190">
        <f>S1256*H1256</f>
        <v>0</v>
      </c>
      <c r="U1256" s="36"/>
      <c r="V1256" s="36"/>
      <c r="W1256" s="36"/>
      <c r="X1256" s="36"/>
      <c r="Y1256" s="36"/>
      <c r="Z1256" s="36"/>
      <c r="AA1256" s="36"/>
      <c r="AB1256" s="36"/>
      <c r="AC1256" s="36"/>
      <c r="AD1256" s="36"/>
      <c r="AE1256" s="36"/>
      <c r="AR1256" s="191" t="s">
        <v>339</v>
      </c>
      <c r="AT1256" s="191" t="s">
        <v>145</v>
      </c>
      <c r="AU1256" s="191" t="s">
        <v>86</v>
      </c>
      <c r="AY1256" s="19" t="s">
        <v>142</v>
      </c>
      <c r="BE1256" s="192">
        <f>IF(N1256="základní",J1256,0)</f>
        <v>0</v>
      </c>
      <c r="BF1256" s="192">
        <f>IF(N1256="snížená",J1256,0)</f>
        <v>0</v>
      </c>
      <c r="BG1256" s="192">
        <f>IF(N1256="zákl. přenesená",J1256,0)</f>
        <v>0</v>
      </c>
      <c r="BH1256" s="192">
        <f>IF(N1256="sníž. přenesená",J1256,0)</f>
        <v>0</v>
      </c>
      <c r="BI1256" s="192">
        <f>IF(N1256="nulová",J1256,0)</f>
        <v>0</v>
      </c>
      <c r="BJ1256" s="19" t="s">
        <v>84</v>
      </c>
      <c r="BK1256" s="192">
        <f>ROUND(I1256*H1256,2)</f>
        <v>0</v>
      </c>
      <c r="BL1256" s="19" t="s">
        <v>339</v>
      </c>
      <c r="BM1256" s="191" t="s">
        <v>1768</v>
      </c>
    </row>
    <row r="1257" spans="1:65" s="2" customFormat="1" ht="37.9" customHeight="1">
      <c r="A1257" s="36"/>
      <c r="B1257" s="37"/>
      <c r="C1257" s="180" t="s">
        <v>1769</v>
      </c>
      <c r="D1257" s="180" t="s">
        <v>145</v>
      </c>
      <c r="E1257" s="181" t="s">
        <v>1770</v>
      </c>
      <c r="F1257" s="182" t="s">
        <v>1771</v>
      </c>
      <c r="G1257" s="183" t="s">
        <v>258</v>
      </c>
      <c r="H1257" s="184">
        <v>0.184</v>
      </c>
      <c r="I1257" s="185"/>
      <c r="J1257" s="186">
        <f>ROUND(I1257*H1257,2)</f>
        <v>0</v>
      </c>
      <c r="K1257" s="182" t="s">
        <v>149</v>
      </c>
      <c r="L1257" s="41"/>
      <c r="M1257" s="187" t="s">
        <v>19</v>
      </c>
      <c r="N1257" s="188" t="s">
        <v>47</v>
      </c>
      <c r="O1257" s="66"/>
      <c r="P1257" s="189">
        <f>O1257*H1257</f>
        <v>0</v>
      </c>
      <c r="Q1257" s="189">
        <v>2.3300000000000001E-2</v>
      </c>
      <c r="R1257" s="189">
        <f>Q1257*H1257</f>
        <v>4.2872000000000006E-3</v>
      </c>
      <c r="S1257" s="189">
        <v>0</v>
      </c>
      <c r="T1257" s="190">
        <f>S1257*H1257</f>
        <v>0</v>
      </c>
      <c r="U1257" s="36"/>
      <c r="V1257" s="36"/>
      <c r="W1257" s="36"/>
      <c r="X1257" s="36"/>
      <c r="Y1257" s="36"/>
      <c r="Z1257" s="36"/>
      <c r="AA1257" s="36"/>
      <c r="AB1257" s="36"/>
      <c r="AC1257" s="36"/>
      <c r="AD1257" s="36"/>
      <c r="AE1257" s="36"/>
      <c r="AR1257" s="191" t="s">
        <v>339</v>
      </c>
      <c r="AT1257" s="191" t="s">
        <v>145</v>
      </c>
      <c r="AU1257" s="191" t="s">
        <v>86</v>
      </c>
      <c r="AY1257" s="19" t="s">
        <v>142</v>
      </c>
      <c r="BE1257" s="192">
        <f>IF(N1257="základní",J1257,0)</f>
        <v>0</v>
      </c>
      <c r="BF1257" s="192">
        <f>IF(N1257="snížená",J1257,0)</f>
        <v>0</v>
      </c>
      <c r="BG1257" s="192">
        <f>IF(N1257="zákl. přenesená",J1257,0)</f>
        <v>0</v>
      </c>
      <c r="BH1257" s="192">
        <f>IF(N1257="sníž. přenesená",J1257,0)</f>
        <v>0</v>
      </c>
      <c r="BI1257" s="192">
        <f>IF(N1257="nulová",J1257,0)</f>
        <v>0</v>
      </c>
      <c r="BJ1257" s="19" t="s">
        <v>84</v>
      </c>
      <c r="BK1257" s="192">
        <f>ROUND(I1257*H1257,2)</f>
        <v>0</v>
      </c>
      <c r="BL1257" s="19" t="s">
        <v>339</v>
      </c>
      <c r="BM1257" s="191" t="s">
        <v>1772</v>
      </c>
    </row>
    <row r="1258" spans="1:65" s="2" customFormat="1" ht="11.25">
      <c r="A1258" s="36"/>
      <c r="B1258" s="37"/>
      <c r="C1258" s="38"/>
      <c r="D1258" s="193" t="s">
        <v>152</v>
      </c>
      <c r="E1258" s="38"/>
      <c r="F1258" s="194" t="s">
        <v>1773</v>
      </c>
      <c r="G1258" s="38"/>
      <c r="H1258" s="38"/>
      <c r="I1258" s="195"/>
      <c r="J1258" s="38"/>
      <c r="K1258" s="38"/>
      <c r="L1258" s="41"/>
      <c r="M1258" s="196"/>
      <c r="N1258" s="197"/>
      <c r="O1258" s="66"/>
      <c r="P1258" s="66"/>
      <c r="Q1258" s="66"/>
      <c r="R1258" s="66"/>
      <c r="S1258" s="66"/>
      <c r="T1258" s="67"/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T1258" s="19" t="s">
        <v>152</v>
      </c>
      <c r="AU1258" s="19" t="s">
        <v>86</v>
      </c>
    </row>
    <row r="1259" spans="1:65" s="13" customFormat="1" ht="11.25">
      <c r="B1259" s="206"/>
      <c r="C1259" s="207"/>
      <c r="D1259" s="198" t="s">
        <v>254</v>
      </c>
      <c r="E1259" s="208" t="s">
        <v>19</v>
      </c>
      <c r="F1259" s="209" t="s">
        <v>1758</v>
      </c>
      <c r="G1259" s="207"/>
      <c r="H1259" s="210">
        <v>8.7999999999999995E-2</v>
      </c>
      <c r="I1259" s="211"/>
      <c r="J1259" s="207"/>
      <c r="K1259" s="207"/>
      <c r="L1259" s="212"/>
      <c r="M1259" s="213"/>
      <c r="N1259" s="214"/>
      <c r="O1259" s="214"/>
      <c r="P1259" s="214"/>
      <c r="Q1259" s="214"/>
      <c r="R1259" s="214"/>
      <c r="S1259" s="214"/>
      <c r="T1259" s="215"/>
      <c r="AT1259" s="216" t="s">
        <v>254</v>
      </c>
      <c r="AU1259" s="216" t="s">
        <v>86</v>
      </c>
      <c r="AV1259" s="13" t="s">
        <v>86</v>
      </c>
      <c r="AW1259" s="13" t="s">
        <v>37</v>
      </c>
      <c r="AX1259" s="13" t="s">
        <v>76</v>
      </c>
      <c r="AY1259" s="216" t="s">
        <v>142</v>
      </c>
    </row>
    <row r="1260" spans="1:65" s="13" customFormat="1" ht="11.25">
      <c r="B1260" s="206"/>
      <c r="C1260" s="207"/>
      <c r="D1260" s="198" t="s">
        <v>254</v>
      </c>
      <c r="E1260" s="208" t="s">
        <v>19</v>
      </c>
      <c r="F1260" s="209" t="s">
        <v>1759</v>
      </c>
      <c r="G1260" s="207"/>
      <c r="H1260" s="210">
        <v>9.6000000000000002E-2</v>
      </c>
      <c r="I1260" s="211"/>
      <c r="J1260" s="207"/>
      <c r="K1260" s="207"/>
      <c r="L1260" s="212"/>
      <c r="M1260" s="213"/>
      <c r="N1260" s="214"/>
      <c r="O1260" s="214"/>
      <c r="P1260" s="214"/>
      <c r="Q1260" s="214"/>
      <c r="R1260" s="214"/>
      <c r="S1260" s="214"/>
      <c r="T1260" s="215"/>
      <c r="AT1260" s="216" t="s">
        <v>254</v>
      </c>
      <c r="AU1260" s="216" t="s">
        <v>86</v>
      </c>
      <c r="AV1260" s="13" t="s">
        <v>86</v>
      </c>
      <c r="AW1260" s="13" t="s">
        <v>37</v>
      </c>
      <c r="AX1260" s="13" t="s">
        <v>76</v>
      </c>
      <c r="AY1260" s="216" t="s">
        <v>142</v>
      </c>
    </row>
    <row r="1261" spans="1:65" s="14" customFormat="1" ht="11.25">
      <c r="B1261" s="217"/>
      <c r="C1261" s="218"/>
      <c r="D1261" s="198" t="s">
        <v>254</v>
      </c>
      <c r="E1261" s="219" t="s">
        <v>19</v>
      </c>
      <c r="F1261" s="220" t="s">
        <v>266</v>
      </c>
      <c r="G1261" s="218"/>
      <c r="H1261" s="221">
        <v>0.184</v>
      </c>
      <c r="I1261" s="222"/>
      <c r="J1261" s="218"/>
      <c r="K1261" s="218"/>
      <c r="L1261" s="223"/>
      <c r="M1261" s="224"/>
      <c r="N1261" s="225"/>
      <c r="O1261" s="225"/>
      <c r="P1261" s="225"/>
      <c r="Q1261" s="225"/>
      <c r="R1261" s="225"/>
      <c r="S1261" s="225"/>
      <c r="T1261" s="226"/>
      <c r="AT1261" s="227" t="s">
        <v>254</v>
      </c>
      <c r="AU1261" s="227" t="s">
        <v>86</v>
      </c>
      <c r="AV1261" s="14" t="s">
        <v>167</v>
      </c>
      <c r="AW1261" s="14" t="s">
        <v>37</v>
      </c>
      <c r="AX1261" s="14" t="s">
        <v>84</v>
      </c>
      <c r="AY1261" s="227" t="s">
        <v>142</v>
      </c>
    </row>
    <row r="1262" spans="1:65" s="2" customFormat="1" ht="33" customHeight="1">
      <c r="A1262" s="36"/>
      <c r="B1262" s="37"/>
      <c r="C1262" s="180" t="s">
        <v>1774</v>
      </c>
      <c r="D1262" s="180" t="s">
        <v>145</v>
      </c>
      <c r="E1262" s="181" t="s">
        <v>1775</v>
      </c>
      <c r="F1262" s="182" t="s">
        <v>1776</v>
      </c>
      <c r="G1262" s="183" t="s">
        <v>251</v>
      </c>
      <c r="H1262" s="184">
        <v>252.39400000000001</v>
      </c>
      <c r="I1262" s="185"/>
      <c r="J1262" s="186">
        <f>ROUND(I1262*H1262,2)</f>
        <v>0</v>
      </c>
      <c r="K1262" s="182" t="s">
        <v>149</v>
      </c>
      <c r="L1262" s="41"/>
      <c r="M1262" s="187" t="s">
        <v>19</v>
      </c>
      <c r="N1262" s="188" t="s">
        <v>47</v>
      </c>
      <c r="O1262" s="66"/>
      <c r="P1262" s="189">
        <f>O1262*H1262</f>
        <v>0</v>
      </c>
      <c r="Q1262" s="189">
        <v>0</v>
      </c>
      <c r="R1262" s="189">
        <f>Q1262*H1262</f>
        <v>0</v>
      </c>
      <c r="S1262" s="189">
        <v>0</v>
      </c>
      <c r="T1262" s="190">
        <f>S1262*H1262</f>
        <v>0</v>
      </c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R1262" s="191" t="s">
        <v>339</v>
      </c>
      <c r="AT1262" s="191" t="s">
        <v>145</v>
      </c>
      <c r="AU1262" s="191" t="s">
        <v>86</v>
      </c>
      <c r="AY1262" s="19" t="s">
        <v>142</v>
      </c>
      <c r="BE1262" s="192">
        <f>IF(N1262="základní",J1262,0)</f>
        <v>0</v>
      </c>
      <c r="BF1262" s="192">
        <f>IF(N1262="snížená",J1262,0)</f>
        <v>0</v>
      </c>
      <c r="BG1262" s="192">
        <f>IF(N1262="zákl. přenesená",J1262,0)</f>
        <v>0</v>
      </c>
      <c r="BH1262" s="192">
        <f>IF(N1262="sníž. přenesená",J1262,0)</f>
        <v>0</v>
      </c>
      <c r="BI1262" s="192">
        <f>IF(N1262="nulová",J1262,0)</f>
        <v>0</v>
      </c>
      <c r="BJ1262" s="19" t="s">
        <v>84</v>
      </c>
      <c r="BK1262" s="192">
        <f>ROUND(I1262*H1262,2)</f>
        <v>0</v>
      </c>
      <c r="BL1262" s="19" t="s">
        <v>339</v>
      </c>
      <c r="BM1262" s="191" t="s">
        <v>1777</v>
      </c>
    </row>
    <row r="1263" spans="1:65" s="2" customFormat="1" ht="11.25">
      <c r="A1263" s="36"/>
      <c r="B1263" s="37"/>
      <c r="C1263" s="38"/>
      <c r="D1263" s="193" t="s">
        <v>152</v>
      </c>
      <c r="E1263" s="38"/>
      <c r="F1263" s="194" t="s">
        <v>1778</v>
      </c>
      <c r="G1263" s="38"/>
      <c r="H1263" s="38"/>
      <c r="I1263" s="195"/>
      <c r="J1263" s="38"/>
      <c r="K1263" s="38"/>
      <c r="L1263" s="41"/>
      <c r="M1263" s="196"/>
      <c r="N1263" s="197"/>
      <c r="O1263" s="66"/>
      <c r="P1263" s="66"/>
      <c r="Q1263" s="66"/>
      <c r="R1263" s="66"/>
      <c r="S1263" s="66"/>
      <c r="T1263" s="67"/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T1263" s="19" t="s">
        <v>152</v>
      </c>
      <c r="AU1263" s="19" t="s">
        <v>86</v>
      </c>
    </row>
    <row r="1264" spans="1:65" s="13" customFormat="1" ht="22.5">
      <c r="B1264" s="206"/>
      <c r="C1264" s="207"/>
      <c r="D1264" s="198" t="s">
        <v>254</v>
      </c>
      <c r="E1264" s="208" t="s">
        <v>19</v>
      </c>
      <c r="F1264" s="209" t="s">
        <v>1779</v>
      </c>
      <c r="G1264" s="207"/>
      <c r="H1264" s="210">
        <v>311.99</v>
      </c>
      <c r="I1264" s="211"/>
      <c r="J1264" s="207"/>
      <c r="K1264" s="207"/>
      <c r="L1264" s="212"/>
      <c r="M1264" s="213"/>
      <c r="N1264" s="214"/>
      <c r="O1264" s="214"/>
      <c r="P1264" s="214"/>
      <c r="Q1264" s="214"/>
      <c r="R1264" s="214"/>
      <c r="S1264" s="214"/>
      <c r="T1264" s="215"/>
      <c r="AT1264" s="216" t="s">
        <v>254</v>
      </c>
      <c r="AU1264" s="216" t="s">
        <v>86</v>
      </c>
      <c r="AV1264" s="13" t="s">
        <v>86</v>
      </c>
      <c r="AW1264" s="13" t="s">
        <v>37</v>
      </c>
      <c r="AX1264" s="13" t="s">
        <v>76</v>
      </c>
      <c r="AY1264" s="216" t="s">
        <v>142</v>
      </c>
    </row>
    <row r="1265" spans="1:65" s="13" customFormat="1" ht="33.75">
      <c r="B1265" s="206"/>
      <c r="C1265" s="207"/>
      <c r="D1265" s="198" t="s">
        <v>254</v>
      </c>
      <c r="E1265" s="208" t="s">
        <v>19</v>
      </c>
      <c r="F1265" s="209" t="s">
        <v>1780</v>
      </c>
      <c r="G1265" s="207"/>
      <c r="H1265" s="210">
        <v>-59.595999999999997</v>
      </c>
      <c r="I1265" s="211"/>
      <c r="J1265" s="207"/>
      <c r="K1265" s="207"/>
      <c r="L1265" s="212"/>
      <c r="M1265" s="213"/>
      <c r="N1265" s="214"/>
      <c r="O1265" s="214"/>
      <c r="P1265" s="214"/>
      <c r="Q1265" s="214"/>
      <c r="R1265" s="214"/>
      <c r="S1265" s="214"/>
      <c r="T1265" s="215"/>
      <c r="AT1265" s="216" t="s">
        <v>254</v>
      </c>
      <c r="AU1265" s="216" t="s">
        <v>86</v>
      </c>
      <c r="AV1265" s="13" t="s">
        <v>86</v>
      </c>
      <c r="AW1265" s="13" t="s">
        <v>37</v>
      </c>
      <c r="AX1265" s="13" t="s">
        <v>76</v>
      </c>
      <c r="AY1265" s="216" t="s">
        <v>142</v>
      </c>
    </row>
    <row r="1266" spans="1:65" s="14" customFormat="1" ht="11.25">
      <c r="B1266" s="217"/>
      <c r="C1266" s="218"/>
      <c r="D1266" s="198" t="s">
        <v>254</v>
      </c>
      <c r="E1266" s="219" t="s">
        <v>19</v>
      </c>
      <c r="F1266" s="220" t="s">
        <v>266</v>
      </c>
      <c r="G1266" s="218"/>
      <c r="H1266" s="221">
        <v>252.39400000000001</v>
      </c>
      <c r="I1266" s="222"/>
      <c r="J1266" s="218"/>
      <c r="K1266" s="218"/>
      <c r="L1266" s="223"/>
      <c r="M1266" s="224"/>
      <c r="N1266" s="225"/>
      <c r="O1266" s="225"/>
      <c r="P1266" s="225"/>
      <c r="Q1266" s="225"/>
      <c r="R1266" s="225"/>
      <c r="S1266" s="225"/>
      <c r="T1266" s="226"/>
      <c r="AT1266" s="227" t="s">
        <v>254</v>
      </c>
      <c r="AU1266" s="227" t="s">
        <v>86</v>
      </c>
      <c r="AV1266" s="14" t="s">
        <v>167</v>
      </c>
      <c r="AW1266" s="14" t="s">
        <v>37</v>
      </c>
      <c r="AX1266" s="14" t="s">
        <v>84</v>
      </c>
      <c r="AY1266" s="227" t="s">
        <v>142</v>
      </c>
    </row>
    <row r="1267" spans="1:65" s="2" customFormat="1" ht="21.75" customHeight="1">
      <c r="A1267" s="36"/>
      <c r="B1267" s="37"/>
      <c r="C1267" s="228" t="s">
        <v>1781</v>
      </c>
      <c r="D1267" s="228" t="s">
        <v>351</v>
      </c>
      <c r="E1267" s="229" t="s">
        <v>1782</v>
      </c>
      <c r="F1267" s="230" t="s">
        <v>1783</v>
      </c>
      <c r="G1267" s="231" t="s">
        <v>251</v>
      </c>
      <c r="H1267" s="232">
        <v>277.63299999999998</v>
      </c>
      <c r="I1267" s="233"/>
      <c r="J1267" s="234">
        <f>ROUND(I1267*H1267,2)</f>
        <v>0</v>
      </c>
      <c r="K1267" s="230" t="s">
        <v>149</v>
      </c>
      <c r="L1267" s="235"/>
      <c r="M1267" s="236" t="s">
        <v>19</v>
      </c>
      <c r="N1267" s="237" t="s">
        <v>47</v>
      </c>
      <c r="O1267" s="66"/>
      <c r="P1267" s="189">
        <f>O1267*H1267</f>
        <v>0</v>
      </c>
      <c r="Q1267" s="189">
        <v>8.9999999999999993E-3</v>
      </c>
      <c r="R1267" s="189">
        <f>Q1267*H1267</f>
        <v>2.4986969999999995</v>
      </c>
      <c r="S1267" s="189">
        <v>0</v>
      </c>
      <c r="T1267" s="190">
        <f>S1267*H1267</f>
        <v>0</v>
      </c>
      <c r="U1267" s="36"/>
      <c r="V1267" s="36"/>
      <c r="W1267" s="36"/>
      <c r="X1267" s="36"/>
      <c r="Y1267" s="36"/>
      <c r="Z1267" s="36"/>
      <c r="AA1267" s="36"/>
      <c r="AB1267" s="36"/>
      <c r="AC1267" s="36"/>
      <c r="AD1267" s="36"/>
      <c r="AE1267" s="36"/>
      <c r="AR1267" s="191" t="s">
        <v>437</v>
      </c>
      <c r="AT1267" s="191" t="s">
        <v>351</v>
      </c>
      <c r="AU1267" s="191" t="s">
        <v>86</v>
      </c>
      <c r="AY1267" s="19" t="s">
        <v>142</v>
      </c>
      <c r="BE1267" s="192">
        <f>IF(N1267="základní",J1267,0)</f>
        <v>0</v>
      </c>
      <c r="BF1267" s="192">
        <f>IF(N1267="snížená",J1267,0)</f>
        <v>0</v>
      </c>
      <c r="BG1267" s="192">
        <f>IF(N1267="zákl. přenesená",J1267,0)</f>
        <v>0</v>
      </c>
      <c r="BH1267" s="192">
        <f>IF(N1267="sníž. přenesená",J1267,0)</f>
        <v>0</v>
      </c>
      <c r="BI1267" s="192">
        <f>IF(N1267="nulová",J1267,0)</f>
        <v>0</v>
      </c>
      <c r="BJ1267" s="19" t="s">
        <v>84</v>
      </c>
      <c r="BK1267" s="192">
        <f>ROUND(I1267*H1267,2)</f>
        <v>0</v>
      </c>
      <c r="BL1267" s="19" t="s">
        <v>339</v>
      </c>
      <c r="BM1267" s="191" t="s">
        <v>1784</v>
      </c>
    </row>
    <row r="1268" spans="1:65" s="13" customFormat="1" ht="22.5">
      <c r="B1268" s="206"/>
      <c r="C1268" s="207"/>
      <c r="D1268" s="198" t="s">
        <v>254</v>
      </c>
      <c r="E1268" s="208" t="s">
        <v>19</v>
      </c>
      <c r="F1268" s="209" t="s">
        <v>1779</v>
      </c>
      <c r="G1268" s="207"/>
      <c r="H1268" s="210">
        <v>311.99</v>
      </c>
      <c r="I1268" s="211"/>
      <c r="J1268" s="207"/>
      <c r="K1268" s="207"/>
      <c r="L1268" s="212"/>
      <c r="M1268" s="213"/>
      <c r="N1268" s="214"/>
      <c r="O1268" s="214"/>
      <c r="P1268" s="214"/>
      <c r="Q1268" s="214"/>
      <c r="R1268" s="214"/>
      <c r="S1268" s="214"/>
      <c r="T1268" s="215"/>
      <c r="AT1268" s="216" t="s">
        <v>254</v>
      </c>
      <c r="AU1268" s="216" t="s">
        <v>86</v>
      </c>
      <c r="AV1268" s="13" t="s">
        <v>86</v>
      </c>
      <c r="AW1268" s="13" t="s">
        <v>37</v>
      </c>
      <c r="AX1268" s="13" t="s">
        <v>76</v>
      </c>
      <c r="AY1268" s="216" t="s">
        <v>142</v>
      </c>
    </row>
    <row r="1269" spans="1:65" s="13" customFormat="1" ht="33.75">
      <c r="B1269" s="206"/>
      <c r="C1269" s="207"/>
      <c r="D1269" s="198" t="s">
        <v>254</v>
      </c>
      <c r="E1269" s="208" t="s">
        <v>19</v>
      </c>
      <c r="F1269" s="209" t="s">
        <v>1780</v>
      </c>
      <c r="G1269" s="207"/>
      <c r="H1269" s="210">
        <v>-59.595999999999997</v>
      </c>
      <c r="I1269" s="211"/>
      <c r="J1269" s="207"/>
      <c r="K1269" s="207"/>
      <c r="L1269" s="212"/>
      <c r="M1269" s="213"/>
      <c r="N1269" s="214"/>
      <c r="O1269" s="214"/>
      <c r="P1269" s="214"/>
      <c r="Q1269" s="214"/>
      <c r="R1269" s="214"/>
      <c r="S1269" s="214"/>
      <c r="T1269" s="215"/>
      <c r="AT1269" s="216" t="s">
        <v>254</v>
      </c>
      <c r="AU1269" s="216" t="s">
        <v>86</v>
      </c>
      <c r="AV1269" s="13" t="s">
        <v>86</v>
      </c>
      <c r="AW1269" s="13" t="s">
        <v>37</v>
      </c>
      <c r="AX1269" s="13" t="s">
        <v>76</v>
      </c>
      <c r="AY1269" s="216" t="s">
        <v>142</v>
      </c>
    </row>
    <row r="1270" spans="1:65" s="14" customFormat="1" ht="11.25">
      <c r="B1270" s="217"/>
      <c r="C1270" s="218"/>
      <c r="D1270" s="198" t="s">
        <v>254</v>
      </c>
      <c r="E1270" s="219" t="s">
        <v>19</v>
      </c>
      <c r="F1270" s="220" t="s">
        <v>266</v>
      </c>
      <c r="G1270" s="218"/>
      <c r="H1270" s="221">
        <v>252.39400000000001</v>
      </c>
      <c r="I1270" s="222"/>
      <c r="J1270" s="218"/>
      <c r="K1270" s="218"/>
      <c r="L1270" s="223"/>
      <c r="M1270" s="224"/>
      <c r="N1270" s="225"/>
      <c r="O1270" s="225"/>
      <c r="P1270" s="225"/>
      <c r="Q1270" s="225"/>
      <c r="R1270" s="225"/>
      <c r="S1270" s="225"/>
      <c r="T1270" s="226"/>
      <c r="AT1270" s="227" t="s">
        <v>254</v>
      </c>
      <c r="AU1270" s="227" t="s">
        <v>86</v>
      </c>
      <c r="AV1270" s="14" t="s">
        <v>167</v>
      </c>
      <c r="AW1270" s="14" t="s">
        <v>37</v>
      </c>
      <c r="AX1270" s="14" t="s">
        <v>84</v>
      </c>
      <c r="AY1270" s="227" t="s">
        <v>142</v>
      </c>
    </row>
    <row r="1271" spans="1:65" s="13" customFormat="1" ht="11.25">
      <c r="B1271" s="206"/>
      <c r="C1271" s="207"/>
      <c r="D1271" s="198" t="s">
        <v>254</v>
      </c>
      <c r="E1271" s="207"/>
      <c r="F1271" s="209" t="s">
        <v>1785</v>
      </c>
      <c r="G1271" s="207"/>
      <c r="H1271" s="210">
        <v>277.63299999999998</v>
      </c>
      <c r="I1271" s="211"/>
      <c r="J1271" s="207"/>
      <c r="K1271" s="207"/>
      <c r="L1271" s="212"/>
      <c r="M1271" s="213"/>
      <c r="N1271" s="214"/>
      <c r="O1271" s="214"/>
      <c r="P1271" s="214"/>
      <c r="Q1271" s="214"/>
      <c r="R1271" s="214"/>
      <c r="S1271" s="214"/>
      <c r="T1271" s="215"/>
      <c r="AT1271" s="216" t="s">
        <v>254</v>
      </c>
      <c r="AU1271" s="216" t="s">
        <v>86</v>
      </c>
      <c r="AV1271" s="13" t="s">
        <v>86</v>
      </c>
      <c r="AW1271" s="13" t="s">
        <v>4</v>
      </c>
      <c r="AX1271" s="13" t="s">
        <v>84</v>
      </c>
      <c r="AY1271" s="216" t="s">
        <v>142</v>
      </c>
    </row>
    <row r="1272" spans="1:65" s="2" customFormat="1" ht="16.5" customHeight="1">
      <c r="A1272" s="36"/>
      <c r="B1272" s="37"/>
      <c r="C1272" s="180" t="s">
        <v>1786</v>
      </c>
      <c r="D1272" s="180" t="s">
        <v>145</v>
      </c>
      <c r="E1272" s="181" t="s">
        <v>1787</v>
      </c>
      <c r="F1272" s="182" t="s">
        <v>1788</v>
      </c>
      <c r="G1272" s="183" t="s">
        <v>414</v>
      </c>
      <c r="H1272" s="184">
        <v>305.74099999999999</v>
      </c>
      <c r="I1272" s="185"/>
      <c r="J1272" s="186">
        <f>ROUND(I1272*H1272,2)</f>
        <v>0</v>
      </c>
      <c r="K1272" s="182" t="s">
        <v>149</v>
      </c>
      <c r="L1272" s="41"/>
      <c r="M1272" s="187" t="s">
        <v>19</v>
      </c>
      <c r="N1272" s="188" t="s">
        <v>47</v>
      </c>
      <c r="O1272" s="66"/>
      <c r="P1272" s="189">
        <f>O1272*H1272</f>
        <v>0</v>
      </c>
      <c r="Q1272" s="189">
        <v>1.0000000000000001E-5</v>
      </c>
      <c r="R1272" s="189">
        <f>Q1272*H1272</f>
        <v>3.05741E-3</v>
      </c>
      <c r="S1272" s="189">
        <v>0</v>
      </c>
      <c r="T1272" s="190">
        <f>S1272*H1272</f>
        <v>0</v>
      </c>
      <c r="U1272" s="36"/>
      <c r="V1272" s="36"/>
      <c r="W1272" s="36"/>
      <c r="X1272" s="36"/>
      <c r="Y1272" s="36"/>
      <c r="Z1272" s="36"/>
      <c r="AA1272" s="36"/>
      <c r="AB1272" s="36"/>
      <c r="AC1272" s="36"/>
      <c r="AD1272" s="36"/>
      <c r="AE1272" s="36"/>
      <c r="AR1272" s="191" t="s">
        <v>339</v>
      </c>
      <c r="AT1272" s="191" t="s">
        <v>145</v>
      </c>
      <c r="AU1272" s="191" t="s">
        <v>86</v>
      </c>
      <c r="AY1272" s="19" t="s">
        <v>142</v>
      </c>
      <c r="BE1272" s="192">
        <f>IF(N1272="základní",J1272,0)</f>
        <v>0</v>
      </c>
      <c r="BF1272" s="192">
        <f>IF(N1272="snížená",J1272,0)</f>
        <v>0</v>
      </c>
      <c r="BG1272" s="192">
        <f>IF(N1272="zákl. přenesená",J1272,0)</f>
        <v>0</v>
      </c>
      <c r="BH1272" s="192">
        <f>IF(N1272="sníž. přenesená",J1272,0)</f>
        <v>0</v>
      </c>
      <c r="BI1272" s="192">
        <f>IF(N1272="nulová",J1272,0)</f>
        <v>0</v>
      </c>
      <c r="BJ1272" s="19" t="s">
        <v>84</v>
      </c>
      <c r="BK1272" s="192">
        <f>ROUND(I1272*H1272,2)</f>
        <v>0</v>
      </c>
      <c r="BL1272" s="19" t="s">
        <v>339</v>
      </c>
      <c r="BM1272" s="191" t="s">
        <v>1789</v>
      </c>
    </row>
    <row r="1273" spans="1:65" s="2" customFormat="1" ht="11.25">
      <c r="A1273" s="36"/>
      <c r="B1273" s="37"/>
      <c r="C1273" s="38"/>
      <c r="D1273" s="193" t="s">
        <v>152</v>
      </c>
      <c r="E1273" s="38"/>
      <c r="F1273" s="194" t="s">
        <v>1790</v>
      </c>
      <c r="G1273" s="38"/>
      <c r="H1273" s="38"/>
      <c r="I1273" s="195"/>
      <c r="J1273" s="38"/>
      <c r="K1273" s="38"/>
      <c r="L1273" s="41"/>
      <c r="M1273" s="196"/>
      <c r="N1273" s="197"/>
      <c r="O1273" s="66"/>
      <c r="P1273" s="66"/>
      <c r="Q1273" s="66"/>
      <c r="R1273" s="66"/>
      <c r="S1273" s="66"/>
      <c r="T1273" s="67"/>
      <c r="U1273" s="36"/>
      <c r="V1273" s="36"/>
      <c r="W1273" s="36"/>
      <c r="X1273" s="36"/>
      <c r="Y1273" s="36"/>
      <c r="Z1273" s="36"/>
      <c r="AA1273" s="36"/>
      <c r="AB1273" s="36"/>
      <c r="AC1273" s="36"/>
      <c r="AD1273" s="36"/>
      <c r="AE1273" s="36"/>
      <c r="AT1273" s="19" t="s">
        <v>152</v>
      </c>
      <c r="AU1273" s="19" t="s">
        <v>86</v>
      </c>
    </row>
    <row r="1274" spans="1:65" s="13" customFormat="1" ht="22.5">
      <c r="B1274" s="206"/>
      <c r="C1274" s="207"/>
      <c r="D1274" s="198" t="s">
        <v>254</v>
      </c>
      <c r="E1274" s="208" t="s">
        <v>19</v>
      </c>
      <c r="F1274" s="209" t="s">
        <v>1791</v>
      </c>
      <c r="G1274" s="207"/>
      <c r="H1274" s="210">
        <v>157.48500000000001</v>
      </c>
      <c r="I1274" s="211"/>
      <c r="J1274" s="207"/>
      <c r="K1274" s="207"/>
      <c r="L1274" s="212"/>
      <c r="M1274" s="213"/>
      <c r="N1274" s="214"/>
      <c r="O1274" s="214"/>
      <c r="P1274" s="214"/>
      <c r="Q1274" s="214"/>
      <c r="R1274" s="214"/>
      <c r="S1274" s="214"/>
      <c r="T1274" s="215"/>
      <c r="AT1274" s="216" t="s">
        <v>254</v>
      </c>
      <c r="AU1274" s="216" t="s">
        <v>86</v>
      </c>
      <c r="AV1274" s="13" t="s">
        <v>86</v>
      </c>
      <c r="AW1274" s="13" t="s">
        <v>37</v>
      </c>
      <c r="AX1274" s="13" t="s">
        <v>76</v>
      </c>
      <c r="AY1274" s="216" t="s">
        <v>142</v>
      </c>
    </row>
    <row r="1275" spans="1:65" s="13" customFormat="1" ht="22.5">
      <c r="B1275" s="206"/>
      <c r="C1275" s="207"/>
      <c r="D1275" s="198" t="s">
        <v>254</v>
      </c>
      <c r="E1275" s="208" t="s">
        <v>19</v>
      </c>
      <c r="F1275" s="209" t="s">
        <v>1792</v>
      </c>
      <c r="G1275" s="207"/>
      <c r="H1275" s="210">
        <v>86.072999999999993</v>
      </c>
      <c r="I1275" s="211"/>
      <c r="J1275" s="207"/>
      <c r="K1275" s="207"/>
      <c r="L1275" s="212"/>
      <c r="M1275" s="213"/>
      <c r="N1275" s="214"/>
      <c r="O1275" s="214"/>
      <c r="P1275" s="214"/>
      <c r="Q1275" s="214"/>
      <c r="R1275" s="214"/>
      <c r="S1275" s="214"/>
      <c r="T1275" s="215"/>
      <c r="AT1275" s="216" t="s">
        <v>254</v>
      </c>
      <c r="AU1275" s="216" t="s">
        <v>86</v>
      </c>
      <c r="AV1275" s="13" t="s">
        <v>86</v>
      </c>
      <c r="AW1275" s="13" t="s">
        <v>37</v>
      </c>
      <c r="AX1275" s="13" t="s">
        <v>76</v>
      </c>
      <c r="AY1275" s="216" t="s">
        <v>142</v>
      </c>
    </row>
    <row r="1276" spans="1:65" s="13" customFormat="1" ht="11.25">
      <c r="B1276" s="206"/>
      <c r="C1276" s="207"/>
      <c r="D1276" s="198" t="s">
        <v>254</v>
      </c>
      <c r="E1276" s="208" t="s">
        <v>19</v>
      </c>
      <c r="F1276" s="209" t="s">
        <v>1793</v>
      </c>
      <c r="G1276" s="207"/>
      <c r="H1276" s="210">
        <v>16.79</v>
      </c>
      <c r="I1276" s="211"/>
      <c r="J1276" s="207"/>
      <c r="K1276" s="207"/>
      <c r="L1276" s="212"/>
      <c r="M1276" s="213"/>
      <c r="N1276" s="214"/>
      <c r="O1276" s="214"/>
      <c r="P1276" s="214"/>
      <c r="Q1276" s="214"/>
      <c r="R1276" s="214"/>
      <c r="S1276" s="214"/>
      <c r="T1276" s="215"/>
      <c r="AT1276" s="216" t="s">
        <v>254</v>
      </c>
      <c r="AU1276" s="216" t="s">
        <v>86</v>
      </c>
      <c r="AV1276" s="13" t="s">
        <v>86</v>
      </c>
      <c r="AW1276" s="13" t="s">
        <v>37</v>
      </c>
      <c r="AX1276" s="13" t="s">
        <v>76</v>
      </c>
      <c r="AY1276" s="216" t="s">
        <v>142</v>
      </c>
    </row>
    <row r="1277" spans="1:65" s="13" customFormat="1" ht="11.25">
      <c r="B1277" s="206"/>
      <c r="C1277" s="207"/>
      <c r="D1277" s="198" t="s">
        <v>254</v>
      </c>
      <c r="E1277" s="208" t="s">
        <v>19</v>
      </c>
      <c r="F1277" s="209" t="s">
        <v>1794</v>
      </c>
      <c r="G1277" s="207"/>
      <c r="H1277" s="210">
        <v>3.052</v>
      </c>
      <c r="I1277" s="211"/>
      <c r="J1277" s="207"/>
      <c r="K1277" s="207"/>
      <c r="L1277" s="212"/>
      <c r="M1277" s="213"/>
      <c r="N1277" s="214"/>
      <c r="O1277" s="214"/>
      <c r="P1277" s="214"/>
      <c r="Q1277" s="214"/>
      <c r="R1277" s="214"/>
      <c r="S1277" s="214"/>
      <c r="T1277" s="215"/>
      <c r="AT1277" s="216" t="s">
        <v>254</v>
      </c>
      <c r="AU1277" s="216" t="s">
        <v>86</v>
      </c>
      <c r="AV1277" s="13" t="s">
        <v>86</v>
      </c>
      <c r="AW1277" s="13" t="s">
        <v>37</v>
      </c>
      <c r="AX1277" s="13" t="s">
        <v>76</v>
      </c>
      <c r="AY1277" s="216" t="s">
        <v>142</v>
      </c>
    </row>
    <row r="1278" spans="1:65" s="13" customFormat="1" ht="11.25">
      <c r="B1278" s="206"/>
      <c r="C1278" s="207"/>
      <c r="D1278" s="198" t="s">
        <v>254</v>
      </c>
      <c r="E1278" s="208" t="s">
        <v>19</v>
      </c>
      <c r="F1278" s="209" t="s">
        <v>1795</v>
      </c>
      <c r="G1278" s="207"/>
      <c r="H1278" s="210">
        <v>16.914000000000001</v>
      </c>
      <c r="I1278" s="211"/>
      <c r="J1278" s="207"/>
      <c r="K1278" s="207"/>
      <c r="L1278" s="212"/>
      <c r="M1278" s="213"/>
      <c r="N1278" s="214"/>
      <c r="O1278" s="214"/>
      <c r="P1278" s="214"/>
      <c r="Q1278" s="214"/>
      <c r="R1278" s="214"/>
      <c r="S1278" s="214"/>
      <c r="T1278" s="215"/>
      <c r="AT1278" s="216" t="s">
        <v>254</v>
      </c>
      <c r="AU1278" s="216" t="s">
        <v>86</v>
      </c>
      <c r="AV1278" s="13" t="s">
        <v>86</v>
      </c>
      <c r="AW1278" s="13" t="s">
        <v>37</v>
      </c>
      <c r="AX1278" s="13" t="s">
        <v>76</v>
      </c>
      <c r="AY1278" s="216" t="s">
        <v>142</v>
      </c>
    </row>
    <row r="1279" spans="1:65" s="13" customFormat="1" ht="11.25">
      <c r="B1279" s="206"/>
      <c r="C1279" s="207"/>
      <c r="D1279" s="198" t="s">
        <v>254</v>
      </c>
      <c r="E1279" s="208" t="s">
        <v>19</v>
      </c>
      <c r="F1279" s="209" t="s">
        <v>1796</v>
      </c>
      <c r="G1279" s="207"/>
      <c r="H1279" s="210">
        <v>4.1180000000000003</v>
      </c>
      <c r="I1279" s="211"/>
      <c r="J1279" s="207"/>
      <c r="K1279" s="207"/>
      <c r="L1279" s="212"/>
      <c r="M1279" s="213"/>
      <c r="N1279" s="214"/>
      <c r="O1279" s="214"/>
      <c r="P1279" s="214"/>
      <c r="Q1279" s="214"/>
      <c r="R1279" s="214"/>
      <c r="S1279" s="214"/>
      <c r="T1279" s="215"/>
      <c r="AT1279" s="216" t="s">
        <v>254</v>
      </c>
      <c r="AU1279" s="216" t="s">
        <v>86</v>
      </c>
      <c r="AV1279" s="13" t="s">
        <v>86</v>
      </c>
      <c r="AW1279" s="13" t="s">
        <v>37</v>
      </c>
      <c r="AX1279" s="13" t="s">
        <v>76</v>
      </c>
      <c r="AY1279" s="216" t="s">
        <v>142</v>
      </c>
    </row>
    <row r="1280" spans="1:65" s="13" customFormat="1" ht="11.25">
      <c r="B1280" s="206"/>
      <c r="C1280" s="207"/>
      <c r="D1280" s="198" t="s">
        <v>254</v>
      </c>
      <c r="E1280" s="208" t="s">
        <v>19</v>
      </c>
      <c r="F1280" s="209" t="s">
        <v>1797</v>
      </c>
      <c r="G1280" s="207"/>
      <c r="H1280" s="210">
        <v>13.728</v>
      </c>
      <c r="I1280" s="211"/>
      <c r="J1280" s="207"/>
      <c r="K1280" s="207"/>
      <c r="L1280" s="212"/>
      <c r="M1280" s="213"/>
      <c r="N1280" s="214"/>
      <c r="O1280" s="214"/>
      <c r="P1280" s="214"/>
      <c r="Q1280" s="214"/>
      <c r="R1280" s="214"/>
      <c r="S1280" s="214"/>
      <c r="T1280" s="215"/>
      <c r="AT1280" s="216" t="s">
        <v>254</v>
      </c>
      <c r="AU1280" s="216" t="s">
        <v>86</v>
      </c>
      <c r="AV1280" s="13" t="s">
        <v>86</v>
      </c>
      <c r="AW1280" s="13" t="s">
        <v>37</v>
      </c>
      <c r="AX1280" s="13" t="s">
        <v>76</v>
      </c>
      <c r="AY1280" s="216" t="s">
        <v>142</v>
      </c>
    </row>
    <row r="1281" spans="1:65" s="13" customFormat="1" ht="11.25">
      <c r="B1281" s="206"/>
      <c r="C1281" s="207"/>
      <c r="D1281" s="198" t="s">
        <v>254</v>
      </c>
      <c r="E1281" s="208" t="s">
        <v>19</v>
      </c>
      <c r="F1281" s="209" t="s">
        <v>1798</v>
      </c>
      <c r="G1281" s="207"/>
      <c r="H1281" s="210">
        <v>6.6829999999999998</v>
      </c>
      <c r="I1281" s="211"/>
      <c r="J1281" s="207"/>
      <c r="K1281" s="207"/>
      <c r="L1281" s="212"/>
      <c r="M1281" s="213"/>
      <c r="N1281" s="214"/>
      <c r="O1281" s="214"/>
      <c r="P1281" s="214"/>
      <c r="Q1281" s="214"/>
      <c r="R1281" s="214"/>
      <c r="S1281" s="214"/>
      <c r="T1281" s="215"/>
      <c r="AT1281" s="216" t="s">
        <v>254</v>
      </c>
      <c r="AU1281" s="216" t="s">
        <v>86</v>
      </c>
      <c r="AV1281" s="13" t="s">
        <v>86</v>
      </c>
      <c r="AW1281" s="13" t="s">
        <v>37</v>
      </c>
      <c r="AX1281" s="13" t="s">
        <v>76</v>
      </c>
      <c r="AY1281" s="216" t="s">
        <v>142</v>
      </c>
    </row>
    <row r="1282" spans="1:65" s="13" customFormat="1" ht="11.25">
      <c r="B1282" s="206"/>
      <c r="C1282" s="207"/>
      <c r="D1282" s="198" t="s">
        <v>254</v>
      </c>
      <c r="E1282" s="208" t="s">
        <v>19</v>
      </c>
      <c r="F1282" s="209" t="s">
        <v>1799</v>
      </c>
      <c r="G1282" s="207"/>
      <c r="H1282" s="210">
        <v>0.89800000000000002</v>
      </c>
      <c r="I1282" s="211"/>
      <c r="J1282" s="207"/>
      <c r="K1282" s="207"/>
      <c r="L1282" s="212"/>
      <c r="M1282" s="213"/>
      <c r="N1282" s="214"/>
      <c r="O1282" s="214"/>
      <c r="P1282" s="214"/>
      <c r="Q1282" s="214"/>
      <c r="R1282" s="214"/>
      <c r="S1282" s="214"/>
      <c r="T1282" s="215"/>
      <c r="AT1282" s="216" t="s">
        <v>254</v>
      </c>
      <c r="AU1282" s="216" t="s">
        <v>86</v>
      </c>
      <c r="AV1282" s="13" t="s">
        <v>86</v>
      </c>
      <c r="AW1282" s="13" t="s">
        <v>37</v>
      </c>
      <c r="AX1282" s="13" t="s">
        <v>76</v>
      </c>
      <c r="AY1282" s="216" t="s">
        <v>142</v>
      </c>
    </row>
    <row r="1283" spans="1:65" s="14" customFormat="1" ht="11.25">
      <c r="B1283" s="217"/>
      <c r="C1283" s="218"/>
      <c r="D1283" s="198" t="s">
        <v>254</v>
      </c>
      <c r="E1283" s="219" t="s">
        <v>19</v>
      </c>
      <c r="F1283" s="220" t="s">
        <v>266</v>
      </c>
      <c r="G1283" s="218"/>
      <c r="H1283" s="221">
        <v>305.74099999999999</v>
      </c>
      <c r="I1283" s="222"/>
      <c r="J1283" s="218"/>
      <c r="K1283" s="218"/>
      <c r="L1283" s="223"/>
      <c r="M1283" s="224"/>
      <c r="N1283" s="225"/>
      <c r="O1283" s="225"/>
      <c r="P1283" s="225"/>
      <c r="Q1283" s="225"/>
      <c r="R1283" s="225"/>
      <c r="S1283" s="225"/>
      <c r="T1283" s="226"/>
      <c r="AT1283" s="227" t="s">
        <v>254</v>
      </c>
      <c r="AU1283" s="227" t="s">
        <v>86</v>
      </c>
      <c r="AV1283" s="14" t="s">
        <v>167</v>
      </c>
      <c r="AW1283" s="14" t="s">
        <v>37</v>
      </c>
      <c r="AX1283" s="14" t="s">
        <v>84</v>
      </c>
      <c r="AY1283" s="227" t="s">
        <v>142</v>
      </c>
    </row>
    <row r="1284" spans="1:65" s="2" customFormat="1" ht="24.2" customHeight="1">
      <c r="A1284" s="36"/>
      <c r="B1284" s="37"/>
      <c r="C1284" s="228" t="s">
        <v>1800</v>
      </c>
      <c r="D1284" s="228" t="s">
        <v>351</v>
      </c>
      <c r="E1284" s="229" t="s">
        <v>1801</v>
      </c>
      <c r="F1284" s="230" t="s">
        <v>1802</v>
      </c>
      <c r="G1284" s="231" t="s">
        <v>258</v>
      </c>
      <c r="H1284" s="232">
        <v>0.80700000000000005</v>
      </c>
      <c r="I1284" s="233"/>
      <c r="J1284" s="234">
        <f>ROUND(I1284*H1284,2)</f>
        <v>0</v>
      </c>
      <c r="K1284" s="230" t="s">
        <v>19</v>
      </c>
      <c r="L1284" s="235"/>
      <c r="M1284" s="236" t="s">
        <v>19</v>
      </c>
      <c r="N1284" s="237" t="s">
        <v>47</v>
      </c>
      <c r="O1284" s="66"/>
      <c r="P1284" s="189">
        <f>O1284*H1284</f>
        <v>0</v>
      </c>
      <c r="Q1284" s="189">
        <v>0.55000000000000004</v>
      </c>
      <c r="R1284" s="189">
        <f>Q1284*H1284</f>
        <v>0.44385000000000008</v>
      </c>
      <c r="S1284" s="189">
        <v>0</v>
      </c>
      <c r="T1284" s="190">
        <f>S1284*H1284</f>
        <v>0</v>
      </c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R1284" s="191" t="s">
        <v>437</v>
      </c>
      <c r="AT1284" s="191" t="s">
        <v>351</v>
      </c>
      <c r="AU1284" s="191" t="s">
        <v>86</v>
      </c>
      <c r="AY1284" s="19" t="s">
        <v>142</v>
      </c>
      <c r="BE1284" s="192">
        <f>IF(N1284="základní",J1284,0)</f>
        <v>0</v>
      </c>
      <c r="BF1284" s="192">
        <f>IF(N1284="snížená",J1284,0)</f>
        <v>0</v>
      </c>
      <c r="BG1284" s="192">
        <f>IF(N1284="zákl. přenesená",J1284,0)</f>
        <v>0</v>
      </c>
      <c r="BH1284" s="192">
        <f>IF(N1284="sníž. přenesená",J1284,0)</f>
        <v>0</v>
      </c>
      <c r="BI1284" s="192">
        <f>IF(N1284="nulová",J1284,0)</f>
        <v>0</v>
      </c>
      <c r="BJ1284" s="19" t="s">
        <v>84</v>
      </c>
      <c r="BK1284" s="192">
        <f>ROUND(I1284*H1284,2)</f>
        <v>0</v>
      </c>
      <c r="BL1284" s="19" t="s">
        <v>339</v>
      </c>
      <c r="BM1284" s="191" t="s">
        <v>1803</v>
      </c>
    </row>
    <row r="1285" spans="1:65" s="13" customFormat="1" ht="22.5">
      <c r="B1285" s="206"/>
      <c r="C1285" s="207"/>
      <c r="D1285" s="198" t="s">
        <v>254</v>
      </c>
      <c r="E1285" s="208" t="s">
        <v>19</v>
      </c>
      <c r="F1285" s="209" t="s">
        <v>1804</v>
      </c>
      <c r="G1285" s="207"/>
      <c r="H1285" s="210">
        <v>0.378</v>
      </c>
      <c r="I1285" s="211"/>
      <c r="J1285" s="207"/>
      <c r="K1285" s="207"/>
      <c r="L1285" s="212"/>
      <c r="M1285" s="213"/>
      <c r="N1285" s="214"/>
      <c r="O1285" s="214"/>
      <c r="P1285" s="214"/>
      <c r="Q1285" s="214"/>
      <c r="R1285" s="214"/>
      <c r="S1285" s="214"/>
      <c r="T1285" s="215"/>
      <c r="AT1285" s="216" t="s">
        <v>254</v>
      </c>
      <c r="AU1285" s="216" t="s">
        <v>86</v>
      </c>
      <c r="AV1285" s="13" t="s">
        <v>86</v>
      </c>
      <c r="AW1285" s="13" t="s">
        <v>37</v>
      </c>
      <c r="AX1285" s="13" t="s">
        <v>76</v>
      </c>
      <c r="AY1285" s="216" t="s">
        <v>142</v>
      </c>
    </row>
    <row r="1286" spans="1:65" s="13" customFormat="1" ht="22.5">
      <c r="B1286" s="206"/>
      <c r="C1286" s="207"/>
      <c r="D1286" s="198" t="s">
        <v>254</v>
      </c>
      <c r="E1286" s="208" t="s">
        <v>19</v>
      </c>
      <c r="F1286" s="209" t="s">
        <v>1805</v>
      </c>
      <c r="G1286" s="207"/>
      <c r="H1286" s="210">
        <v>0.20699999999999999</v>
      </c>
      <c r="I1286" s="211"/>
      <c r="J1286" s="207"/>
      <c r="K1286" s="207"/>
      <c r="L1286" s="212"/>
      <c r="M1286" s="213"/>
      <c r="N1286" s="214"/>
      <c r="O1286" s="214"/>
      <c r="P1286" s="214"/>
      <c r="Q1286" s="214"/>
      <c r="R1286" s="214"/>
      <c r="S1286" s="214"/>
      <c r="T1286" s="215"/>
      <c r="AT1286" s="216" t="s">
        <v>254</v>
      </c>
      <c r="AU1286" s="216" t="s">
        <v>86</v>
      </c>
      <c r="AV1286" s="13" t="s">
        <v>86</v>
      </c>
      <c r="AW1286" s="13" t="s">
        <v>37</v>
      </c>
      <c r="AX1286" s="13" t="s">
        <v>76</v>
      </c>
      <c r="AY1286" s="216" t="s">
        <v>142</v>
      </c>
    </row>
    <row r="1287" spans="1:65" s="13" customFormat="1" ht="11.25">
      <c r="B1287" s="206"/>
      <c r="C1287" s="207"/>
      <c r="D1287" s="198" t="s">
        <v>254</v>
      </c>
      <c r="E1287" s="208" t="s">
        <v>19</v>
      </c>
      <c r="F1287" s="209" t="s">
        <v>1806</v>
      </c>
      <c r="G1287" s="207"/>
      <c r="H1287" s="210">
        <v>0.04</v>
      </c>
      <c r="I1287" s="211"/>
      <c r="J1287" s="207"/>
      <c r="K1287" s="207"/>
      <c r="L1287" s="212"/>
      <c r="M1287" s="213"/>
      <c r="N1287" s="214"/>
      <c r="O1287" s="214"/>
      <c r="P1287" s="214"/>
      <c r="Q1287" s="214"/>
      <c r="R1287" s="214"/>
      <c r="S1287" s="214"/>
      <c r="T1287" s="215"/>
      <c r="AT1287" s="216" t="s">
        <v>254</v>
      </c>
      <c r="AU1287" s="216" t="s">
        <v>86</v>
      </c>
      <c r="AV1287" s="13" t="s">
        <v>86</v>
      </c>
      <c r="AW1287" s="13" t="s">
        <v>37</v>
      </c>
      <c r="AX1287" s="13" t="s">
        <v>76</v>
      </c>
      <c r="AY1287" s="216" t="s">
        <v>142</v>
      </c>
    </row>
    <row r="1288" spans="1:65" s="13" customFormat="1" ht="11.25">
      <c r="B1288" s="206"/>
      <c r="C1288" s="207"/>
      <c r="D1288" s="198" t="s">
        <v>254</v>
      </c>
      <c r="E1288" s="208" t="s">
        <v>19</v>
      </c>
      <c r="F1288" s="209" t="s">
        <v>1807</v>
      </c>
      <c r="G1288" s="207"/>
      <c r="H1288" s="210">
        <v>7.0000000000000001E-3</v>
      </c>
      <c r="I1288" s="211"/>
      <c r="J1288" s="207"/>
      <c r="K1288" s="207"/>
      <c r="L1288" s="212"/>
      <c r="M1288" s="213"/>
      <c r="N1288" s="214"/>
      <c r="O1288" s="214"/>
      <c r="P1288" s="214"/>
      <c r="Q1288" s="214"/>
      <c r="R1288" s="214"/>
      <c r="S1288" s="214"/>
      <c r="T1288" s="215"/>
      <c r="AT1288" s="216" t="s">
        <v>254</v>
      </c>
      <c r="AU1288" s="216" t="s">
        <v>86</v>
      </c>
      <c r="AV1288" s="13" t="s">
        <v>86</v>
      </c>
      <c r="AW1288" s="13" t="s">
        <v>37</v>
      </c>
      <c r="AX1288" s="13" t="s">
        <v>76</v>
      </c>
      <c r="AY1288" s="216" t="s">
        <v>142</v>
      </c>
    </row>
    <row r="1289" spans="1:65" s="13" customFormat="1" ht="11.25">
      <c r="B1289" s="206"/>
      <c r="C1289" s="207"/>
      <c r="D1289" s="198" t="s">
        <v>254</v>
      </c>
      <c r="E1289" s="208" t="s">
        <v>19</v>
      </c>
      <c r="F1289" s="209" t="s">
        <v>1808</v>
      </c>
      <c r="G1289" s="207"/>
      <c r="H1289" s="210">
        <v>4.1000000000000002E-2</v>
      </c>
      <c r="I1289" s="211"/>
      <c r="J1289" s="207"/>
      <c r="K1289" s="207"/>
      <c r="L1289" s="212"/>
      <c r="M1289" s="213"/>
      <c r="N1289" s="214"/>
      <c r="O1289" s="214"/>
      <c r="P1289" s="214"/>
      <c r="Q1289" s="214"/>
      <c r="R1289" s="214"/>
      <c r="S1289" s="214"/>
      <c r="T1289" s="215"/>
      <c r="AT1289" s="216" t="s">
        <v>254</v>
      </c>
      <c r="AU1289" s="216" t="s">
        <v>86</v>
      </c>
      <c r="AV1289" s="13" t="s">
        <v>86</v>
      </c>
      <c r="AW1289" s="13" t="s">
        <v>37</v>
      </c>
      <c r="AX1289" s="13" t="s">
        <v>76</v>
      </c>
      <c r="AY1289" s="216" t="s">
        <v>142</v>
      </c>
    </row>
    <row r="1290" spans="1:65" s="13" customFormat="1" ht="11.25">
      <c r="B1290" s="206"/>
      <c r="C1290" s="207"/>
      <c r="D1290" s="198" t="s">
        <v>254</v>
      </c>
      <c r="E1290" s="208" t="s">
        <v>19</v>
      </c>
      <c r="F1290" s="209" t="s">
        <v>1809</v>
      </c>
      <c r="G1290" s="207"/>
      <c r="H1290" s="210">
        <v>0.01</v>
      </c>
      <c r="I1290" s="211"/>
      <c r="J1290" s="207"/>
      <c r="K1290" s="207"/>
      <c r="L1290" s="212"/>
      <c r="M1290" s="213"/>
      <c r="N1290" s="214"/>
      <c r="O1290" s="214"/>
      <c r="P1290" s="214"/>
      <c r="Q1290" s="214"/>
      <c r="R1290" s="214"/>
      <c r="S1290" s="214"/>
      <c r="T1290" s="215"/>
      <c r="AT1290" s="216" t="s">
        <v>254</v>
      </c>
      <c r="AU1290" s="216" t="s">
        <v>86</v>
      </c>
      <c r="AV1290" s="13" t="s">
        <v>86</v>
      </c>
      <c r="AW1290" s="13" t="s">
        <v>37</v>
      </c>
      <c r="AX1290" s="13" t="s">
        <v>76</v>
      </c>
      <c r="AY1290" s="216" t="s">
        <v>142</v>
      </c>
    </row>
    <row r="1291" spans="1:65" s="13" customFormat="1" ht="11.25">
      <c r="B1291" s="206"/>
      <c r="C1291" s="207"/>
      <c r="D1291" s="198" t="s">
        <v>254</v>
      </c>
      <c r="E1291" s="208" t="s">
        <v>19</v>
      </c>
      <c r="F1291" s="209" t="s">
        <v>1810</v>
      </c>
      <c r="G1291" s="207"/>
      <c r="H1291" s="210">
        <v>3.3000000000000002E-2</v>
      </c>
      <c r="I1291" s="211"/>
      <c r="J1291" s="207"/>
      <c r="K1291" s="207"/>
      <c r="L1291" s="212"/>
      <c r="M1291" s="213"/>
      <c r="N1291" s="214"/>
      <c r="O1291" s="214"/>
      <c r="P1291" s="214"/>
      <c r="Q1291" s="214"/>
      <c r="R1291" s="214"/>
      <c r="S1291" s="214"/>
      <c r="T1291" s="215"/>
      <c r="AT1291" s="216" t="s">
        <v>254</v>
      </c>
      <c r="AU1291" s="216" t="s">
        <v>86</v>
      </c>
      <c r="AV1291" s="13" t="s">
        <v>86</v>
      </c>
      <c r="AW1291" s="13" t="s">
        <v>37</v>
      </c>
      <c r="AX1291" s="13" t="s">
        <v>76</v>
      </c>
      <c r="AY1291" s="216" t="s">
        <v>142</v>
      </c>
    </row>
    <row r="1292" spans="1:65" s="13" customFormat="1" ht="11.25">
      <c r="B1292" s="206"/>
      <c r="C1292" s="207"/>
      <c r="D1292" s="198" t="s">
        <v>254</v>
      </c>
      <c r="E1292" s="208" t="s">
        <v>19</v>
      </c>
      <c r="F1292" s="209" t="s">
        <v>1811</v>
      </c>
      <c r="G1292" s="207"/>
      <c r="H1292" s="210">
        <v>1.6E-2</v>
      </c>
      <c r="I1292" s="211"/>
      <c r="J1292" s="207"/>
      <c r="K1292" s="207"/>
      <c r="L1292" s="212"/>
      <c r="M1292" s="213"/>
      <c r="N1292" s="214"/>
      <c r="O1292" s="214"/>
      <c r="P1292" s="214"/>
      <c r="Q1292" s="214"/>
      <c r="R1292" s="214"/>
      <c r="S1292" s="214"/>
      <c r="T1292" s="215"/>
      <c r="AT1292" s="216" t="s">
        <v>254</v>
      </c>
      <c r="AU1292" s="216" t="s">
        <v>86</v>
      </c>
      <c r="AV1292" s="13" t="s">
        <v>86</v>
      </c>
      <c r="AW1292" s="13" t="s">
        <v>37</v>
      </c>
      <c r="AX1292" s="13" t="s">
        <v>76</v>
      </c>
      <c r="AY1292" s="216" t="s">
        <v>142</v>
      </c>
    </row>
    <row r="1293" spans="1:65" s="13" customFormat="1" ht="11.25">
      <c r="B1293" s="206"/>
      <c r="C1293" s="207"/>
      <c r="D1293" s="198" t="s">
        <v>254</v>
      </c>
      <c r="E1293" s="208" t="s">
        <v>19</v>
      </c>
      <c r="F1293" s="209" t="s">
        <v>1812</v>
      </c>
      <c r="G1293" s="207"/>
      <c r="H1293" s="210">
        <v>2E-3</v>
      </c>
      <c r="I1293" s="211"/>
      <c r="J1293" s="207"/>
      <c r="K1293" s="207"/>
      <c r="L1293" s="212"/>
      <c r="M1293" s="213"/>
      <c r="N1293" s="214"/>
      <c r="O1293" s="214"/>
      <c r="P1293" s="214"/>
      <c r="Q1293" s="214"/>
      <c r="R1293" s="214"/>
      <c r="S1293" s="214"/>
      <c r="T1293" s="215"/>
      <c r="AT1293" s="216" t="s">
        <v>254</v>
      </c>
      <c r="AU1293" s="216" t="s">
        <v>86</v>
      </c>
      <c r="AV1293" s="13" t="s">
        <v>86</v>
      </c>
      <c r="AW1293" s="13" t="s">
        <v>37</v>
      </c>
      <c r="AX1293" s="13" t="s">
        <v>76</v>
      </c>
      <c r="AY1293" s="216" t="s">
        <v>142</v>
      </c>
    </row>
    <row r="1294" spans="1:65" s="14" customFormat="1" ht="11.25">
      <c r="B1294" s="217"/>
      <c r="C1294" s="218"/>
      <c r="D1294" s="198" t="s">
        <v>254</v>
      </c>
      <c r="E1294" s="219" t="s">
        <v>19</v>
      </c>
      <c r="F1294" s="220" t="s">
        <v>266</v>
      </c>
      <c r="G1294" s="218"/>
      <c r="H1294" s="221">
        <v>0.73399999999999999</v>
      </c>
      <c r="I1294" s="222"/>
      <c r="J1294" s="218"/>
      <c r="K1294" s="218"/>
      <c r="L1294" s="223"/>
      <c r="M1294" s="224"/>
      <c r="N1294" s="225"/>
      <c r="O1294" s="225"/>
      <c r="P1294" s="225"/>
      <c r="Q1294" s="225"/>
      <c r="R1294" s="225"/>
      <c r="S1294" s="225"/>
      <c r="T1294" s="226"/>
      <c r="AT1294" s="227" t="s">
        <v>254</v>
      </c>
      <c r="AU1294" s="227" t="s">
        <v>86</v>
      </c>
      <c r="AV1294" s="14" t="s">
        <v>167</v>
      </c>
      <c r="AW1294" s="14" t="s">
        <v>37</v>
      </c>
      <c r="AX1294" s="14" t="s">
        <v>84</v>
      </c>
      <c r="AY1294" s="227" t="s">
        <v>142</v>
      </c>
    </row>
    <row r="1295" spans="1:65" s="13" customFormat="1" ht="11.25">
      <c r="B1295" s="206"/>
      <c r="C1295" s="207"/>
      <c r="D1295" s="198" t="s">
        <v>254</v>
      </c>
      <c r="E1295" s="207"/>
      <c r="F1295" s="209" t="s">
        <v>1813</v>
      </c>
      <c r="G1295" s="207"/>
      <c r="H1295" s="210">
        <v>0.80700000000000005</v>
      </c>
      <c r="I1295" s="211"/>
      <c r="J1295" s="207"/>
      <c r="K1295" s="207"/>
      <c r="L1295" s="212"/>
      <c r="M1295" s="213"/>
      <c r="N1295" s="214"/>
      <c r="O1295" s="214"/>
      <c r="P1295" s="214"/>
      <c r="Q1295" s="214"/>
      <c r="R1295" s="214"/>
      <c r="S1295" s="214"/>
      <c r="T1295" s="215"/>
      <c r="AT1295" s="216" t="s">
        <v>254</v>
      </c>
      <c r="AU1295" s="216" t="s">
        <v>86</v>
      </c>
      <c r="AV1295" s="13" t="s">
        <v>86</v>
      </c>
      <c r="AW1295" s="13" t="s">
        <v>4</v>
      </c>
      <c r="AX1295" s="13" t="s">
        <v>84</v>
      </c>
      <c r="AY1295" s="216" t="s">
        <v>142</v>
      </c>
    </row>
    <row r="1296" spans="1:65" s="2" customFormat="1" ht="24.2" customHeight="1">
      <c r="A1296" s="36"/>
      <c r="B1296" s="37"/>
      <c r="C1296" s="180" t="s">
        <v>1814</v>
      </c>
      <c r="D1296" s="180" t="s">
        <v>145</v>
      </c>
      <c r="E1296" s="181" t="s">
        <v>1815</v>
      </c>
      <c r="F1296" s="182" t="s">
        <v>1816</v>
      </c>
      <c r="G1296" s="183" t="s">
        <v>251</v>
      </c>
      <c r="H1296" s="184">
        <v>269.93299999999999</v>
      </c>
      <c r="I1296" s="185"/>
      <c r="J1296" s="186">
        <f>ROUND(I1296*H1296,2)</f>
        <v>0</v>
      </c>
      <c r="K1296" s="182" t="s">
        <v>149</v>
      </c>
      <c r="L1296" s="41"/>
      <c r="M1296" s="187" t="s">
        <v>19</v>
      </c>
      <c r="N1296" s="188" t="s">
        <v>47</v>
      </c>
      <c r="O1296" s="66"/>
      <c r="P1296" s="189">
        <f>O1296*H1296</f>
        <v>0</v>
      </c>
      <c r="Q1296" s="189">
        <v>1.8000000000000001E-4</v>
      </c>
      <c r="R1296" s="189">
        <f>Q1296*H1296</f>
        <v>4.8587940000000003E-2</v>
      </c>
      <c r="S1296" s="189">
        <v>0</v>
      </c>
      <c r="T1296" s="190">
        <f>S1296*H1296</f>
        <v>0</v>
      </c>
      <c r="U1296" s="36"/>
      <c r="V1296" s="36"/>
      <c r="W1296" s="36"/>
      <c r="X1296" s="36"/>
      <c r="Y1296" s="36"/>
      <c r="Z1296" s="36"/>
      <c r="AA1296" s="36"/>
      <c r="AB1296" s="36"/>
      <c r="AC1296" s="36"/>
      <c r="AD1296" s="36"/>
      <c r="AE1296" s="36"/>
      <c r="AR1296" s="191" t="s">
        <v>339</v>
      </c>
      <c r="AT1296" s="191" t="s">
        <v>145</v>
      </c>
      <c r="AU1296" s="191" t="s">
        <v>86</v>
      </c>
      <c r="AY1296" s="19" t="s">
        <v>142</v>
      </c>
      <c r="BE1296" s="192">
        <f>IF(N1296="základní",J1296,0)</f>
        <v>0</v>
      </c>
      <c r="BF1296" s="192">
        <f>IF(N1296="snížená",J1296,0)</f>
        <v>0</v>
      </c>
      <c r="BG1296" s="192">
        <f>IF(N1296="zákl. přenesená",J1296,0)</f>
        <v>0</v>
      </c>
      <c r="BH1296" s="192">
        <f>IF(N1296="sníž. přenesená",J1296,0)</f>
        <v>0</v>
      </c>
      <c r="BI1296" s="192">
        <f>IF(N1296="nulová",J1296,0)</f>
        <v>0</v>
      </c>
      <c r="BJ1296" s="19" t="s">
        <v>84</v>
      </c>
      <c r="BK1296" s="192">
        <f>ROUND(I1296*H1296,2)</f>
        <v>0</v>
      </c>
      <c r="BL1296" s="19" t="s">
        <v>339</v>
      </c>
      <c r="BM1296" s="191" t="s">
        <v>1817</v>
      </c>
    </row>
    <row r="1297" spans="1:65" s="2" customFormat="1" ht="11.25">
      <c r="A1297" s="36"/>
      <c r="B1297" s="37"/>
      <c r="C1297" s="38"/>
      <c r="D1297" s="193" t="s">
        <v>152</v>
      </c>
      <c r="E1297" s="38"/>
      <c r="F1297" s="194" t="s">
        <v>1818</v>
      </c>
      <c r="G1297" s="38"/>
      <c r="H1297" s="38"/>
      <c r="I1297" s="195"/>
      <c r="J1297" s="38"/>
      <c r="K1297" s="38"/>
      <c r="L1297" s="41"/>
      <c r="M1297" s="196"/>
      <c r="N1297" s="197"/>
      <c r="O1297" s="66"/>
      <c r="P1297" s="66"/>
      <c r="Q1297" s="66"/>
      <c r="R1297" s="66"/>
      <c r="S1297" s="66"/>
      <c r="T1297" s="67"/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T1297" s="19" t="s">
        <v>152</v>
      </c>
      <c r="AU1297" s="19" t="s">
        <v>86</v>
      </c>
    </row>
    <row r="1298" spans="1:65" s="13" customFormat="1" ht="22.5">
      <c r="B1298" s="206"/>
      <c r="C1298" s="207"/>
      <c r="D1298" s="198" t="s">
        <v>254</v>
      </c>
      <c r="E1298" s="208" t="s">
        <v>19</v>
      </c>
      <c r="F1298" s="209" t="s">
        <v>1779</v>
      </c>
      <c r="G1298" s="207"/>
      <c r="H1298" s="210">
        <v>311.99</v>
      </c>
      <c r="I1298" s="211"/>
      <c r="J1298" s="207"/>
      <c r="K1298" s="207"/>
      <c r="L1298" s="212"/>
      <c r="M1298" s="213"/>
      <c r="N1298" s="214"/>
      <c r="O1298" s="214"/>
      <c r="P1298" s="214"/>
      <c r="Q1298" s="214"/>
      <c r="R1298" s="214"/>
      <c r="S1298" s="214"/>
      <c r="T1298" s="215"/>
      <c r="AT1298" s="216" t="s">
        <v>254</v>
      </c>
      <c r="AU1298" s="216" t="s">
        <v>86</v>
      </c>
      <c r="AV1298" s="13" t="s">
        <v>86</v>
      </c>
      <c r="AW1298" s="13" t="s">
        <v>37</v>
      </c>
      <c r="AX1298" s="13" t="s">
        <v>76</v>
      </c>
      <c r="AY1298" s="216" t="s">
        <v>142</v>
      </c>
    </row>
    <row r="1299" spans="1:65" s="13" customFormat="1" ht="33.75">
      <c r="B1299" s="206"/>
      <c r="C1299" s="207"/>
      <c r="D1299" s="198" t="s">
        <v>254</v>
      </c>
      <c r="E1299" s="208" t="s">
        <v>19</v>
      </c>
      <c r="F1299" s="209" t="s">
        <v>1780</v>
      </c>
      <c r="G1299" s="207"/>
      <c r="H1299" s="210">
        <v>-59.595999999999997</v>
      </c>
      <c r="I1299" s="211"/>
      <c r="J1299" s="207"/>
      <c r="K1299" s="207"/>
      <c r="L1299" s="212"/>
      <c r="M1299" s="213"/>
      <c r="N1299" s="214"/>
      <c r="O1299" s="214"/>
      <c r="P1299" s="214"/>
      <c r="Q1299" s="214"/>
      <c r="R1299" s="214"/>
      <c r="S1299" s="214"/>
      <c r="T1299" s="215"/>
      <c r="AT1299" s="216" t="s">
        <v>254</v>
      </c>
      <c r="AU1299" s="216" t="s">
        <v>86</v>
      </c>
      <c r="AV1299" s="13" t="s">
        <v>86</v>
      </c>
      <c r="AW1299" s="13" t="s">
        <v>37</v>
      </c>
      <c r="AX1299" s="13" t="s">
        <v>76</v>
      </c>
      <c r="AY1299" s="216" t="s">
        <v>142</v>
      </c>
    </row>
    <row r="1300" spans="1:65" s="13" customFormat="1" ht="22.5">
      <c r="B1300" s="206"/>
      <c r="C1300" s="207"/>
      <c r="D1300" s="198" t="s">
        <v>254</v>
      </c>
      <c r="E1300" s="208" t="s">
        <v>19</v>
      </c>
      <c r="F1300" s="209" t="s">
        <v>1819</v>
      </c>
      <c r="G1300" s="207"/>
      <c r="H1300" s="210">
        <v>9.4489999999999998</v>
      </c>
      <c r="I1300" s="211"/>
      <c r="J1300" s="207"/>
      <c r="K1300" s="207"/>
      <c r="L1300" s="212"/>
      <c r="M1300" s="213"/>
      <c r="N1300" s="214"/>
      <c r="O1300" s="214"/>
      <c r="P1300" s="214"/>
      <c r="Q1300" s="214"/>
      <c r="R1300" s="214"/>
      <c r="S1300" s="214"/>
      <c r="T1300" s="215"/>
      <c r="AT1300" s="216" t="s">
        <v>254</v>
      </c>
      <c r="AU1300" s="216" t="s">
        <v>86</v>
      </c>
      <c r="AV1300" s="13" t="s">
        <v>86</v>
      </c>
      <c r="AW1300" s="13" t="s">
        <v>37</v>
      </c>
      <c r="AX1300" s="13" t="s">
        <v>76</v>
      </c>
      <c r="AY1300" s="216" t="s">
        <v>142</v>
      </c>
    </row>
    <row r="1301" spans="1:65" s="13" customFormat="1" ht="22.5">
      <c r="B1301" s="206"/>
      <c r="C1301" s="207"/>
      <c r="D1301" s="198" t="s">
        <v>254</v>
      </c>
      <c r="E1301" s="208" t="s">
        <v>19</v>
      </c>
      <c r="F1301" s="209" t="s">
        <v>1820</v>
      </c>
      <c r="G1301" s="207"/>
      <c r="H1301" s="210">
        <v>5.1639999999999997</v>
      </c>
      <c r="I1301" s="211"/>
      <c r="J1301" s="207"/>
      <c r="K1301" s="207"/>
      <c r="L1301" s="212"/>
      <c r="M1301" s="213"/>
      <c r="N1301" s="214"/>
      <c r="O1301" s="214"/>
      <c r="P1301" s="214"/>
      <c r="Q1301" s="214"/>
      <c r="R1301" s="214"/>
      <c r="S1301" s="214"/>
      <c r="T1301" s="215"/>
      <c r="AT1301" s="216" t="s">
        <v>254</v>
      </c>
      <c r="AU1301" s="216" t="s">
        <v>86</v>
      </c>
      <c r="AV1301" s="13" t="s">
        <v>86</v>
      </c>
      <c r="AW1301" s="13" t="s">
        <v>37</v>
      </c>
      <c r="AX1301" s="13" t="s">
        <v>76</v>
      </c>
      <c r="AY1301" s="216" t="s">
        <v>142</v>
      </c>
    </row>
    <row r="1302" spans="1:65" s="13" customFormat="1" ht="11.25">
      <c r="B1302" s="206"/>
      <c r="C1302" s="207"/>
      <c r="D1302" s="198" t="s">
        <v>254</v>
      </c>
      <c r="E1302" s="208" t="s">
        <v>19</v>
      </c>
      <c r="F1302" s="209" t="s">
        <v>1821</v>
      </c>
      <c r="G1302" s="207"/>
      <c r="H1302" s="210">
        <v>0.20200000000000001</v>
      </c>
      <c r="I1302" s="211"/>
      <c r="J1302" s="207"/>
      <c r="K1302" s="207"/>
      <c r="L1302" s="212"/>
      <c r="M1302" s="213"/>
      <c r="N1302" s="214"/>
      <c r="O1302" s="214"/>
      <c r="P1302" s="214"/>
      <c r="Q1302" s="214"/>
      <c r="R1302" s="214"/>
      <c r="S1302" s="214"/>
      <c r="T1302" s="215"/>
      <c r="AT1302" s="216" t="s">
        <v>254</v>
      </c>
      <c r="AU1302" s="216" t="s">
        <v>86</v>
      </c>
      <c r="AV1302" s="13" t="s">
        <v>86</v>
      </c>
      <c r="AW1302" s="13" t="s">
        <v>37</v>
      </c>
      <c r="AX1302" s="13" t="s">
        <v>76</v>
      </c>
      <c r="AY1302" s="216" t="s">
        <v>142</v>
      </c>
    </row>
    <row r="1303" spans="1:65" s="13" customFormat="1" ht="11.25">
      <c r="B1303" s="206"/>
      <c r="C1303" s="207"/>
      <c r="D1303" s="198" t="s">
        <v>254</v>
      </c>
      <c r="E1303" s="208" t="s">
        <v>19</v>
      </c>
      <c r="F1303" s="209" t="s">
        <v>1822</v>
      </c>
      <c r="G1303" s="207"/>
      <c r="H1303" s="210">
        <v>0.183</v>
      </c>
      <c r="I1303" s="211"/>
      <c r="J1303" s="207"/>
      <c r="K1303" s="207"/>
      <c r="L1303" s="212"/>
      <c r="M1303" s="213"/>
      <c r="N1303" s="214"/>
      <c r="O1303" s="214"/>
      <c r="P1303" s="214"/>
      <c r="Q1303" s="214"/>
      <c r="R1303" s="214"/>
      <c r="S1303" s="214"/>
      <c r="T1303" s="215"/>
      <c r="AT1303" s="216" t="s">
        <v>254</v>
      </c>
      <c r="AU1303" s="216" t="s">
        <v>86</v>
      </c>
      <c r="AV1303" s="13" t="s">
        <v>86</v>
      </c>
      <c r="AW1303" s="13" t="s">
        <v>37</v>
      </c>
      <c r="AX1303" s="13" t="s">
        <v>76</v>
      </c>
      <c r="AY1303" s="216" t="s">
        <v>142</v>
      </c>
    </row>
    <row r="1304" spans="1:65" s="13" customFormat="1" ht="11.25">
      <c r="B1304" s="206"/>
      <c r="C1304" s="207"/>
      <c r="D1304" s="198" t="s">
        <v>254</v>
      </c>
      <c r="E1304" s="208" t="s">
        <v>19</v>
      </c>
      <c r="F1304" s="209" t="s">
        <v>1823</v>
      </c>
      <c r="G1304" s="207"/>
      <c r="H1304" s="210">
        <v>1.0149999999999999</v>
      </c>
      <c r="I1304" s="211"/>
      <c r="J1304" s="207"/>
      <c r="K1304" s="207"/>
      <c r="L1304" s="212"/>
      <c r="M1304" s="213"/>
      <c r="N1304" s="214"/>
      <c r="O1304" s="214"/>
      <c r="P1304" s="214"/>
      <c r="Q1304" s="214"/>
      <c r="R1304" s="214"/>
      <c r="S1304" s="214"/>
      <c r="T1304" s="215"/>
      <c r="AT1304" s="216" t="s">
        <v>254</v>
      </c>
      <c r="AU1304" s="216" t="s">
        <v>86</v>
      </c>
      <c r="AV1304" s="13" t="s">
        <v>86</v>
      </c>
      <c r="AW1304" s="13" t="s">
        <v>37</v>
      </c>
      <c r="AX1304" s="13" t="s">
        <v>76</v>
      </c>
      <c r="AY1304" s="216" t="s">
        <v>142</v>
      </c>
    </row>
    <row r="1305" spans="1:65" s="13" customFormat="1" ht="11.25">
      <c r="B1305" s="206"/>
      <c r="C1305" s="207"/>
      <c r="D1305" s="198" t="s">
        <v>254</v>
      </c>
      <c r="E1305" s="208" t="s">
        <v>19</v>
      </c>
      <c r="F1305" s="209" t="s">
        <v>1824</v>
      </c>
      <c r="G1305" s="207"/>
      <c r="H1305" s="210">
        <v>0.247</v>
      </c>
      <c r="I1305" s="211"/>
      <c r="J1305" s="207"/>
      <c r="K1305" s="207"/>
      <c r="L1305" s="212"/>
      <c r="M1305" s="213"/>
      <c r="N1305" s="214"/>
      <c r="O1305" s="214"/>
      <c r="P1305" s="214"/>
      <c r="Q1305" s="214"/>
      <c r="R1305" s="214"/>
      <c r="S1305" s="214"/>
      <c r="T1305" s="215"/>
      <c r="AT1305" s="216" t="s">
        <v>254</v>
      </c>
      <c r="AU1305" s="216" t="s">
        <v>86</v>
      </c>
      <c r="AV1305" s="13" t="s">
        <v>86</v>
      </c>
      <c r="AW1305" s="13" t="s">
        <v>37</v>
      </c>
      <c r="AX1305" s="13" t="s">
        <v>76</v>
      </c>
      <c r="AY1305" s="216" t="s">
        <v>142</v>
      </c>
    </row>
    <row r="1306" spans="1:65" s="13" customFormat="1" ht="11.25">
      <c r="B1306" s="206"/>
      <c r="C1306" s="207"/>
      <c r="D1306" s="198" t="s">
        <v>254</v>
      </c>
      <c r="E1306" s="208" t="s">
        <v>19</v>
      </c>
      <c r="F1306" s="209" t="s">
        <v>1825</v>
      </c>
      <c r="G1306" s="207"/>
      <c r="H1306" s="210">
        <v>0.82399999999999995</v>
      </c>
      <c r="I1306" s="211"/>
      <c r="J1306" s="207"/>
      <c r="K1306" s="207"/>
      <c r="L1306" s="212"/>
      <c r="M1306" s="213"/>
      <c r="N1306" s="214"/>
      <c r="O1306" s="214"/>
      <c r="P1306" s="214"/>
      <c r="Q1306" s="214"/>
      <c r="R1306" s="214"/>
      <c r="S1306" s="214"/>
      <c r="T1306" s="215"/>
      <c r="AT1306" s="216" t="s">
        <v>254</v>
      </c>
      <c r="AU1306" s="216" t="s">
        <v>86</v>
      </c>
      <c r="AV1306" s="13" t="s">
        <v>86</v>
      </c>
      <c r="AW1306" s="13" t="s">
        <v>37</v>
      </c>
      <c r="AX1306" s="13" t="s">
        <v>76</v>
      </c>
      <c r="AY1306" s="216" t="s">
        <v>142</v>
      </c>
    </row>
    <row r="1307" spans="1:65" s="13" customFormat="1" ht="11.25">
      <c r="B1307" s="206"/>
      <c r="C1307" s="207"/>
      <c r="D1307" s="198" t="s">
        <v>254</v>
      </c>
      <c r="E1307" s="208" t="s">
        <v>19</v>
      </c>
      <c r="F1307" s="209" t="s">
        <v>1826</v>
      </c>
      <c r="G1307" s="207"/>
      <c r="H1307" s="210">
        <v>0.40100000000000002</v>
      </c>
      <c r="I1307" s="211"/>
      <c r="J1307" s="207"/>
      <c r="K1307" s="207"/>
      <c r="L1307" s="212"/>
      <c r="M1307" s="213"/>
      <c r="N1307" s="214"/>
      <c r="O1307" s="214"/>
      <c r="P1307" s="214"/>
      <c r="Q1307" s="214"/>
      <c r="R1307" s="214"/>
      <c r="S1307" s="214"/>
      <c r="T1307" s="215"/>
      <c r="AT1307" s="216" t="s">
        <v>254</v>
      </c>
      <c r="AU1307" s="216" t="s">
        <v>86</v>
      </c>
      <c r="AV1307" s="13" t="s">
        <v>86</v>
      </c>
      <c r="AW1307" s="13" t="s">
        <v>37</v>
      </c>
      <c r="AX1307" s="13" t="s">
        <v>76</v>
      </c>
      <c r="AY1307" s="216" t="s">
        <v>142</v>
      </c>
    </row>
    <row r="1308" spans="1:65" s="13" customFormat="1" ht="11.25">
      <c r="B1308" s="206"/>
      <c r="C1308" s="207"/>
      <c r="D1308" s="198" t="s">
        <v>254</v>
      </c>
      <c r="E1308" s="208" t="s">
        <v>19</v>
      </c>
      <c r="F1308" s="209" t="s">
        <v>1827</v>
      </c>
      <c r="G1308" s="207"/>
      <c r="H1308" s="210">
        <v>5.3999999999999999E-2</v>
      </c>
      <c r="I1308" s="211"/>
      <c r="J1308" s="207"/>
      <c r="K1308" s="207"/>
      <c r="L1308" s="212"/>
      <c r="M1308" s="213"/>
      <c r="N1308" s="214"/>
      <c r="O1308" s="214"/>
      <c r="P1308" s="214"/>
      <c r="Q1308" s="214"/>
      <c r="R1308" s="214"/>
      <c r="S1308" s="214"/>
      <c r="T1308" s="215"/>
      <c r="AT1308" s="216" t="s">
        <v>254</v>
      </c>
      <c r="AU1308" s="216" t="s">
        <v>86</v>
      </c>
      <c r="AV1308" s="13" t="s">
        <v>86</v>
      </c>
      <c r="AW1308" s="13" t="s">
        <v>37</v>
      </c>
      <c r="AX1308" s="13" t="s">
        <v>76</v>
      </c>
      <c r="AY1308" s="216" t="s">
        <v>142</v>
      </c>
    </row>
    <row r="1309" spans="1:65" s="14" customFormat="1" ht="11.25">
      <c r="B1309" s="217"/>
      <c r="C1309" s="218"/>
      <c r="D1309" s="198" t="s">
        <v>254</v>
      </c>
      <c r="E1309" s="219" t="s">
        <v>19</v>
      </c>
      <c r="F1309" s="220" t="s">
        <v>266</v>
      </c>
      <c r="G1309" s="218"/>
      <c r="H1309" s="221">
        <v>269.93299999999999</v>
      </c>
      <c r="I1309" s="222"/>
      <c r="J1309" s="218"/>
      <c r="K1309" s="218"/>
      <c r="L1309" s="223"/>
      <c r="M1309" s="224"/>
      <c r="N1309" s="225"/>
      <c r="O1309" s="225"/>
      <c r="P1309" s="225"/>
      <c r="Q1309" s="225"/>
      <c r="R1309" s="225"/>
      <c r="S1309" s="225"/>
      <c r="T1309" s="226"/>
      <c r="AT1309" s="227" t="s">
        <v>254</v>
      </c>
      <c r="AU1309" s="227" t="s">
        <v>86</v>
      </c>
      <c r="AV1309" s="14" t="s">
        <v>167</v>
      </c>
      <c r="AW1309" s="14" t="s">
        <v>37</v>
      </c>
      <c r="AX1309" s="14" t="s">
        <v>84</v>
      </c>
      <c r="AY1309" s="227" t="s">
        <v>142</v>
      </c>
    </row>
    <row r="1310" spans="1:65" s="2" customFormat="1" ht="37.9" customHeight="1">
      <c r="A1310" s="36"/>
      <c r="B1310" s="37"/>
      <c r="C1310" s="180" t="s">
        <v>1828</v>
      </c>
      <c r="D1310" s="180" t="s">
        <v>145</v>
      </c>
      <c r="E1310" s="181" t="s">
        <v>1829</v>
      </c>
      <c r="F1310" s="182" t="s">
        <v>1830</v>
      </c>
      <c r="G1310" s="183" t="s">
        <v>251</v>
      </c>
      <c r="H1310" s="184">
        <v>189.07300000000001</v>
      </c>
      <c r="I1310" s="185"/>
      <c r="J1310" s="186">
        <f>ROUND(I1310*H1310,2)</f>
        <v>0</v>
      </c>
      <c r="K1310" s="182" t="s">
        <v>149</v>
      </c>
      <c r="L1310" s="41"/>
      <c r="M1310" s="187" t="s">
        <v>19</v>
      </c>
      <c r="N1310" s="188" t="s">
        <v>47</v>
      </c>
      <c r="O1310" s="66"/>
      <c r="P1310" s="189">
        <f>O1310*H1310</f>
        <v>0</v>
      </c>
      <c r="Q1310" s="189">
        <v>0</v>
      </c>
      <c r="R1310" s="189">
        <f>Q1310*H1310</f>
        <v>0</v>
      </c>
      <c r="S1310" s="189">
        <v>0</v>
      </c>
      <c r="T1310" s="190">
        <f>S1310*H1310</f>
        <v>0</v>
      </c>
      <c r="U1310" s="36"/>
      <c r="V1310" s="36"/>
      <c r="W1310" s="36"/>
      <c r="X1310" s="36"/>
      <c r="Y1310" s="36"/>
      <c r="Z1310" s="36"/>
      <c r="AA1310" s="36"/>
      <c r="AB1310" s="36"/>
      <c r="AC1310" s="36"/>
      <c r="AD1310" s="36"/>
      <c r="AE1310" s="36"/>
      <c r="AR1310" s="191" t="s">
        <v>339</v>
      </c>
      <c r="AT1310" s="191" t="s">
        <v>145</v>
      </c>
      <c r="AU1310" s="191" t="s">
        <v>86</v>
      </c>
      <c r="AY1310" s="19" t="s">
        <v>142</v>
      </c>
      <c r="BE1310" s="192">
        <f>IF(N1310="základní",J1310,0)</f>
        <v>0</v>
      </c>
      <c r="BF1310" s="192">
        <f>IF(N1310="snížená",J1310,0)</f>
        <v>0</v>
      </c>
      <c r="BG1310" s="192">
        <f>IF(N1310="zákl. přenesená",J1310,0)</f>
        <v>0</v>
      </c>
      <c r="BH1310" s="192">
        <f>IF(N1310="sníž. přenesená",J1310,0)</f>
        <v>0</v>
      </c>
      <c r="BI1310" s="192">
        <f>IF(N1310="nulová",J1310,0)</f>
        <v>0</v>
      </c>
      <c r="BJ1310" s="19" t="s">
        <v>84</v>
      </c>
      <c r="BK1310" s="192">
        <f>ROUND(I1310*H1310,2)</f>
        <v>0</v>
      </c>
      <c r="BL1310" s="19" t="s">
        <v>339</v>
      </c>
      <c r="BM1310" s="191" t="s">
        <v>1831</v>
      </c>
    </row>
    <row r="1311" spans="1:65" s="2" customFormat="1" ht="11.25">
      <c r="A1311" s="36"/>
      <c r="B1311" s="37"/>
      <c r="C1311" s="38"/>
      <c r="D1311" s="193" t="s">
        <v>152</v>
      </c>
      <c r="E1311" s="38"/>
      <c r="F1311" s="194" t="s">
        <v>1832</v>
      </c>
      <c r="G1311" s="38"/>
      <c r="H1311" s="38"/>
      <c r="I1311" s="195"/>
      <c r="J1311" s="38"/>
      <c r="K1311" s="38"/>
      <c r="L1311" s="41"/>
      <c r="M1311" s="196"/>
      <c r="N1311" s="197"/>
      <c r="O1311" s="66"/>
      <c r="P1311" s="66"/>
      <c r="Q1311" s="66"/>
      <c r="R1311" s="66"/>
      <c r="S1311" s="66"/>
      <c r="T1311" s="67"/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T1311" s="19" t="s">
        <v>152</v>
      </c>
      <c r="AU1311" s="19" t="s">
        <v>86</v>
      </c>
    </row>
    <row r="1312" spans="1:65" s="13" customFormat="1" ht="11.25">
      <c r="B1312" s="206"/>
      <c r="C1312" s="207"/>
      <c r="D1312" s="198" t="s">
        <v>254</v>
      </c>
      <c r="E1312" s="208" t="s">
        <v>19</v>
      </c>
      <c r="F1312" s="209" t="s">
        <v>1833</v>
      </c>
      <c r="G1312" s="207"/>
      <c r="H1312" s="210">
        <v>59.286000000000001</v>
      </c>
      <c r="I1312" s="211"/>
      <c r="J1312" s="207"/>
      <c r="K1312" s="207"/>
      <c r="L1312" s="212"/>
      <c r="M1312" s="213"/>
      <c r="N1312" s="214"/>
      <c r="O1312" s="214"/>
      <c r="P1312" s="214"/>
      <c r="Q1312" s="214"/>
      <c r="R1312" s="214"/>
      <c r="S1312" s="214"/>
      <c r="T1312" s="215"/>
      <c r="AT1312" s="216" t="s">
        <v>254</v>
      </c>
      <c r="AU1312" s="216" t="s">
        <v>86</v>
      </c>
      <c r="AV1312" s="13" t="s">
        <v>86</v>
      </c>
      <c r="AW1312" s="13" t="s">
        <v>37</v>
      </c>
      <c r="AX1312" s="13" t="s">
        <v>76</v>
      </c>
      <c r="AY1312" s="216" t="s">
        <v>142</v>
      </c>
    </row>
    <row r="1313" spans="1:65" s="13" customFormat="1" ht="11.25">
      <c r="B1313" s="206"/>
      <c r="C1313" s="207"/>
      <c r="D1313" s="198" t="s">
        <v>254</v>
      </c>
      <c r="E1313" s="208" t="s">
        <v>19</v>
      </c>
      <c r="F1313" s="209" t="s">
        <v>1834</v>
      </c>
      <c r="G1313" s="207"/>
      <c r="H1313" s="210">
        <v>129.78700000000001</v>
      </c>
      <c r="I1313" s="211"/>
      <c r="J1313" s="207"/>
      <c r="K1313" s="207"/>
      <c r="L1313" s="212"/>
      <c r="M1313" s="213"/>
      <c r="N1313" s="214"/>
      <c r="O1313" s="214"/>
      <c r="P1313" s="214"/>
      <c r="Q1313" s="214"/>
      <c r="R1313" s="214"/>
      <c r="S1313" s="214"/>
      <c r="T1313" s="215"/>
      <c r="AT1313" s="216" t="s">
        <v>254</v>
      </c>
      <c r="AU1313" s="216" t="s">
        <v>86</v>
      </c>
      <c r="AV1313" s="13" t="s">
        <v>86</v>
      </c>
      <c r="AW1313" s="13" t="s">
        <v>37</v>
      </c>
      <c r="AX1313" s="13" t="s">
        <v>76</v>
      </c>
      <c r="AY1313" s="216" t="s">
        <v>142</v>
      </c>
    </row>
    <row r="1314" spans="1:65" s="14" customFormat="1" ht="11.25">
      <c r="B1314" s="217"/>
      <c r="C1314" s="218"/>
      <c r="D1314" s="198" t="s">
        <v>254</v>
      </c>
      <c r="E1314" s="219" t="s">
        <v>19</v>
      </c>
      <c r="F1314" s="220" t="s">
        <v>266</v>
      </c>
      <c r="G1314" s="218"/>
      <c r="H1314" s="221">
        <v>189.07300000000001</v>
      </c>
      <c r="I1314" s="222"/>
      <c r="J1314" s="218"/>
      <c r="K1314" s="218"/>
      <c r="L1314" s="223"/>
      <c r="M1314" s="224"/>
      <c r="N1314" s="225"/>
      <c r="O1314" s="225"/>
      <c r="P1314" s="225"/>
      <c r="Q1314" s="225"/>
      <c r="R1314" s="225"/>
      <c r="S1314" s="225"/>
      <c r="T1314" s="226"/>
      <c r="AT1314" s="227" t="s">
        <v>254</v>
      </c>
      <c r="AU1314" s="227" t="s">
        <v>86</v>
      </c>
      <c r="AV1314" s="14" t="s">
        <v>167</v>
      </c>
      <c r="AW1314" s="14" t="s">
        <v>37</v>
      </c>
      <c r="AX1314" s="14" t="s">
        <v>84</v>
      </c>
      <c r="AY1314" s="227" t="s">
        <v>142</v>
      </c>
    </row>
    <row r="1315" spans="1:65" s="2" customFormat="1" ht="16.5" customHeight="1">
      <c r="A1315" s="36"/>
      <c r="B1315" s="37"/>
      <c r="C1315" s="228" t="s">
        <v>1835</v>
      </c>
      <c r="D1315" s="228" t="s">
        <v>351</v>
      </c>
      <c r="E1315" s="229" t="s">
        <v>1836</v>
      </c>
      <c r="F1315" s="230" t="s">
        <v>1837</v>
      </c>
      <c r="G1315" s="231" t="s">
        <v>251</v>
      </c>
      <c r="H1315" s="232">
        <v>142.76599999999999</v>
      </c>
      <c r="I1315" s="233"/>
      <c r="J1315" s="234">
        <f>ROUND(I1315*H1315,2)</f>
        <v>0</v>
      </c>
      <c r="K1315" s="230" t="s">
        <v>19</v>
      </c>
      <c r="L1315" s="235"/>
      <c r="M1315" s="236" t="s">
        <v>19</v>
      </c>
      <c r="N1315" s="237" t="s">
        <v>47</v>
      </c>
      <c r="O1315" s="66"/>
      <c r="P1315" s="189">
        <f>O1315*H1315</f>
        <v>0</v>
      </c>
      <c r="Q1315" s="189">
        <v>1.9460000000000002E-2</v>
      </c>
      <c r="R1315" s="189">
        <f>Q1315*H1315</f>
        <v>2.7782263600000001</v>
      </c>
      <c r="S1315" s="189">
        <v>0</v>
      </c>
      <c r="T1315" s="190">
        <f>S1315*H1315</f>
        <v>0</v>
      </c>
      <c r="U1315" s="36"/>
      <c r="V1315" s="36"/>
      <c r="W1315" s="36"/>
      <c r="X1315" s="36"/>
      <c r="Y1315" s="36"/>
      <c r="Z1315" s="36"/>
      <c r="AA1315" s="36"/>
      <c r="AB1315" s="36"/>
      <c r="AC1315" s="36"/>
      <c r="AD1315" s="36"/>
      <c r="AE1315" s="36"/>
      <c r="AR1315" s="191" t="s">
        <v>437</v>
      </c>
      <c r="AT1315" s="191" t="s">
        <v>351</v>
      </c>
      <c r="AU1315" s="191" t="s">
        <v>86</v>
      </c>
      <c r="AY1315" s="19" t="s">
        <v>142</v>
      </c>
      <c r="BE1315" s="192">
        <f>IF(N1315="základní",J1315,0)</f>
        <v>0</v>
      </c>
      <c r="BF1315" s="192">
        <f>IF(N1315="snížená",J1315,0)</f>
        <v>0</v>
      </c>
      <c r="BG1315" s="192">
        <f>IF(N1315="zákl. přenesená",J1315,0)</f>
        <v>0</v>
      </c>
      <c r="BH1315" s="192">
        <f>IF(N1315="sníž. přenesená",J1315,0)</f>
        <v>0</v>
      </c>
      <c r="BI1315" s="192">
        <f>IF(N1315="nulová",J1315,0)</f>
        <v>0</v>
      </c>
      <c r="BJ1315" s="19" t="s">
        <v>84</v>
      </c>
      <c r="BK1315" s="192">
        <f>ROUND(I1315*H1315,2)</f>
        <v>0</v>
      </c>
      <c r="BL1315" s="19" t="s">
        <v>339</v>
      </c>
      <c r="BM1315" s="191" t="s">
        <v>1838</v>
      </c>
    </row>
    <row r="1316" spans="1:65" s="13" customFormat="1" ht="11.25">
      <c r="B1316" s="206"/>
      <c r="C1316" s="207"/>
      <c r="D1316" s="198" t="s">
        <v>254</v>
      </c>
      <c r="E1316" s="208" t="s">
        <v>19</v>
      </c>
      <c r="F1316" s="209" t="s">
        <v>1834</v>
      </c>
      <c r="G1316" s="207"/>
      <c r="H1316" s="210">
        <v>129.78700000000001</v>
      </c>
      <c r="I1316" s="211"/>
      <c r="J1316" s="207"/>
      <c r="K1316" s="207"/>
      <c r="L1316" s="212"/>
      <c r="M1316" s="213"/>
      <c r="N1316" s="214"/>
      <c r="O1316" s="214"/>
      <c r="P1316" s="214"/>
      <c r="Q1316" s="214"/>
      <c r="R1316" s="214"/>
      <c r="S1316" s="214"/>
      <c r="T1316" s="215"/>
      <c r="AT1316" s="216" t="s">
        <v>254</v>
      </c>
      <c r="AU1316" s="216" t="s">
        <v>86</v>
      </c>
      <c r="AV1316" s="13" t="s">
        <v>86</v>
      </c>
      <c r="AW1316" s="13" t="s">
        <v>37</v>
      </c>
      <c r="AX1316" s="13" t="s">
        <v>84</v>
      </c>
      <c r="AY1316" s="216" t="s">
        <v>142</v>
      </c>
    </row>
    <row r="1317" spans="1:65" s="13" customFormat="1" ht="11.25">
      <c r="B1317" s="206"/>
      <c r="C1317" s="207"/>
      <c r="D1317" s="198" t="s">
        <v>254</v>
      </c>
      <c r="E1317" s="207"/>
      <c r="F1317" s="209" t="s">
        <v>1839</v>
      </c>
      <c r="G1317" s="207"/>
      <c r="H1317" s="210">
        <v>142.76599999999999</v>
      </c>
      <c r="I1317" s="211"/>
      <c r="J1317" s="207"/>
      <c r="K1317" s="207"/>
      <c r="L1317" s="212"/>
      <c r="M1317" s="213"/>
      <c r="N1317" s="214"/>
      <c r="O1317" s="214"/>
      <c r="P1317" s="214"/>
      <c r="Q1317" s="214"/>
      <c r="R1317" s="214"/>
      <c r="S1317" s="214"/>
      <c r="T1317" s="215"/>
      <c r="AT1317" s="216" t="s">
        <v>254</v>
      </c>
      <c r="AU1317" s="216" t="s">
        <v>86</v>
      </c>
      <c r="AV1317" s="13" t="s">
        <v>86</v>
      </c>
      <c r="AW1317" s="13" t="s">
        <v>4</v>
      </c>
      <c r="AX1317" s="13" t="s">
        <v>84</v>
      </c>
      <c r="AY1317" s="216" t="s">
        <v>142</v>
      </c>
    </row>
    <row r="1318" spans="1:65" s="2" customFormat="1" ht="21.75" customHeight="1">
      <c r="A1318" s="36"/>
      <c r="B1318" s="37"/>
      <c r="C1318" s="228" t="s">
        <v>1840</v>
      </c>
      <c r="D1318" s="228" t="s">
        <v>351</v>
      </c>
      <c r="E1318" s="229" t="s">
        <v>1841</v>
      </c>
      <c r="F1318" s="230" t="s">
        <v>1842</v>
      </c>
      <c r="G1318" s="231" t="s">
        <v>251</v>
      </c>
      <c r="H1318" s="232">
        <v>65.215000000000003</v>
      </c>
      <c r="I1318" s="233"/>
      <c r="J1318" s="234">
        <f>ROUND(I1318*H1318,2)</f>
        <v>0</v>
      </c>
      <c r="K1318" s="230" t="s">
        <v>149</v>
      </c>
      <c r="L1318" s="235"/>
      <c r="M1318" s="236" t="s">
        <v>19</v>
      </c>
      <c r="N1318" s="237" t="s">
        <v>47</v>
      </c>
      <c r="O1318" s="66"/>
      <c r="P1318" s="189">
        <f>O1318*H1318</f>
        <v>0</v>
      </c>
      <c r="Q1318" s="189">
        <v>1.4500000000000001E-2</v>
      </c>
      <c r="R1318" s="189">
        <f>Q1318*H1318</f>
        <v>0.94561750000000011</v>
      </c>
      <c r="S1318" s="189">
        <v>0</v>
      </c>
      <c r="T1318" s="190">
        <f>S1318*H1318</f>
        <v>0</v>
      </c>
      <c r="U1318" s="36"/>
      <c r="V1318" s="36"/>
      <c r="W1318" s="36"/>
      <c r="X1318" s="36"/>
      <c r="Y1318" s="36"/>
      <c r="Z1318" s="36"/>
      <c r="AA1318" s="36"/>
      <c r="AB1318" s="36"/>
      <c r="AC1318" s="36"/>
      <c r="AD1318" s="36"/>
      <c r="AE1318" s="36"/>
      <c r="AR1318" s="191" t="s">
        <v>437</v>
      </c>
      <c r="AT1318" s="191" t="s">
        <v>351</v>
      </c>
      <c r="AU1318" s="191" t="s">
        <v>86</v>
      </c>
      <c r="AY1318" s="19" t="s">
        <v>142</v>
      </c>
      <c r="BE1318" s="192">
        <f>IF(N1318="základní",J1318,0)</f>
        <v>0</v>
      </c>
      <c r="BF1318" s="192">
        <f>IF(N1318="snížená",J1318,0)</f>
        <v>0</v>
      </c>
      <c r="BG1318" s="192">
        <f>IF(N1318="zákl. přenesená",J1318,0)</f>
        <v>0</v>
      </c>
      <c r="BH1318" s="192">
        <f>IF(N1318="sníž. přenesená",J1318,0)</f>
        <v>0</v>
      </c>
      <c r="BI1318" s="192">
        <f>IF(N1318="nulová",J1318,0)</f>
        <v>0</v>
      </c>
      <c r="BJ1318" s="19" t="s">
        <v>84</v>
      </c>
      <c r="BK1318" s="192">
        <f>ROUND(I1318*H1318,2)</f>
        <v>0</v>
      </c>
      <c r="BL1318" s="19" t="s">
        <v>339</v>
      </c>
      <c r="BM1318" s="191" t="s">
        <v>1843</v>
      </c>
    </row>
    <row r="1319" spans="1:65" s="13" customFormat="1" ht="11.25">
      <c r="B1319" s="206"/>
      <c r="C1319" s="207"/>
      <c r="D1319" s="198" t="s">
        <v>254</v>
      </c>
      <c r="E1319" s="208" t="s">
        <v>19</v>
      </c>
      <c r="F1319" s="209" t="s">
        <v>1833</v>
      </c>
      <c r="G1319" s="207"/>
      <c r="H1319" s="210">
        <v>59.286000000000001</v>
      </c>
      <c r="I1319" s="211"/>
      <c r="J1319" s="207"/>
      <c r="K1319" s="207"/>
      <c r="L1319" s="212"/>
      <c r="M1319" s="213"/>
      <c r="N1319" s="214"/>
      <c r="O1319" s="214"/>
      <c r="P1319" s="214"/>
      <c r="Q1319" s="214"/>
      <c r="R1319" s="214"/>
      <c r="S1319" s="214"/>
      <c r="T1319" s="215"/>
      <c r="AT1319" s="216" t="s">
        <v>254</v>
      </c>
      <c r="AU1319" s="216" t="s">
        <v>86</v>
      </c>
      <c r="AV1319" s="13" t="s">
        <v>86</v>
      </c>
      <c r="AW1319" s="13" t="s">
        <v>37</v>
      </c>
      <c r="AX1319" s="13" t="s">
        <v>84</v>
      </c>
      <c r="AY1319" s="216" t="s">
        <v>142</v>
      </c>
    </row>
    <row r="1320" spans="1:65" s="13" customFormat="1" ht="11.25">
      <c r="B1320" s="206"/>
      <c r="C1320" s="207"/>
      <c r="D1320" s="198" t="s">
        <v>254</v>
      </c>
      <c r="E1320" s="207"/>
      <c r="F1320" s="209" t="s">
        <v>1844</v>
      </c>
      <c r="G1320" s="207"/>
      <c r="H1320" s="210">
        <v>65.215000000000003</v>
      </c>
      <c r="I1320" s="211"/>
      <c r="J1320" s="207"/>
      <c r="K1320" s="207"/>
      <c r="L1320" s="212"/>
      <c r="M1320" s="213"/>
      <c r="N1320" s="214"/>
      <c r="O1320" s="214"/>
      <c r="P1320" s="214"/>
      <c r="Q1320" s="214"/>
      <c r="R1320" s="214"/>
      <c r="S1320" s="214"/>
      <c r="T1320" s="215"/>
      <c r="AT1320" s="216" t="s">
        <v>254</v>
      </c>
      <c r="AU1320" s="216" t="s">
        <v>86</v>
      </c>
      <c r="AV1320" s="13" t="s">
        <v>86</v>
      </c>
      <c r="AW1320" s="13" t="s">
        <v>4</v>
      </c>
      <c r="AX1320" s="13" t="s">
        <v>84</v>
      </c>
      <c r="AY1320" s="216" t="s">
        <v>142</v>
      </c>
    </row>
    <row r="1321" spans="1:65" s="2" customFormat="1" ht="33" customHeight="1">
      <c r="A1321" s="36"/>
      <c r="B1321" s="37"/>
      <c r="C1321" s="180" t="s">
        <v>1845</v>
      </c>
      <c r="D1321" s="180" t="s">
        <v>145</v>
      </c>
      <c r="E1321" s="181" t="s">
        <v>1846</v>
      </c>
      <c r="F1321" s="182" t="s">
        <v>1847</v>
      </c>
      <c r="G1321" s="183" t="s">
        <v>414</v>
      </c>
      <c r="H1321" s="184">
        <v>38.56</v>
      </c>
      <c r="I1321" s="185"/>
      <c r="J1321" s="186">
        <f>ROUND(I1321*H1321,2)</f>
        <v>0</v>
      </c>
      <c r="K1321" s="182" t="s">
        <v>149</v>
      </c>
      <c r="L1321" s="41"/>
      <c r="M1321" s="187" t="s">
        <v>19</v>
      </c>
      <c r="N1321" s="188" t="s">
        <v>47</v>
      </c>
      <c r="O1321" s="66"/>
      <c r="P1321" s="189">
        <f>O1321*H1321</f>
        <v>0</v>
      </c>
      <c r="Q1321" s="189">
        <v>0</v>
      </c>
      <c r="R1321" s="189">
        <f>Q1321*H1321</f>
        <v>0</v>
      </c>
      <c r="S1321" s="189">
        <v>0</v>
      </c>
      <c r="T1321" s="190">
        <f>S1321*H1321</f>
        <v>0</v>
      </c>
      <c r="U1321" s="36"/>
      <c r="V1321" s="36"/>
      <c r="W1321" s="36"/>
      <c r="X1321" s="36"/>
      <c r="Y1321" s="36"/>
      <c r="Z1321" s="36"/>
      <c r="AA1321" s="36"/>
      <c r="AB1321" s="36"/>
      <c r="AC1321" s="36"/>
      <c r="AD1321" s="36"/>
      <c r="AE1321" s="36"/>
      <c r="AR1321" s="191" t="s">
        <v>339</v>
      </c>
      <c r="AT1321" s="191" t="s">
        <v>145</v>
      </c>
      <c r="AU1321" s="191" t="s">
        <v>86</v>
      </c>
      <c r="AY1321" s="19" t="s">
        <v>142</v>
      </c>
      <c r="BE1321" s="192">
        <f>IF(N1321="základní",J1321,0)</f>
        <v>0</v>
      </c>
      <c r="BF1321" s="192">
        <f>IF(N1321="snížená",J1321,0)</f>
        <v>0</v>
      </c>
      <c r="BG1321" s="192">
        <f>IF(N1321="zákl. přenesená",J1321,0)</f>
        <v>0</v>
      </c>
      <c r="BH1321" s="192">
        <f>IF(N1321="sníž. přenesená",J1321,0)</f>
        <v>0</v>
      </c>
      <c r="BI1321" s="192">
        <f>IF(N1321="nulová",J1321,0)</f>
        <v>0</v>
      </c>
      <c r="BJ1321" s="19" t="s">
        <v>84</v>
      </c>
      <c r="BK1321" s="192">
        <f>ROUND(I1321*H1321,2)</f>
        <v>0</v>
      </c>
      <c r="BL1321" s="19" t="s">
        <v>339</v>
      </c>
      <c r="BM1321" s="191" t="s">
        <v>1848</v>
      </c>
    </row>
    <row r="1322" spans="1:65" s="2" customFormat="1" ht="11.25">
      <c r="A1322" s="36"/>
      <c r="B1322" s="37"/>
      <c r="C1322" s="38"/>
      <c r="D1322" s="193" t="s">
        <v>152</v>
      </c>
      <c r="E1322" s="38"/>
      <c r="F1322" s="194" t="s">
        <v>1849</v>
      </c>
      <c r="G1322" s="38"/>
      <c r="H1322" s="38"/>
      <c r="I1322" s="195"/>
      <c r="J1322" s="38"/>
      <c r="K1322" s="38"/>
      <c r="L1322" s="41"/>
      <c r="M1322" s="196"/>
      <c r="N1322" s="197"/>
      <c r="O1322" s="66"/>
      <c r="P1322" s="66"/>
      <c r="Q1322" s="66"/>
      <c r="R1322" s="66"/>
      <c r="S1322" s="66"/>
      <c r="T1322" s="67"/>
      <c r="U1322" s="36"/>
      <c r="V1322" s="36"/>
      <c r="W1322" s="36"/>
      <c r="X1322" s="36"/>
      <c r="Y1322" s="36"/>
      <c r="Z1322" s="36"/>
      <c r="AA1322" s="36"/>
      <c r="AB1322" s="36"/>
      <c r="AC1322" s="36"/>
      <c r="AD1322" s="36"/>
      <c r="AE1322" s="36"/>
      <c r="AT1322" s="19" t="s">
        <v>152</v>
      </c>
      <c r="AU1322" s="19" t="s">
        <v>86</v>
      </c>
    </row>
    <row r="1323" spans="1:65" s="13" customFormat="1" ht="11.25">
      <c r="B1323" s="206"/>
      <c r="C1323" s="207"/>
      <c r="D1323" s="198" t="s">
        <v>254</v>
      </c>
      <c r="E1323" s="208" t="s">
        <v>19</v>
      </c>
      <c r="F1323" s="209" t="s">
        <v>1850</v>
      </c>
      <c r="G1323" s="207"/>
      <c r="H1323" s="210">
        <v>9.64</v>
      </c>
      <c r="I1323" s="211"/>
      <c r="J1323" s="207"/>
      <c r="K1323" s="207"/>
      <c r="L1323" s="212"/>
      <c r="M1323" s="213"/>
      <c r="N1323" s="214"/>
      <c r="O1323" s="214"/>
      <c r="P1323" s="214"/>
      <c r="Q1323" s="214"/>
      <c r="R1323" s="214"/>
      <c r="S1323" s="214"/>
      <c r="T1323" s="215"/>
      <c r="AT1323" s="216" t="s">
        <v>254</v>
      </c>
      <c r="AU1323" s="216" t="s">
        <v>86</v>
      </c>
      <c r="AV1323" s="13" t="s">
        <v>86</v>
      </c>
      <c r="AW1323" s="13" t="s">
        <v>37</v>
      </c>
      <c r="AX1323" s="13" t="s">
        <v>76</v>
      </c>
      <c r="AY1323" s="216" t="s">
        <v>142</v>
      </c>
    </row>
    <row r="1324" spans="1:65" s="13" customFormat="1" ht="11.25">
      <c r="B1324" s="206"/>
      <c r="C1324" s="207"/>
      <c r="D1324" s="198" t="s">
        <v>254</v>
      </c>
      <c r="E1324" s="208" t="s">
        <v>19</v>
      </c>
      <c r="F1324" s="209" t="s">
        <v>1851</v>
      </c>
      <c r="G1324" s="207"/>
      <c r="H1324" s="210">
        <v>28.92</v>
      </c>
      <c r="I1324" s="211"/>
      <c r="J1324" s="207"/>
      <c r="K1324" s="207"/>
      <c r="L1324" s="212"/>
      <c r="M1324" s="213"/>
      <c r="N1324" s="214"/>
      <c r="O1324" s="214"/>
      <c r="P1324" s="214"/>
      <c r="Q1324" s="214"/>
      <c r="R1324" s="214"/>
      <c r="S1324" s="214"/>
      <c r="T1324" s="215"/>
      <c r="AT1324" s="216" t="s">
        <v>254</v>
      </c>
      <c r="AU1324" s="216" t="s">
        <v>86</v>
      </c>
      <c r="AV1324" s="13" t="s">
        <v>86</v>
      </c>
      <c r="AW1324" s="13" t="s">
        <v>37</v>
      </c>
      <c r="AX1324" s="13" t="s">
        <v>76</v>
      </c>
      <c r="AY1324" s="216" t="s">
        <v>142</v>
      </c>
    </row>
    <row r="1325" spans="1:65" s="14" customFormat="1" ht="11.25">
      <c r="B1325" s="217"/>
      <c r="C1325" s="218"/>
      <c r="D1325" s="198" t="s">
        <v>254</v>
      </c>
      <c r="E1325" s="219" t="s">
        <v>19</v>
      </c>
      <c r="F1325" s="220" t="s">
        <v>266</v>
      </c>
      <c r="G1325" s="218"/>
      <c r="H1325" s="221">
        <v>38.56</v>
      </c>
      <c r="I1325" s="222"/>
      <c r="J1325" s="218"/>
      <c r="K1325" s="218"/>
      <c r="L1325" s="223"/>
      <c r="M1325" s="224"/>
      <c r="N1325" s="225"/>
      <c r="O1325" s="225"/>
      <c r="P1325" s="225"/>
      <c r="Q1325" s="225"/>
      <c r="R1325" s="225"/>
      <c r="S1325" s="225"/>
      <c r="T1325" s="226"/>
      <c r="AT1325" s="227" t="s">
        <v>254</v>
      </c>
      <c r="AU1325" s="227" t="s">
        <v>86</v>
      </c>
      <c r="AV1325" s="14" t="s">
        <v>167</v>
      </c>
      <c r="AW1325" s="14" t="s">
        <v>37</v>
      </c>
      <c r="AX1325" s="14" t="s">
        <v>84</v>
      </c>
      <c r="AY1325" s="227" t="s">
        <v>142</v>
      </c>
    </row>
    <row r="1326" spans="1:65" s="2" customFormat="1" ht="33" customHeight="1">
      <c r="A1326" s="36"/>
      <c r="B1326" s="37"/>
      <c r="C1326" s="180" t="s">
        <v>1852</v>
      </c>
      <c r="D1326" s="180" t="s">
        <v>145</v>
      </c>
      <c r="E1326" s="181" t="s">
        <v>1853</v>
      </c>
      <c r="F1326" s="182" t="s">
        <v>1854</v>
      </c>
      <c r="G1326" s="183" t="s">
        <v>414</v>
      </c>
      <c r="H1326" s="184">
        <v>118.33</v>
      </c>
      <c r="I1326" s="185"/>
      <c r="J1326" s="186">
        <f>ROUND(I1326*H1326,2)</f>
        <v>0</v>
      </c>
      <c r="K1326" s="182" t="s">
        <v>149</v>
      </c>
      <c r="L1326" s="41"/>
      <c r="M1326" s="187" t="s">
        <v>19</v>
      </c>
      <c r="N1326" s="188" t="s">
        <v>47</v>
      </c>
      <c r="O1326" s="66"/>
      <c r="P1326" s="189">
        <f>O1326*H1326</f>
        <v>0</v>
      </c>
      <c r="Q1326" s="189">
        <v>0</v>
      </c>
      <c r="R1326" s="189">
        <f>Q1326*H1326</f>
        <v>0</v>
      </c>
      <c r="S1326" s="189">
        <v>0</v>
      </c>
      <c r="T1326" s="190">
        <f>S1326*H1326</f>
        <v>0</v>
      </c>
      <c r="U1326" s="36"/>
      <c r="V1326" s="36"/>
      <c r="W1326" s="36"/>
      <c r="X1326" s="36"/>
      <c r="Y1326" s="36"/>
      <c r="Z1326" s="36"/>
      <c r="AA1326" s="36"/>
      <c r="AB1326" s="36"/>
      <c r="AC1326" s="36"/>
      <c r="AD1326" s="36"/>
      <c r="AE1326" s="36"/>
      <c r="AR1326" s="191" t="s">
        <v>339</v>
      </c>
      <c r="AT1326" s="191" t="s">
        <v>145</v>
      </c>
      <c r="AU1326" s="191" t="s">
        <v>86</v>
      </c>
      <c r="AY1326" s="19" t="s">
        <v>142</v>
      </c>
      <c r="BE1326" s="192">
        <f>IF(N1326="základní",J1326,0)</f>
        <v>0</v>
      </c>
      <c r="BF1326" s="192">
        <f>IF(N1326="snížená",J1326,0)</f>
        <v>0</v>
      </c>
      <c r="BG1326" s="192">
        <f>IF(N1326="zákl. přenesená",J1326,0)</f>
        <v>0</v>
      </c>
      <c r="BH1326" s="192">
        <f>IF(N1326="sníž. přenesená",J1326,0)</f>
        <v>0</v>
      </c>
      <c r="BI1326" s="192">
        <f>IF(N1326="nulová",J1326,0)</f>
        <v>0</v>
      </c>
      <c r="BJ1326" s="19" t="s">
        <v>84</v>
      </c>
      <c r="BK1326" s="192">
        <f>ROUND(I1326*H1326,2)</f>
        <v>0</v>
      </c>
      <c r="BL1326" s="19" t="s">
        <v>339</v>
      </c>
      <c r="BM1326" s="191" t="s">
        <v>1855</v>
      </c>
    </row>
    <row r="1327" spans="1:65" s="2" customFormat="1" ht="11.25">
      <c r="A1327" s="36"/>
      <c r="B1327" s="37"/>
      <c r="C1327" s="38"/>
      <c r="D1327" s="193" t="s">
        <v>152</v>
      </c>
      <c r="E1327" s="38"/>
      <c r="F1327" s="194" t="s">
        <v>1856</v>
      </c>
      <c r="G1327" s="38"/>
      <c r="H1327" s="38"/>
      <c r="I1327" s="195"/>
      <c r="J1327" s="38"/>
      <c r="K1327" s="38"/>
      <c r="L1327" s="41"/>
      <c r="M1327" s="196"/>
      <c r="N1327" s="197"/>
      <c r="O1327" s="66"/>
      <c r="P1327" s="66"/>
      <c r="Q1327" s="66"/>
      <c r="R1327" s="66"/>
      <c r="S1327" s="66"/>
      <c r="T1327" s="67"/>
      <c r="U1327" s="36"/>
      <c r="V1327" s="36"/>
      <c r="W1327" s="36"/>
      <c r="X1327" s="36"/>
      <c r="Y1327" s="36"/>
      <c r="Z1327" s="36"/>
      <c r="AA1327" s="36"/>
      <c r="AB1327" s="36"/>
      <c r="AC1327" s="36"/>
      <c r="AD1327" s="36"/>
      <c r="AE1327" s="36"/>
      <c r="AT1327" s="19" t="s">
        <v>152</v>
      </c>
      <c r="AU1327" s="19" t="s">
        <v>86</v>
      </c>
    </row>
    <row r="1328" spans="1:65" s="13" customFormat="1" ht="11.25">
      <c r="B1328" s="206"/>
      <c r="C1328" s="207"/>
      <c r="D1328" s="198" t="s">
        <v>254</v>
      </c>
      <c r="E1328" s="208" t="s">
        <v>19</v>
      </c>
      <c r="F1328" s="209" t="s">
        <v>1857</v>
      </c>
      <c r="G1328" s="207"/>
      <c r="H1328" s="210">
        <v>14.46</v>
      </c>
      <c r="I1328" s="211"/>
      <c r="J1328" s="207"/>
      <c r="K1328" s="207"/>
      <c r="L1328" s="212"/>
      <c r="M1328" s="213"/>
      <c r="N1328" s="214"/>
      <c r="O1328" s="214"/>
      <c r="P1328" s="214"/>
      <c r="Q1328" s="214"/>
      <c r="R1328" s="214"/>
      <c r="S1328" s="214"/>
      <c r="T1328" s="215"/>
      <c r="AT1328" s="216" t="s">
        <v>254</v>
      </c>
      <c r="AU1328" s="216" t="s">
        <v>86</v>
      </c>
      <c r="AV1328" s="13" t="s">
        <v>86</v>
      </c>
      <c r="AW1328" s="13" t="s">
        <v>37</v>
      </c>
      <c r="AX1328" s="13" t="s">
        <v>76</v>
      </c>
      <c r="AY1328" s="216" t="s">
        <v>142</v>
      </c>
    </row>
    <row r="1329" spans="1:65" s="13" customFormat="1" ht="11.25">
      <c r="B1329" s="206"/>
      <c r="C1329" s="207"/>
      <c r="D1329" s="198" t="s">
        <v>254</v>
      </c>
      <c r="E1329" s="208" t="s">
        <v>19</v>
      </c>
      <c r="F1329" s="209" t="s">
        <v>1858</v>
      </c>
      <c r="G1329" s="207"/>
      <c r="H1329" s="210">
        <v>28.92</v>
      </c>
      <c r="I1329" s="211"/>
      <c r="J1329" s="207"/>
      <c r="K1329" s="207"/>
      <c r="L1329" s="212"/>
      <c r="M1329" s="213"/>
      <c r="N1329" s="214"/>
      <c r="O1329" s="214"/>
      <c r="P1329" s="214"/>
      <c r="Q1329" s="214"/>
      <c r="R1329" s="214"/>
      <c r="S1329" s="214"/>
      <c r="T1329" s="215"/>
      <c r="AT1329" s="216" t="s">
        <v>254</v>
      </c>
      <c r="AU1329" s="216" t="s">
        <v>86</v>
      </c>
      <c r="AV1329" s="13" t="s">
        <v>86</v>
      </c>
      <c r="AW1329" s="13" t="s">
        <v>37</v>
      </c>
      <c r="AX1329" s="13" t="s">
        <v>76</v>
      </c>
      <c r="AY1329" s="216" t="s">
        <v>142</v>
      </c>
    </row>
    <row r="1330" spans="1:65" s="13" customFormat="1" ht="11.25">
      <c r="B1330" s="206"/>
      <c r="C1330" s="207"/>
      <c r="D1330" s="198" t="s">
        <v>254</v>
      </c>
      <c r="E1330" s="208" t="s">
        <v>19</v>
      </c>
      <c r="F1330" s="209" t="s">
        <v>1859</v>
      </c>
      <c r="G1330" s="207"/>
      <c r="H1330" s="210">
        <v>9.64</v>
      </c>
      <c r="I1330" s="211"/>
      <c r="J1330" s="207"/>
      <c r="K1330" s="207"/>
      <c r="L1330" s="212"/>
      <c r="M1330" s="213"/>
      <c r="N1330" s="214"/>
      <c r="O1330" s="214"/>
      <c r="P1330" s="214"/>
      <c r="Q1330" s="214"/>
      <c r="R1330" s="214"/>
      <c r="S1330" s="214"/>
      <c r="T1330" s="215"/>
      <c r="AT1330" s="216" t="s">
        <v>254</v>
      </c>
      <c r="AU1330" s="216" t="s">
        <v>86</v>
      </c>
      <c r="AV1330" s="13" t="s">
        <v>86</v>
      </c>
      <c r="AW1330" s="13" t="s">
        <v>37</v>
      </c>
      <c r="AX1330" s="13" t="s">
        <v>76</v>
      </c>
      <c r="AY1330" s="216" t="s">
        <v>142</v>
      </c>
    </row>
    <row r="1331" spans="1:65" s="13" customFormat="1" ht="11.25">
      <c r="B1331" s="206"/>
      <c r="C1331" s="207"/>
      <c r="D1331" s="198" t="s">
        <v>254</v>
      </c>
      <c r="E1331" s="208" t="s">
        <v>19</v>
      </c>
      <c r="F1331" s="209" t="s">
        <v>1860</v>
      </c>
      <c r="G1331" s="207"/>
      <c r="H1331" s="210">
        <v>65.31</v>
      </c>
      <c r="I1331" s="211"/>
      <c r="J1331" s="207"/>
      <c r="K1331" s="207"/>
      <c r="L1331" s="212"/>
      <c r="M1331" s="213"/>
      <c r="N1331" s="214"/>
      <c r="O1331" s="214"/>
      <c r="P1331" s="214"/>
      <c r="Q1331" s="214"/>
      <c r="R1331" s="214"/>
      <c r="S1331" s="214"/>
      <c r="T1331" s="215"/>
      <c r="AT1331" s="216" t="s">
        <v>254</v>
      </c>
      <c r="AU1331" s="216" t="s">
        <v>86</v>
      </c>
      <c r="AV1331" s="13" t="s">
        <v>86</v>
      </c>
      <c r="AW1331" s="13" t="s">
        <v>37</v>
      </c>
      <c r="AX1331" s="13" t="s">
        <v>76</v>
      </c>
      <c r="AY1331" s="216" t="s">
        <v>142</v>
      </c>
    </row>
    <row r="1332" spans="1:65" s="14" customFormat="1" ht="11.25">
      <c r="B1332" s="217"/>
      <c r="C1332" s="218"/>
      <c r="D1332" s="198" t="s">
        <v>254</v>
      </c>
      <c r="E1332" s="219" t="s">
        <v>19</v>
      </c>
      <c r="F1332" s="220" t="s">
        <v>266</v>
      </c>
      <c r="G1332" s="218"/>
      <c r="H1332" s="221">
        <v>118.33</v>
      </c>
      <c r="I1332" s="222"/>
      <c r="J1332" s="218"/>
      <c r="K1332" s="218"/>
      <c r="L1332" s="223"/>
      <c r="M1332" s="224"/>
      <c r="N1332" s="225"/>
      <c r="O1332" s="225"/>
      <c r="P1332" s="225"/>
      <c r="Q1332" s="225"/>
      <c r="R1332" s="225"/>
      <c r="S1332" s="225"/>
      <c r="T1332" s="226"/>
      <c r="AT1332" s="227" t="s">
        <v>254</v>
      </c>
      <c r="AU1332" s="227" t="s">
        <v>86</v>
      </c>
      <c r="AV1332" s="14" t="s">
        <v>167</v>
      </c>
      <c r="AW1332" s="14" t="s">
        <v>37</v>
      </c>
      <c r="AX1332" s="14" t="s">
        <v>84</v>
      </c>
      <c r="AY1332" s="227" t="s">
        <v>142</v>
      </c>
    </row>
    <row r="1333" spans="1:65" s="2" customFormat="1" ht="33" customHeight="1">
      <c r="A1333" s="36"/>
      <c r="B1333" s="37"/>
      <c r="C1333" s="180" t="s">
        <v>1861</v>
      </c>
      <c r="D1333" s="180" t="s">
        <v>145</v>
      </c>
      <c r="E1333" s="181" t="s">
        <v>1862</v>
      </c>
      <c r="F1333" s="182" t="s">
        <v>1863</v>
      </c>
      <c r="G1333" s="183" t="s">
        <v>414</v>
      </c>
      <c r="H1333" s="184">
        <v>98.5</v>
      </c>
      <c r="I1333" s="185"/>
      <c r="J1333" s="186">
        <f>ROUND(I1333*H1333,2)</f>
        <v>0</v>
      </c>
      <c r="K1333" s="182" t="s">
        <v>149</v>
      </c>
      <c r="L1333" s="41"/>
      <c r="M1333" s="187" t="s">
        <v>19</v>
      </c>
      <c r="N1333" s="188" t="s">
        <v>47</v>
      </c>
      <c r="O1333" s="66"/>
      <c r="P1333" s="189">
        <f>O1333*H1333</f>
        <v>0</v>
      </c>
      <c r="Q1333" s="189">
        <v>0</v>
      </c>
      <c r="R1333" s="189">
        <f>Q1333*H1333</f>
        <v>0</v>
      </c>
      <c r="S1333" s="189">
        <v>0</v>
      </c>
      <c r="T1333" s="190">
        <f>S1333*H1333</f>
        <v>0</v>
      </c>
      <c r="U1333" s="36"/>
      <c r="V1333" s="36"/>
      <c r="W1333" s="36"/>
      <c r="X1333" s="36"/>
      <c r="Y1333" s="36"/>
      <c r="Z1333" s="36"/>
      <c r="AA1333" s="36"/>
      <c r="AB1333" s="36"/>
      <c r="AC1333" s="36"/>
      <c r="AD1333" s="36"/>
      <c r="AE1333" s="36"/>
      <c r="AR1333" s="191" t="s">
        <v>339</v>
      </c>
      <c r="AT1333" s="191" t="s">
        <v>145</v>
      </c>
      <c r="AU1333" s="191" t="s">
        <v>86</v>
      </c>
      <c r="AY1333" s="19" t="s">
        <v>142</v>
      </c>
      <c r="BE1333" s="192">
        <f>IF(N1333="základní",J1333,0)</f>
        <v>0</v>
      </c>
      <c r="BF1333" s="192">
        <f>IF(N1333="snížená",J1333,0)</f>
        <v>0</v>
      </c>
      <c r="BG1333" s="192">
        <f>IF(N1333="zákl. přenesená",J1333,0)</f>
        <v>0</v>
      </c>
      <c r="BH1333" s="192">
        <f>IF(N1333="sníž. přenesená",J1333,0)</f>
        <v>0</v>
      </c>
      <c r="BI1333" s="192">
        <f>IF(N1333="nulová",J1333,0)</f>
        <v>0</v>
      </c>
      <c r="BJ1333" s="19" t="s">
        <v>84</v>
      </c>
      <c r="BK1333" s="192">
        <f>ROUND(I1333*H1333,2)</f>
        <v>0</v>
      </c>
      <c r="BL1333" s="19" t="s">
        <v>339</v>
      </c>
      <c r="BM1333" s="191" t="s">
        <v>1864</v>
      </c>
    </row>
    <row r="1334" spans="1:65" s="2" customFormat="1" ht="11.25">
      <c r="A1334" s="36"/>
      <c r="B1334" s="37"/>
      <c r="C1334" s="38"/>
      <c r="D1334" s="193" t="s">
        <v>152</v>
      </c>
      <c r="E1334" s="38"/>
      <c r="F1334" s="194" t="s">
        <v>1865</v>
      </c>
      <c r="G1334" s="38"/>
      <c r="H1334" s="38"/>
      <c r="I1334" s="195"/>
      <c r="J1334" s="38"/>
      <c r="K1334" s="38"/>
      <c r="L1334" s="41"/>
      <c r="M1334" s="196"/>
      <c r="N1334" s="197"/>
      <c r="O1334" s="66"/>
      <c r="P1334" s="66"/>
      <c r="Q1334" s="66"/>
      <c r="R1334" s="66"/>
      <c r="S1334" s="66"/>
      <c r="T1334" s="67"/>
      <c r="U1334" s="36"/>
      <c r="V1334" s="36"/>
      <c r="W1334" s="36"/>
      <c r="X1334" s="36"/>
      <c r="Y1334" s="36"/>
      <c r="Z1334" s="36"/>
      <c r="AA1334" s="36"/>
      <c r="AB1334" s="36"/>
      <c r="AC1334" s="36"/>
      <c r="AD1334" s="36"/>
      <c r="AE1334" s="36"/>
      <c r="AT1334" s="19" t="s">
        <v>152</v>
      </c>
      <c r="AU1334" s="19" t="s">
        <v>86</v>
      </c>
    </row>
    <row r="1335" spans="1:65" s="13" customFormat="1" ht="11.25">
      <c r="B1335" s="206"/>
      <c r="C1335" s="207"/>
      <c r="D1335" s="198" t="s">
        <v>254</v>
      </c>
      <c r="E1335" s="208" t="s">
        <v>19</v>
      </c>
      <c r="F1335" s="209" t="s">
        <v>1866</v>
      </c>
      <c r="G1335" s="207"/>
      <c r="H1335" s="210">
        <v>98.5</v>
      </c>
      <c r="I1335" s="211"/>
      <c r="J1335" s="207"/>
      <c r="K1335" s="207"/>
      <c r="L1335" s="212"/>
      <c r="M1335" s="213"/>
      <c r="N1335" s="214"/>
      <c r="O1335" s="214"/>
      <c r="P1335" s="214"/>
      <c r="Q1335" s="214"/>
      <c r="R1335" s="214"/>
      <c r="S1335" s="214"/>
      <c r="T1335" s="215"/>
      <c r="AT1335" s="216" t="s">
        <v>254</v>
      </c>
      <c r="AU1335" s="216" t="s">
        <v>86</v>
      </c>
      <c r="AV1335" s="13" t="s">
        <v>86</v>
      </c>
      <c r="AW1335" s="13" t="s">
        <v>37</v>
      </c>
      <c r="AX1335" s="13" t="s">
        <v>84</v>
      </c>
      <c r="AY1335" s="216" t="s">
        <v>142</v>
      </c>
    </row>
    <row r="1336" spans="1:65" s="2" customFormat="1" ht="24.2" customHeight="1">
      <c r="A1336" s="36"/>
      <c r="B1336" s="37"/>
      <c r="C1336" s="228" t="s">
        <v>1867</v>
      </c>
      <c r="D1336" s="228" t="s">
        <v>351</v>
      </c>
      <c r="E1336" s="229" t="s">
        <v>1868</v>
      </c>
      <c r="F1336" s="230" t="s">
        <v>1869</v>
      </c>
      <c r="G1336" s="231" t="s">
        <v>258</v>
      </c>
      <c r="H1336" s="232">
        <v>0.56000000000000005</v>
      </c>
      <c r="I1336" s="233"/>
      <c r="J1336" s="234">
        <f>ROUND(I1336*H1336,2)</f>
        <v>0</v>
      </c>
      <c r="K1336" s="230" t="s">
        <v>149</v>
      </c>
      <c r="L1336" s="235"/>
      <c r="M1336" s="236" t="s">
        <v>19</v>
      </c>
      <c r="N1336" s="237" t="s">
        <v>47</v>
      </c>
      <c r="O1336" s="66"/>
      <c r="P1336" s="189">
        <f>O1336*H1336</f>
        <v>0</v>
      </c>
      <c r="Q1336" s="189">
        <v>0.44</v>
      </c>
      <c r="R1336" s="189">
        <f>Q1336*H1336</f>
        <v>0.24640000000000004</v>
      </c>
      <c r="S1336" s="189">
        <v>0</v>
      </c>
      <c r="T1336" s="190">
        <f>S1336*H1336</f>
        <v>0</v>
      </c>
      <c r="U1336" s="36"/>
      <c r="V1336" s="36"/>
      <c r="W1336" s="36"/>
      <c r="X1336" s="36"/>
      <c r="Y1336" s="36"/>
      <c r="Z1336" s="36"/>
      <c r="AA1336" s="36"/>
      <c r="AB1336" s="36"/>
      <c r="AC1336" s="36"/>
      <c r="AD1336" s="36"/>
      <c r="AE1336" s="36"/>
      <c r="AR1336" s="191" t="s">
        <v>437</v>
      </c>
      <c r="AT1336" s="191" t="s">
        <v>351</v>
      </c>
      <c r="AU1336" s="191" t="s">
        <v>86</v>
      </c>
      <c r="AY1336" s="19" t="s">
        <v>142</v>
      </c>
      <c r="BE1336" s="192">
        <f>IF(N1336="základní",J1336,0)</f>
        <v>0</v>
      </c>
      <c r="BF1336" s="192">
        <f>IF(N1336="snížená",J1336,0)</f>
        <v>0</v>
      </c>
      <c r="BG1336" s="192">
        <f>IF(N1336="zákl. přenesená",J1336,0)</f>
        <v>0</v>
      </c>
      <c r="BH1336" s="192">
        <f>IF(N1336="sníž. přenesená",J1336,0)</f>
        <v>0</v>
      </c>
      <c r="BI1336" s="192">
        <f>IF(N1336="nulová",J1336,0)</f>
        <v>0</v>
      </c>
      <c r="BJ1336" s="19" t="s">
        <v>84</v>
      </c>
      <c r="BK1336" s="192">
        <f>ROUND(I1336*H1336,2)</f>
        <v>0</v>
      </c>
      <c r="BL1336" s="19" t="s">
        <v>339</v>
      </c>
      <c r="BM1336" s="191" t="s">
        <v>1870</v>
      </c>
    </row>
    <row r="1337" spans="1:65" s="13" customFormat="1" ht="11.25">
      <c r="B1337" s="206"/>
      <c r="C1337" s="207"/>
      <c r="D1337" s="198" t="s">
        <v>254</v>
      </c>
      <c r="E1337" s="208" t="s">
        <v>19</v>
      </c>
      <c r="F1337" s="209" t="s">
        <v>1871</v>
      </c>
      <c r="G1337" s="207"/>
      <c r="H1337" s="210">
        <v>0.127</v>
      </c>
      <c r="I1337" s="211"/>
      <c r="J1337" s="207"/>
      <c r="K1337" s="207"/>
      <c r="L1337" s="212"/>
      <c r="M1337" s="213"/>
      <c r="N1337" s="214"/>
      <c r="O1337" s="214"/>
      <c r="P1337" s="214"/>
      <c r="Q1337" s="214"/>
      <c r="R1337" s="214"/>
      <c r="S1337" s="214"/>
      <c r="T1337" s="215"/>
      <c r="AT1337" s="216" t="s">
        <v>254</v>
      </c>
      <c r="AU1337" s="216" t="s">
        <v>86</v>
      </c>
      <c r="AV1337" s="13" t="s">
        <v>86</v>
      </c>
      <c r="AW1337" s="13" t="s">
        <v>37</v>
      </c>
      <c r="AX1337" s="13" t="s">
        <v>76</v>
      </c>
      <c r="AY1337" s="216" t="s">
        <v>142</v>
      </c>
    </row>
    <row r="1338" spans="1:65" s="13" customFormat="1" ht="11.25">
      <c r="B1338" s="206"/>
      <c r="C1338" s="207"/>
      <c r="D1338" s="198" t="s">
        <v>254</v>
      </c>
      <c r="E1338" s="208" t="s">
        <v>19</v>
      </c>
      <c r="F1338" s="209" t="s">
        <v>1872</v>
      </c>
      <c r="G1338" s="207"/>
      <c r="H1338" s="210">
        <v>0.38200000000000001</v>
      </c>
      <c r="I1338" s="211"/>
      <c r="J1338" s="207"/>
      <c r="K1338" s="207"/>
      <c r="L1338" s="212"/>
      <c r="M1338" s="213"/>
      <c r="N1338" s="214"/>
      <c r="O1338" s="214"/>
      <c r="P1338" s="214"/>
      <c r="Q1338" s="214"/>
      <c r="R1338" s="214"/>
      <c r="S1338" s="214"/>
      <c r="T1338" s="215"/>
      <c r="AT1338" s="216" t="s">
        <v>254</v>
      </c>
      <c r="AU1338" s="216" t="s">
        <v>86</v>
      </c>
      <c r="AV1338" s="13" t="s">
        <v>86</v>
      </c>
      <c r="AW1338" s="13" t="s">
        <v>37</v>
      </c>
      <c r="AX1338" s="13" t="s">
        <v>76</v>
      </c>
      <c r="AY1338" s="216" t="s">
        <v>142</v>
      </c>
    </row>
    <row r="1339" spans="1:65" s="14" customFormat="1" ht="11.25">
      <c r="B1339" s="217"/>
      <c r="C1339" s="218"/>
      <c r="D1339" s="198" t="s">
        <v>254</v>
      </c>
      <c r="E1339" s="219" t="s">
        <v>19</v>
      </c>
      <c r="F1339" s="220" t="s">
        <v>266</v>
      </c>
      <c r="G1339" s="218"/>
      <c r="H1339" s="221">
        <v>0.50900000000000001</v>
      </c>
      <c r="I1339" s="222"/>
      <c r="J1339" s="218"/>
      <c r="K1339" s="218"/>
      <c r="L1339" s="223"/>
      <c r="M1339" s="224"/>
      <c r="N1339" s="225"/>
      <c r="O1339" s="225"/>
      <c r="P1339" s="225"/>
      <c r="Q1339" s="225"/>
      <c r="R1339" s="225"/>
      <c r="S1339" s="225"/>
      <c r="T1339" s="226"/>
      <c r="AT1339" s="227" t="s">
        <v>254</v>
      </c>
      <c r="AU1339" s="227" t="s">
        <v>86</v>
      </c>
      <c r="AV1339" s="14" t="s">
        <v>167</v>
      </c>
      <c r="AW1339" s="14" t="s">
        <v>37</v>
      </c>
      <c r="AX1339" s="14" t="s">
        <v>84</v>
      </c>
      <c r="AY1339" s="227" t="s">
        <v>142</v>
      </c>
    </row>
    <row r="1340" spans="1:65" s="13" customFormat="1" ht="11.25">
      <c r="B1340" s="206"/>
      <c r="C1340" s="207"/>
      <c r="D1340" s="198" t="s">
        <v>254</v>
      </c>
      <c r="E1340" s="207"/>
      <c r="F1340" s="209" t="s">
        <v>1873</v>
      </c>
      <c r="G1340" s="207"/>
      <c r="H1340" s="210">
        <v>0.56000000000000005</v>
      </c>
      <c r="I1340" s="211"/>
      <c r="J1340" s="207"/>
      <c r="K1340" s="207"/>
      <c r="L1340" s="212"/>
      <c r="M1340" s="213"/>
      <c r="N1340" s="214"/>
      <c r="O1340" s="214"/>
      <c r="P1340" s="214"/>
      <c r="Q1340" s="214"/>
      <c r="R1340" s="214"/>
      <c r="S1340" s="214"/>
      <c r="T1340" s="215"/>
      <c r="AT1340" s="216" t="s">
        <v>254</v>
      </c>
      <c r="AU1340" s="216" t="s">
        <v>86</v>
      </c>
      <c r="AV1340" s="13" t="s">
        <v>86</v>
      </c>
      <c r="AW1340" s="13" t="s">
        <v>4</v>
      </c>
      <c r="AX1340" s="13" t="s">
        <v>84</v>
      </c>
      <c r="AY1340" s="216" t="s">
        <v>142</v>
      </c>
    </row>
    <row r="1341" spans="1:65" s="2" customFormat="1" ht="24.2" customHeight="1">
      <c r="A1341" s="36"/>
      <c r="B1341" s="37"/>
      <c r="C1341" s="228" t="s">
        <v>1874</v>
      </c>
      <c r="D1341" s="228" t="s">
        <v>351</v>
      </c>
      <c r="E1341" s="229" t="s">
        <v>1875</v>
      </c>
      <c r="F1341" s="230" t="s">
        <v>1876</v>
      </c>
      <c r="G1341" s="231" t="s">
        <v>258</v>
      </c>
      <c r="H1341" s="232">
        <v>0.83899999999999997</v>
      </c>
      <c r="I1341" s="233"/>
      <c r="J1341" s="234">
        <f>ROUND(I1341*H1341,2)</f>
        <v>0</v>
      </c>
      <c r="K1341" s="230" t="s">
        <v>149</v>
      </c>
      <c r="L1341" s="235"/>
      <c r="M1341" s="236" t="s">
        <v>19</v>
      </c>
      <c r="N1341" s="237" t="s">
        <v>47</v>
      </c>
      <c r="O1341" s="66"/>
      <c r="P1341" s="189">
        <f>O1341*H1341</f>
        <v>0</v>
      </c>
      <c r="Q1341" s="189">
        <v>0.44</v>
      </c>
      <c r="R1341" s="189">
        <f>Q1341*H1341</f>
        <v>0.36915999999999999</v>
      </c>
      <c r="S1341" s="189">
        <v>0</v>
      </c>
      <c r="T1341" s="190">
        <f>S1341*H1341</f>
        <v>0</v>
      </c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R1341" s="191" t="s">
        <v>437</v>
      </c>
      <c r="AT1341" s="191" t="s">
        <v>351</v>
      </c>
      <c r="AU1341" s="191" t="s">
        <v>86</v>
      </c>
      <c r="AY1341" s="19" t="s">
        <v>142</v>
      </c>
      <c r="BE1341" s="192">
        <f>IF(N1341="základní",J1341,0)</f>
        <v>0</v>
      </c>
      <c r="BF1341" s="192">
        <f>IF(N1341="snížená",J1341,0)</f>
        <v>0</v>
      </c>
      <c r="BG1341" s="192">
        <f>IF(N1341="zákl. přenesená",J1341,0)</f>
        <v>0</v>
      </c>
      <c r="BH1341" s="192">
        <f>IF(N1341="sníž. přenesená",J1341,0)</f>
        <v>0</v>
      </c>
      <c r="BI1341" s="192">
        <f>IF(N1341="nulová",J1341,0)</f>
        <v>0</v>
      </c>
      <c r="BJ1341" s="19" t="s">
        <v>84</v>
      </c>
      <c r="BK1341" s="192">
        <f>ROUND(I1341*H1341,2)</f>
        <v>0</v>
      </c>
      <c r="BL1341" s="19" t="s">
        <v>339</v>
      </c>
      <c r="BM1341" s="191" t="s">
        <v>1877</v>
      </c>
    </row>
    <row r="1342" spans="1:65" s="13" customFormat="1" ht="11.25">
      <c r="B1342" s="206"/>
      <c r="C1342" s="207"/>
      <c r="D1342" s="198" t="s">
        <v>254</v>
      </c>
      <c r="E1342" s="208" t="s">
        <v>19</v>
      </c>
      <c r="F1342" s="209" t="s">
        <v>1878</v>
      </c>
      <c r="G1342" s="207"/>
      <c r="H1342" s="210">
        <v>0.254</v>
      </c>
      <c r="I1342" s="211"/>
      <c r="J1342" s="207"/>
      <c r="K1342" s="207"/>
      <c r="L1342" s="212"/>
      <c r="M1342" s="213"/>
      <c r="N1342" s="214"/>
      <c r="O1342" s="214"/>
      <c r="P1342" s="214"/>
      <c r="Q1342" s="214"/>
      <c r="R1342" s="214"/>
      <c r="S1342" s="214"/>
      <c r="T1342" s="215"/>
      <c r="AT1342" s="216" t="s">
        <v>254</v>
      </c>
      <c r="AU1342" s="216" t="s">
        <v>86</v>
      </c>
      <c r="AV1342" s="13" t="s">
        <v>86</v>
      </c>
      <c r="AW1342" s="13" t="s">
        <v>37</v>
      </c>
      <c r="AX1342" s="13" t="s">
        <v>76</v>
      </c>
      <c r="AY1342" s="216" t="s">
        <v>142</v>
      </c>
    </row>
    <row r="1343" spans="1:65" s="13" customFormat="1" ht="11.25">
      <c r="B1343" s="206"/>
      <c r="C1343" s="207"/>
      <c r="D1343" s="198" t="s">
        <v>254</v>
      </c>
      <c r="E1343" s="208" t="s">
        <v>19</v>
      </c>
      <c r="F1343" s="209" t="s">
        <v>1879</v>
      </c>
      <c r="G1343" s="207"/>
      <c r="H1343" s="210">
        <v>0.50900000000000001</v>
      </c>
      <c r="I1343" s="211"/>
      <c r="J1343" s="207"/>
      <c r="K1343" s="207"/>
      <c r="L1343" s="212"/>
      <c r="M1343" s="213"/>
      <c r="N1343" s="214"/>
      <c r="O1343" s="214"/>
      <c r="P1343" s="214"/>
      <c r="Q1343" s="214"/>
      <c r="R1343" s="214"/>
      <c r="S1343" s="214"/>
      <c r="T1343" s="215"/>
      <c r="AT1343" s="216" t="s">
        <v>254</v>
      </c>
      <c r="AU1343" s="216" t="s">
        <v>86</v>
      </c>
      <c r="AV1343" s="13" t="s">
        <v>86</v>
      </c>
      <c r="AW1343" s="13" t="s">
        <v>37</v>
      </c>
      <c r="AX1343" s="13" t="s">
        <v>76</v>
      </c>
      <c r="AY1343" s="216" t="s">
        <v>142</v>
      </c>
    </row>
    <row r="1344" spans="1:65" s="14" customFormat="1" ht="11.25">
      <c r="B1344" s="217"/>
      <c r="C1344" s="218"/>
      <c r="D1344" s="198" t="s">
        <v>254</v>
      </c>
      <c r="E1344" s="219" t="s">
        <v>19</v>
      </c>
      <c r="F1344" s="220" t="s">
        <v>266</v>
      </c>
      <c r="G1344" s="218"/>
      <c r="H1344" s="221">
        <v>0.76300000000000001</v>
      </c>
      <c r="I1344" s="222"/>
      <c r="J1344" s="218"/>
      <c r="K1344" s="218"/>
      <c r="L1344" s="223"/>
      <c r="M1344" s="224"/>
      <c r="N1344" s="225"/>
      <c r="O1344" s="225"/>
      <c r="P1344" s="225"/>
      <c r="Q1344" s="225"/>
      <c r="R1344" s="225"/>
      <c r="S1344" s="225"/>
      <c r="T1344" s="226"/>
      <c r="AT1344" s="227" t="s">
        <v>254</v>
      </c>
      <c r="AU1344" s="227" t="s">
        <v>86</v>
      </c>
      <c r="AV1344" s="14" t="s">
        <v>167</v>
      </c>
      <c r="AW1344" s="14" t="s">
        <v>37</v>
      </c>
      <c r="AX1344" s="14" t="s">
        <v>84</v>
      </c>
      <c r="AY1344" s="227" t="s">
        <v>142</v>
      </c>
    </row>
    <row r="1345" spans="1:65" s="13" customFormat="1" ht="11.25">
      <c r="B1345" s="206"/>
      <c r="C1345" s="207"/>
      <c r="D1345" s="198" t="s">
        <v>254</v>
      </c>
      <c r="E1345" s="207"/>
      <c r="F1345" s="209" t="s">
        <v>1880</v>
      </c>
      <c r="G1345" s="207"/>
      <c r="H1345" s="210">
        <v>0.83899999999999997</v>
      </c>
      <c r="I1345" s="211"/>
      <c r="J1345" s="207"/>
      <c r="K1345" s="207"/>
      <c r="L1345" s="212"/>
      <c r="M1345" s="213"/>
      <c r="N1345" s="214"/>
      <c r="O1345" s="214"/>
      <c r="P1345" s="214"/>
      <c r="Q1345" s="214"/>
      <c r="R1345" s="214"/>
      <c r="S1345" s="214"/>
      <c r="T1345" s="215"/>
      <c r="AT1345" s="216" t="s">
        <v>254</v>
      </c>
      <c r="AU1345" s="216" t="s">
        <v>86</v>
      </c>
      <c r="AV1345" s="13" t="s">
        <v>86</v>
      </c>
      <c r="AW1345" s="13" t="s">
        <v>4</v>
      </c>
      <c r="AX1345" s="13" t="s">
        <v>84</v>
      </c>
      <c r="AY1345" s="216" t="s">
        <v>142</v>
      </c>
    </row>
    <row r="1346" spans="1:65" s="2" customFormat="1" ht="24.2" customHeight="1">
      <c r="A1346" s="36"/>
      <c r="B1346" s="37"/>
      <c r="C1346" s="228" t="s">
        <v>1881</v>
      </c>
      <c r="D1346" s="228" t="s">
        <v>351</v>
      </c>
      <c r="E1346" s="229" t="s">
        <v>1882</v>
      </c>
      <c r="F1346" s="230" t="s">
        <v>1883</v>
      </c>
      <c r="G1346" s="231" t="s">
        <v>258</v>
      </c>
      <c r="H1346" s="232">
        <v>0.27900000000000003</v>
      </c>
      <c r="I1346" s="233"/>
      <c r="J1346" s="234">
        <f>ROUND(I1346*H1346,2)</f>
        <v>0</v>
      </c>
      <c r="K1346" s="230" t="s">
        <v>149</v>
      </c>
      <c r="L1346" s="235"/>
      <c r="M1346" s="236" t="s">
        <v>19</v>
      </c>
      <c r="N1346" s="237" t="s">
        <v>47</v>
      </c>
      <c r="O1346" s="66"/>
      <c r="P1346" s="189">
        <f>O1346*H1346</f>
        <v>0</v>
      </c>
      <c r="Q1346" s="189">
        <v>0.44</v>
      </c>
      <c r="R1346" s="189">
        <f>Q1346*H1346</f>
        <v>0.12276000000000001</v>
      </c>
      <c r="S1346" s="189">
        <v>0</v>
      </c>
      <c r="T1346" s="190">
        <f>S1346*H1346</f>
        <v>0</v>
      </c>
      <c r="U1346" s="36"/>
      <c r="V1346" s="36"/>
      <c r="W1346" s="36"/>
      <c r="X1346" s="36"/>
      <c r="Y1346" s="36"/>
      <c r="Z1346" s="36"/>
      <c r="AA1346" s="36"/>
      <c r="AB1346" s="36"/>
      <c r="AC1346" s="36"/>
      <c r="AD1346" s="36"/>
      <c r="AE1346" s="36"/>
      <c r="AR1346" s="191" t="s">
        <v>437</v>
      </c>
      <c r="AT1346" s="191" t="s">
        <v>351</v>
      </c>
      <c r="AU1346" s="191" t="s">
        <v>86</v>
      </c>
      <c r="AY1346" s="19" t="s">
        <v>142</v>
      </c>
      <c r="BE1346" s="192">
        <f>IF(N1346="základní",J1346,0)</f>
        <v>0</v>
      </c>
      <c r="BF1346" s="192">
        <f>IF(N1346="snížená",J1346,0)</f>
        <v>0</v>
      </c>
      <c r="BG1346" s="192">
        <f>IF(N1346="zákl. přenesená",J1346,0)</f>
        <v>0</v>
      </c>
      <c r="BH1346" s="192">
        <f>IF(N1346="sníž. přenesená",J1346,0)</f>
        <v>0</v>
      </c>
      <c r="BI1346" s="192">
        <f>IF(N1346="nulová",J1346,0)</f>
        <v>0</v>
      </c>
      <c r="BJ1346" s="19" t="s">
        <v>84</v>
      </c>
      <c r="BK1346" s="192">
        <f>ROUND(I1346*H1346,2)</f>
        <v>0</v>
      </c>
      <c r="BL1346" s="19" t="s">
        <v>339</v>
      </c>
      <c r="BM1346" s="191" t="s">
        <v>1884</v>
      </c>
    </row>
    <row r="1347" spans="1:65" s="13" customFormat="1" ht="11.25">
      <c r="B1347" s="206"/>
      <c r="C1347" s="207"/>
      <c r="D1347" s="198" t="s">
        <v>254</v>
      </c>
      <c r="E1347" s="208" t="s">
        <v>19</v>
      </c>
      <c r="F1347" s="209" t="s">
        <v>1885</v>
      </c>
      <c r="G1347" s="207"/>
      <c r="H1347" s="210">
        <v>0.254</v>
      </c>
      <c r="I1347" s="211"/>
      <c r="J1347" s="207"/>
      <c r="K1347" s="207"/>
      <c r="L1347" s="212"/>
      <c r="M1347" s="213"/>
      <c r="N1347" s="214"/>
      <c r="O1347" s="214"/>
      <c r="P1347" s="214"/>
      <c r="Q1347" s="214"/>
      <c r="R1347" s="214"/>
      <c r="S1347" s="214"/>
      <c r="T1347" s="215"/>
      <c r="AT1347" s="216" t="s">
        <v>254</v>
      </c>
      <c r="AU1347" s="216" t="s">
        <v>86</v>
      </c>
      <c r="AV1347" s="13" t="s">
        <v>86</v>
      </c>
      <c r="AW1347" s="13" t="s">
        <v>37</v>
      </c>
      <c r="AX1347" s="13" t="s">
        <v>84</v>
      </c>
      <c r="AY1347" s="216" t="s">
        <v>142</v>
      </c>
    </row>
    <row r="1348" spans="1:65" s="13" customFormat="1" ht="11.25">
      <c r="B1348" s="206"/>
      <c r="C1348" s="207"/>
      <c r="D1348" s="198" t="s">
        <v>254</v>
      </c>
      <c r="E1348" s="207"/>
      <c r="F1348" s="209" t="s">
        <v>1886</v>
      </c>
      <c r="G1348" s="207"/>
      <c r="H1348" s="210">
        <v>0.27900000000000003</v>
      </c>
      <c r="I1348" s="211"/>
      <c r="J1348" s="207"/>
      <c r="K1348" s="207"/>
      <c r="L1348" s="212"/>
      <c r="M1348" s="213"/>
      <c r="N1348" s="214"/>
      <c r="O1348" s="214"/>
      <c r="P1348" s="214"/>
      <c r="Q1348" s="214"/>
      <c r="R1348" s="214"/>
      <c r="S1348" s="214"/>
      <c r="T1348" s="215"/>
      <c r="AT1348" s="216" t="s">
        <v>254</v>
      </c>
      <c r="AU1348" s="216" t="s">
        <v>86</v>
      </c>
      <c r="AV1348" s="13" t="s">
        <v>86</v>
      </c>
      <c r="AW1348" s="13" t="s">
        <v>4</v>
      </c>
      <c r="AX1348" s="13" t="s">
        <v>84</v>
      </c>
      <c r="AY1348" s="216" t="s">
        <v>142</v>
      </c>
    </row>
    <row r="1349" spans="1:65" s="2" customFormat="1" ht="21.75" customHeight="1">
      <c r="A1349" s="36"/>
      <c r="B1349" s="37"/>
      <c r="C1349" s="228" t="s">
        <v>1887</v>
      </c>
      <c r="D1349" s="228" t="s">
        <v>351</v>
      </c>
      <c r="E1349" s="229" t="s">
        <v>1702</v>
      </c>
      <c r="F1349" s="230" t="s">
        <v>1703</v>
      </c>
      <c r="G1349" s="231" t="s">
        <v>258</v>
      </c>
      <c r="H1349" s="232">
        <v>5.9989999999999997</v>
      </c>
      <c r="I1349" s="233"/>
      <c r="J1349" s="234">
        <f>ROUND(I1349*H1349,2)</f>
        <v>0</v>
      </c>
      <c r="K1349" s="230" t="s">
        <v>149</v>
      </c>
      <c r="L1349" s="235"/>
      <c r="M1349" s="236" t="s">
        <v>19</v>
      </c>
      <c r="N1349" s="237" t="s">
        <v>47</v>
      </c>
      <c r="O1349" s="66"/>
      <c r="P1349" s="189">
        <f>O1349*H1349</f>
        <v>0</v>
      </c>
      <c r="Q1349" s="189">
        <v>0.44</v>
      </c>
      <c r="R1349" s="189">
        <f>Q1349*H1349</f>
        <v>2.6395599999999999</v>
      </c>
      <c r="S1349" s="189">
        <v>0</v>
      </c>
      <c r="T1349" s="190">
        <f>S1349*H1349</f>
        <v>0</v>
      </c>
      <c r="U1349" s="36"/>
      <c r="V1349" s="36"/>
      <c r="W1349" s="36"/>
      <c r="X1349" s="36"/>
      <c r="Y1349" s="36"/>
      <c r="Z1349" s="36"/>
      <c r="AA1349" s="36"/>
      <c r="AB1349" s="36"/>
      <c r="AC1349" s="36"/>
      <c r="AD1349" s="36"/>
      <c r="AE1349" s="36"/>
      <c r="AR1349" s="191" t="s">
        <v>437</v>
      </c>
      <c r="AT1349" s="191" t="s">
        <v>351</v>
      </c>
      <c r="AU1349" s="191" t="s">
        <v>86</v>
      </c>
      <c r="AY1349" s="19" t="s">
        <v>142</v>
      </c>
      <c r="BE1349" s="192">
        <f>IF(N1349="základní",J1349,0)</f>
        <v>0</v>
      </c>
      <c r="BF1349" s="192">
        <f>IF(N1349="snížená",J1349,0)</f>
        <v>0</v>
      </c>
      <c r="BG1349" s="192">
        <f>IF(N1349="zákl. přenesená",J1349,0)</f>
        <v>0</v>
      </c>
      <c r="BH1349" s="192">
        <f>IF(N1349="sníž. přenesená",J1349,0)</f>
        <v>0</v>
      </c>
      <c r="BI1349" s="192">
        <f>IF(N1349="nulová",J1349,0)</f>
        <v>0</v>
      </c>
      <c r="BJ1349" s="19" t="s">
        <v>84</v>
      </c>
      <c r="BK1349" s="192">
        <f>ROUND(I1349*H1349,2)</f>
        <v>0</v>
      </c>
      <c r="BL1349" s="19" t="s">
        <v>339</v>
      </c>
      <c r="BM1349" s="191" t="s">
        <v>1888</v>
      </c>
    </row>
    <row r="1350" spans="1:65" s="13" customFormat="1" ht="11.25">
      <c r="B1350" s="206"/>
      <c r="C1350" s="207"/>
      <c r="D1350" s="198" t="s">
        <v>254</v>
      </c>
      <c r="E1350" s="208" t="s">
        <v>19</v>
      </c>
      <c r="F1350" s="209" t="s">
        <v>1889</v>
      </c>
      <c r="G1350" s="207"/>
      <c r="H1350" s="210">
        <v>3.782</v>
      </c>
      <c r="I1350" s="211"/>
      <c r="J1350" s="207"/>
      <c r="K1350" s="207"/>
      <c r="L1350" s="212"/>
      <c r="M1350" s="213"/>
      <c r="N1350" s="214"/>
      <c r="O1350" s="214"/>
      <c r="P1350" s="214"/>
      <c r="Q1350" s="214"/>
      <c r="R1350" s="214"/>
      <c r="S1350" s="214"/>
      <c r="T1350" s="215"/>
      <c r="AT1350" s="216" t="s">
        <v>254</v>
      </c>
      <c r="AU1350" s="216" t="s">
        <v>86</v>
      </c>
      <c r="AV1350" s="13" t="s">
        <v>86</v>
      </c>
      <c r="AW1350" s="13" t="s">
        <v>37</v>
      </c>
      <c r="AX1350" s="13" t="s">
        <v>76</v>
      </c>
      <c r="AY1350" s="216" t="s">
        <v>142</v>
      </c>
    </row>
    <row r="1351" spans="1:65" s="13" customFormat="1" ht="22.5">
      <c r="B1351" s="206"/>
      <c r="C1351" s="207"/>
      <c r="D1351" s="198" t="s">
        <v>254</v>
      </c>
      <c r="E1351" s="208" t="s">
        <v>19</v>
      </c>
      <c r="F1351" s="209" t="s">
        <v>1890</v>
      </c>
      <c r="G1351" s="207"/>
      <c r="H1351" s="210">
        <v>1.6719999999999999</v>
      </c>
      <c r="I1351" s="211"/>
      <c r="J1351" s="207"/>
      <c r="K1351" s="207"/>
      <c r="L1351" s="212"/>
      <c r="M1351" s="213"/>
      <c r="N1351" s="214"/>
      <c r="O1351" s="214"/>
      <c r="P1351" s="214"/>
      <c r="Q1351" s="214"/>
      <c r="R1351" s="214"/>
      <c r="S1351" s="214"/>
      <c r="T1351" s="215"/>
      <c r="AT1351" s="216" t="s">
        <v>254</v>
      </c>
      <c r="AU1351" s="216" t="s">
        <v>86</v>
      </c>
      <c r="AV1351" s="13" t="s">
        <v>86</v>
      </c>
      <c r="AW1351" s="13" t="s">
        <v>37</v>
      </c>
      <c r="AX1351" s="13" t="s">
        <v>76</v>
      </c>
      <c r="AY1351" s="216" t="s">
        <v>142</v>
      </c>
    </row>
    <row r="1352" spans="1:65" s="14" customFormat="1" ht="11.25">
      <c r="B1352" s="217"/>
      <c r="C1352" s="218"/>
      <c r="D1352" s="198" t="s">
        <v>254</v>
      </c>
      <c r="E1352" s="219" t="s">
        <v>19</v>
      </c>
      <c r="F1352" s="220" t="s">
        <v>266</v>
      </c>
      <c r="G1352" s="218"/>
      <c r="H1352" s="221">
        <v>5.4539999999999997</v>
      </c>
      <c r="I1352" s="222"/>
      <c r="J1352" s="218"/>
      <c r="K1352" s="218"/>
      <c r="L1352" s="223"/>
      <c r="M1352" s="224"/>
      <c r="N1352" s="225"/>
      <c r="O1352" s="225"/>
      <c r="P1352" s="225"/>
      <c r="Q1352" s="225"/>
      <c r="R1352" s="225"/>
      <c r="S1352" s="225"/>
      <c r="T1352" s="226"/>
      <c r="AT1352" s="227" t="s">
        <v>254</v>
      </c>
      <c r="AU1352" s="227" t="s">
        <v>86</v>
      </c>
      <c r="AV1352" s="14" t="s">
        <v>167</v>
      </c>
      <c r="AW1352" s="14" t="s">
        <v>37</v>
      </c>
      <c r="AX1352" s="14" t="s">
        <v>84</v>
      </c>
      <c r="AY1352" s="227" t="s">
        <v>142</v>
      </c>
    </row>
    <row r="1353" spans="1:65" s="13" customFormat="1" ht="11.25">
      <c r="B1353" s="206"/>
      <c r="C1353" s="207"/>
      <c r="D1353" s="198" t="s">
        <v>254</v>
      </c>
      <c r="E1353" s="207"/>
      <c r="F1353" s="209" t="s">
        <v>1891</v>
      </c>
      <c r="G1353" s="207"/>
      <c r="H1353" s="210">
        <v>5.9989999999999997</v>
      </c>
      <c r="I1353" s="211"/>
      <c r="J1353" s="207"/>
      <c r="K1353" s="207"/>
      <c r="L1353" s="212"/>
      <c r="M1353" s="213"/>
      <c r="N1353" s="214"/>
      <c r="O1353" s="214"/>
      <c r="P1353" s="214"/>
      <c r="Q1353" s="214"/>
      <c r="R1353" s="214"/>
      <c r="S1353" s="214"/>
      <c r="T1353" s="215"/>
      <c r="AT1353" s="216" t="s">
        <v>254</v>
      </c>
      <c r="AU1353" s="216" t="s">
        <v>86</v>
      </c>
      <c r="AV1353" s="13" t="s">
        <v>86</v>
      </c>
      <c r="AW1353" s="13" t="s">
        <v>4</v>
      </c>
      <c r="AX1353" s="13" t="s">
        <v>84</v>
      </c>
      <c r="AY1353" s="216" t="s">
        <v>142</v>
      </c>
    </row>
    <row r="1354" spans="1:65" s="2" customFormat="1" ht="24.2" customHeight="1">
      <c r="A1354" s="36"/>
      <c r="B1354" s="37"/>
      <c r="C1354" s="180" t="s">
        <v>1892</v>
      </c>
      <c r="D1354" s="180" t="s">
        <v>145</v>
      </c>
      <c r="E1354" s="181" t="s">
        <v>1893</v>
      </c>
      <c r="F1354" s="182" t="s">
        <v>1894</v>
      </c>
      <c r="G1354" s="183" t="s">
        <v>258</v>
      </c>
      <c r="H1354" s="184">
        <v>11.965999999999999</v>
      </c>
      <c r="I1354" s="185"/>
      <c r="J1354" s="186">
        <f>ROUND(I1354*H1354,2)</f>
        <v>0</v>
      </c>
      <c r="K1354" s="182" t="s">
        <v>149</v>
      </c>
      <c r="L1354" s="41"/>
      <c r="M1354" s="187" t="s">
        <v>19</v>
      </c>
      <c r="N1354" s="188" t="s">
        <v>47</v>
      </c>
      <c r="O1354" s="66"/>
      <c r="P1354" s="189">
        <f>O1354*H1354</f>
        <v>0</v>
      </c>
      <c r="Q1354" s="189">
        <v>2.8E-3</v>
      </c>
      <c r="R1354" s="189">
        <f>Q1354*H1354</f>
        <v>3.3504799999999994E-2</v>
      </c>
      <c r="S1354" s="189">
        <v>0</v>
      </c>
      <c r="T1354" s="190">
        <f>S1354*H1354</f>
        <v>0</v>
      </c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  <c r="AR1354" s="191" t="s">
        <v>339</v>
      </c>
      <c r="AT1354" s="191" t="s">
        <v>145</v>
      </c>
      <c r="AU1354" s="191" t="s">
        <v>86</v>
      </c>
      <c r="AY1354" s="19" t="s">
        <v>142</v>
      </c>
      <c r="BE1354" s="192">
        <f>IF(N1354="základní",J1354,0)</f>
        <v>0</v>
      </c>
      <c r="BF1354" s="192">
        <f>IF(N1354="snížená",J1354,0)</f>
        <v>0</v>
      </c>
      <c r="BG1354" s="192">
        <f>IF(N1354="zákl. přenesená",J1354,0)</f>
        <v>0</v>
      </c>
      <c r="BH1354" s="192">
        <f>IF(N1354="sníž. přenesená",J1354,0)</f>
        <v>0</v>
      </c>
      <c r="BI1354" s="192">
        <f>IF(N1354="nulová",J1354,0)</f>
        <v>0</v>
      </c>
      <c r="BJ1354" s="19" t="s">
        <v>84</v>
      </c>
      <c r="BK1354" s="192">
        <f>ROUND(I1354*H1354,2)</f>
        <v>0</v>
      </c>
      <c r="BL1354" s="19" t="s">
        <v>339</v>
      </c>
      <c r="BM1354" s="191" t="s">
        <v>1895</v>
      </c>
    </row>
    <row r="1355" spans="1:65" s="2" customFormat="1" ht="11.25">
      <c r="A1355" s="36"/>
      <c r="B1355" s="37"/>
      <c r="C1355" s="38"/>
      <c r="D1355" s="193" t="s">
        <v>152</v>
      </c>
      <c r="E1355" s="38"/>
      <c r="F1355" s="194" t="s">
        <v>1896</v>
      </c>
      <c r="G1355" s="38"/>
      <c r="H1355" s="38"/>
      <c r="I1355" s="195"/>
      <c r="J1355" s="38"/>
      <c r="K1355" s="38"/>
      <c r="L1355" s="41"/>
      <c r="M1355" s="196"/>
      <c r="N1355" s="197"/>
      <c r="O1355" s="66"/>
      <c r="P1355" s="66"/>
      <c r="Q1355" s="66"/>
      <c r="R1355" s="66"/>
      <c r="S1355" s="66"/>
      <c r="T1355" s="67"/>
      <c r="U1355" s="36"/>
      <c r="V1355" s="36"/>
      <c r="W1355" s="36"/>
      <c r="X1355" s="36"/>
      <c r="Y1355" s="36"/>
      <c r="Z1355" s="36"/>
      <c r="AA1355" s="36"/>
      <c r="AB1355" s="36"/>
      <c r="AC1355" s="36"/>
      <c r="AD1355" s="36"/>
      <c r="AE1355" s="36"/>
      <c r="AT1355" s="19" t="s">
        <v>152</v>
      </c>
      <c r="AU1355" s="19" t="s">
        <v>86</v>
      </c>
    </row>
    <row r="1356" spans="1:65" s="13" customFormat="1" ht="11.25">
      <c r="B1356" s="206"/>
      <c r="C1356" s="207"/>
      <c r="D1356" s="198" t="s">
        <v>254</v>
      </c>
      <c r="E1356" s="208" t="s">
        <v>19</v>
      </c>
      <c r="F1356" s="209" t="s">
        <v>1897</v>
      </c>
      <c r="G1356" s="207"/>
      <c r="H1356" s="210">
        <v>1.482</v>
      </c>
      <c r="I1356" s="211"/>
      <c r="J1356" s="207"/>
      <c r="K1356" s="207"/>
      <c r="L1356" s="212"/>
      <c r="M1356" s="213"/>
      <c r="N1356" s="214"/>
      <c r="O1356" s="214"/>
      <c r="P1356" s="214"/>
      <c r="Q1356" s="214"/>
      <c r="R1356" s="214"/>
      <c r="S1356" s="214"/>
      <c r="T1356" s="215"/>
      <c r="AT1356" s="216" t="s">
        <v>254</v>
      </c>
      <c r="AU1356" s="216" t="s">
        <v>86</v>
      </c>
      <c r="AV1356" s="13" t="s">
        <v>86</v>
      </c>
      <c r="AW1356" s="13" t="s">
        <v>37</v>
      </c>
      <c r="AX1356" s="13" t="s">
        <v>76</v>
      </c>
      <c r="AY1356" s="216" t="s">
        <v>142</v>
      </c>
    </row>
    <row r="1357" spans="1:65" s="13" customFormat="1" ht="11.25">
      <c r="B1357" s="206"/>
      <c r="C1357" s="207"/>
      <c r="D1357" s="198" t="s">
        <v>254</v>
      </c>
      <c r="E1357" s="208" t="s">
        <v>19</v>
      </c>
      <c r="F1357" s="209" t="s">
        <v>1898</v>
      </c>
      <c r="G1357" s="207"/>
      <c r="H1357" s="210">
        <v>3.504</v>
      </c>
      <c r="I1357" s="211"/>
      <c r="J1357" s="207"/>
      <c r="K1357" s="207"/>
      <c r="L1357" s="212"/>
      <c r="M1357" s="213"/>
      <c r="N1357" s="214"/>
      <c r="O1357" s="214"/>
      <c r="P1357" s="214"/>
      <c r="Q1357" s="214"/>
      <c r="R1357" s="214"/>
      <c r="S1357" s="214"/>
      <c r="T1357" s="215"/>
      <c r="AT1357" s="216" t="s">
        <v>254</v>
      </c>
      <c r="AU1357" s="216" t="s">
        <v>86</v>
      </c>
      <c r="AV1357" s="13" t="s">
        <v>86</v>
      </c>
      <c r="AW1357" s="13" t="s">
        <v>37</v>
      </c>
      <c r="AX1357" s="13" t="s">
        <v>76</v>
      </c>
      <c r="AY1357" s="216" t="s">
        <v>142</v>
      </c>
    </row>
    <row r="1358" spans="1:65" s="13" customFormat="1" ht="11.25">
      <c r="B1358" s="206"/>
      <c r="C1358" s="207"/>
      <c r="D1358" s="198" t="s">
        <v>254</v>
      </c>
      <c r="E1358" s="208" t="s">
        <v>19</v>
      </c>
      <c r="F1358" s="209" t="s">
        <v>1871</v>
      </c>
      <c r="G1358" s="207"/>
      <c r="H1358" s="210">
        <v>0.127</v>
      </c>
      <c r="I1358" s="211"/>
      <c r="J1358" s="207"/>
      <c r="K1358" s="207"/>
      <c r="L1358" s="212"/>
      <c r="M1358" s="213"/>
      <c r="N1358" s="214"/>
      <c r="O1358" s="214"/>
      <c r="P1358" s="214"/>
      <c r="Q1358" s="214"/>
      <c r="R1358" s="214"/>
      <c r="S1358" s="214"/>
      <c r="T1358" s="215"/>
      <c r="AT1358" s="216" t="s">
        <v>254</v>
      </c>
      <c r="AU1358" s="216" t="s">
        <v>86</v>
      </c>
      <c r="AV1358" s="13" t="s">
        <v>86</v>
      </c>
      <c r="AW1358" s="13" t="s">
        <v>37</v>
      </c>
      <c r="AX1358" s="13" t="s">
        <v>76</v>
      </c>
      <c r="AY1358" s="216" t="s">
        <v>142</v>
      </c>
    </row>
    <row r="1359" spans="1:65" s="13" customFormat="1" ht="11.25">
      <c r="B1359" s="206"/>
      <c r="C1359" s="207"/>
      <c r="D1359" s="198" t="s">
        <v>254</v>
      </c>
      <c r="E1359" s="208" t="s">
        <v>19</v>
      </c>
      <c r="F1359" s="209" t="s">
        <v>1872</v>
      </c>
      <c r="G1359" s="207"/>
      <c r="H1359" s="210">
        <v>0.38200000000000001</v>
      </c>
      <c r="I1359" s="211"/>
      <c r="J1359" s="207"/>
      <c r="K1359" s="207"/>
      <c r="L1359" s="212"/>
      <c r="M1359" s="213"/>
      <c r="N1359" s="214"/>
      <c r="O1359" s="214"/>
      <c r="P1359" s="214"/>
      <c r="Q1359" s="214"/>
      <c r="R1359" s="214"/>
      <c r="S1359" s="214"/>
      <c r="T1359" s="215"/>
      <c r="AT1359" s="216" t="s">
        <v>254</v>
      </c>
      <c r="AU1359" s="216" t="s">
        <v>86</v>
      </c>
      <c r="AV1359" s="13" t="s">
        <v>86</v>
      </c>
      <c r="AW1359" s="13" t="s">
        <v>37</v>
      </c>
      <c r="AX1359" s="13" t="s">
        <v>76</v>
      </c>
      <c r="AY1359" s="216" t="s">
        <v>142</v>
      </c>
    </row>
    <row r="1360" spans="1:65" s="13" customFormat="1" ht="11.25">
      <c r="B1360" s="206"/>
      <c r="C1360" s="207"/>
      <c r="D1360" s="198" t="s">
        <v>254</v>
      </c>
      <c r="E1360" s="208" t="s">
        <v>19</v>
      </c>
      <c r="F1360" s="209" t="s">
        <v>1878</v>
      </c>
      <c r="G1360" s="207"/>
      <c r="H1360" s="210">
        <v>0.254</v>
      </c>
      <c r="I1360" s="211"/>
      <c r="J1360" s="207"/>
      <c r="K1360" s="207"/>
      <c r="L1360" s="212"/>
      <c r="M1360" s="213"/>
      <c r="N1360" s="214"/>
      <c r="O1360" s="214"/>
      <c r="P1360" s="214"/>
      <c r="Q1360" s="214"/>
      <c r="R1360" s="214"/>
      <c r="S1360" s="214"/>
      <c r="T1360" s="215"/>
      <c r="AT1360" s="216" t="s">
        <v>254</v>
      </c>
      <c r="AU1360" s="216" t="s">
        <v>86</v>
      </c>
      <c r="AV1360" s="13" t="s">
        <v>86</v>
      </c>
      <c r="AW1360" s="13" t="s">
        <v>37</v>
      </c>
      <c r="AX1360" s="13" t="s">
        <v>76</v>
      </c>
      <c r="AY1360" s="216" t="s">
        <v>142</v>
      </c>
    </row>
    <row r="1361" spans="1:65" s="13" customFormat="1" ht="11.25">
      <c r="B1361" s="206"/>
      <c r="C1361" s="207"/>
      <c r="D1361" s="198" t="s">
        <v>254</v>
      </c>
      <c r="E1361" s="208" t="s">
        <v>19</v>
      </c>
      <c r="F1361" s="209" t="s">
        <v>1879</v>
      </c>
      <c r="G1361" s="207"/>
      <c r="H1361" s="210">
        <v>0.50900000000000001</v>
      </c>
      <c r="I1361" s="211"/>
      <c r="J1361" s="207"/>
      <c r="K1361" s="207"/>
      <c r="L1361" s="212"/>
      <c r="M1361" s="213"/>
      <c r="N1361" s="214"/>
      <c r="O1361" s="214"/>
      <c r="P1361" s="214"/>
      <c r="Q1361" s="214"/>
      <c r="R1361" s="214"/>
      <c r="S1361" s="214"/>
      <c r="T1361" s="215"/>
      <c r="AT1361" s="216" t="s">
        <v>254</v>
      </c>
      <c r="AU1361" s="216" t="s">
        <v>86</v>
      </c>
      <c r="AV1361" s="13" t="s">
        <v>86</v>
      </c>
      <c r="AW1361" s="13" t="s">
        <v>37</v>
      </c>
      <c r="AX1361" s="13" t="s">
        <v>76</v>
      </c>
      <c r="AY1361" s="216" t="s">
        <v>142</v>
      </c>
    </row>
    <row r="1362" spans="1:65" s="13" customFormat="1" ht="11.25">
      <c r="B1362" s="206"/>
      <c r="C1362" s="207"/>
      <c r="D1362" s="198" t="s">
        <v>254</v>
      </c>
      <c r="E1362" s="208" t="s">
        <v>19</v>
      </c>
      <c r="F1362" s="209" t="s">
        <v>1885</v>
      </c>
      <c r="G1362" s="207"/>
      <c r="H1362" s="210">
        <v>0.254</v>
      </c>
      <c r="I1362" s="211"/>
      <c r="J1362" s="207"/>
      <c r="K1362" s="207"/>
      <c r="L1362" s="212"/>
      <c r="M1362" s="213"/>
      <c r="N1362" s="214"/>
      <c r="O1362" s="214"/>
      <c r="P1362" s="214"/>
      <c r="Q1362" s="214"/>
      <c r="R1362" s="214"/>
      <c r="S1362" s="214"/>
      <c r="T1362" s="215"/>
      <c r="AT1362" s="216" t="s">
        <v>254</v>
      </c>
      <c r="AU1362" s="216" t="s">
        <v>86</v>
      </c>
      <c r="AV1362" s="13" t="s">
        <v>86</v>
      </c>
      <c r="AW1362" s="13" t="s">
        <v>37</v>
      </c>
      <c r="AX1362" s="13" t="s">
        <v>76</v>
      </c>
      <c r="AY1362" s="216" t="s">
        <v>142</v>
      </c>
    </row>
    <row r="1363" spans="1:65" s="13" customFormat="1" ht="11.25">
      <c r="B1363" s="206"/>
      <c r="C1363" s="207"/>
      <c r="D1363" s="198" t="s">
        <v>254</v>
      </c>
      <c r="E1363" s="208" t="s">
        <v>19</v>
      </c>
      <c r="F1363" s="209" t="s">
        <v>1889</v>
      </c>
      <c r="G1363" s="207"/>
      <c r="H1363" s="210">
        <v>3.782</v>
      </c>
      <c r="I1363" s="211"/>
      <c r="J1363" s="207"/>
      <c r="K1363" s="207"/>
      <c r="L1363" s="212"/>
      <c r="M1363" s="213"/>
      <c r="N1363" s="214"/>
      <c r="O1363" s="214"/>
      <c r="P1363" s="214"/>
      <c r="Q1363" s="214"/>
      <c r="R1363" s="214"/>
      <c r="S1363" s="214"/>
      <c r="T1363" s="215"/>
      <c r="AT1363" s="216" t="s">
        <v>254</v>
      </c>
      <c r="AU1363" s="216" t="s">
        <v>86</v>
      </c>
      <c r="AV1363" s="13" t="s">
        <v>86</v>
      </c>
      <c r="AW1363" s="13" t="s">
        <v>37</v>
      </c>
      <c r="AX1363" s="13" t="s">
        <v>76</v>
      </c>
      <c r="AY1363" s="216" t="s">
        <v>142</v>
      </c>
    </row>
    <row r="1364" spans="1:65" s="13" customFormat="1" ht="22.5">
      <c r="B1364" s="206"/>
      <c r="C1364" s="207"/>
      <c r="D1364" s="198" t="s">
        <v>254</v>
      </c>
      <c r="E1364" s="208" t="s">
        <v>19</v>
      </c>
      <c r="F1364" s="209" t="s">
        <v>1890</v>
      </c>
      <c r="G1364" s="207"/>
      <c r="H1364" s="210">
        <v>1.6719999999999999</v>
      </c>
      <c r="I1364" s="211"/>
      <c r="J1364" s="207"/>
      <c r="K1364" s="207"/>
      <c r="L1364" s="212"/>
      <c r="M1364" s="213"/>
      <c r="N1364" s="214"/>
      <c r="O1364" s="214"/>
      <c r="P1364" s="214"/>
      <c r="Q1364" s="214"/>
      <c r="R1364" s="214"/>
      <c r="S1364" s="214"/>
      <c r="T1364" s="215"/>
      <c r="AT1364" s="216" t="s">
        <v>254</v>
      </c>
      <c r="AU1364" s="216" t="s">
        <v>86</v>
      </c>
      <c r="AV1364" s="13" t="s">
        <v>86</v>
      </c>
      <c r="AW1364" s="13" t="s">
        <v>37</v>
      </c>
      <c r="AX1364" s="13" t="s">
        <v>76</v>
      </c>
      <c r="AY1364" s="216" t="s">
        <v>142</v>
      </c>
    </row>
    <row r="1365" spans="1:65" s="14" customFormat="1" ht="11.25">
      <c r="B1365" s="217"/>
      <c r="C1365" s="218"/>
      <c r="D1365" s="198" t="s">
        <v>254</v>
      </c>
      <c r="E1365" s="219" t="s">
        <v>19</v>
      </c>
      <c r="F1365" s="220" t="s">
        <v>266</v>
      </c>
      <c r="G1365" s="218"/>
      <c r="H1365" s="221">
        <v>11.965999999999999</v>
      </c>
      <c r="I1365" s="222"/>
      <c r="J1365" s="218"/>
      <c r="K1365" s="218"/>
      <c r="L1365" s="223"/>
      <c r="M1365" s="224"/>
      <c r="N1365" s="225"/>
      <c r="O1365" s="225"/>
      <c r="P1365" s="225"/>
      <c r="Q1365" s="225"/>
      <c r="R1365" s="225"/>
      <c r="S1365" s="225"/>
      <c r="T1365" s="226"/>
      <c r="AT1365" s="227" t="s">
        <v>254</v>
      </c>
      <c r="AU1365" s="227" t="s">
        <v>86</v>
      </c>
      <c r="AV1365" s="14" t="s">
        <v>167</v>
      </c>
      <c r="AW1365" s="14" t="s">
        <v>37</v>
      </c>
      <c r="AX1365" s="14" t="s">
        <v>84</v>
      </c>
      <c r="AY1365" s="227" t="s">
        <v>142</v>
      </c>
    </row>
    <row r="1366" spans="1:65" s="2" customFormat="1" ht="49.15" customHeight="1">
      <c r="A1366" s="36"/>
      <c r="B1366" s="37"/>
      <c r="C1366" s="180" t="s">
        <v>1899</v>
      </c>
      <c r="D1366" s="180" t="s">
        <v>145</v>
      </c>
      <c r="E1366" s="181" t="s">
        <v>1900</v>
      </c>
      <c r="F1366" s="182" t="s">
        <v>1901</v>
      </c>
      <c r="G1366" s="183" t="s">
        <v>251</v>
      </c>
      <c r="H1366" s="184">
        <v>24</v>
      </c>
      <c r="I1366" s="185"/>
      <c r="J1366" s="186">
        <f>ROUND(I1366*H1366,2)</f>
        <v>0</v>
      </c>
      <c r="K1366" s="182" t="s">
        <v>149</v>
      </c>
      <c r="L1366" s="41"/>
      <c r="M1366" s="187" t="s">
        <v>19</v>
      </c>
      <c r="N1366" s="188" t="s">
        <v>47</v>
      </c>
      <c r="O1366" s="66"/>
      <c r="P1366" s="189">
        <f>O1366*H1366</f>
        <v>0</v>
      </c>
      <c r="Q1366" s="189">
        <v>0</v>
      </c>
      <c r="R1366" s="189">
        <f>Q1366*H1366</f>
        <v>0</v>
      </c>
      <c r="S1366" s="189">
        <v>0</v>
      </c>
      <c r="T1366" s="190">
        <f>S1366*H1366</f>
        <v>0</v>
      </c>
      <c r="U1366" s="36"/>
      <c r="V1366" s="36"/>
      <c r="W1366" s="36"/>
      <c r="X1366" s="36"/>
      <c r="Y1366" s="36"/>
      <c r="Z1366" s="36"/>
      <c r="AA1366" s="36"/>
      <c r="AB1366" s="36"/>
      <c r="AC1366" s="36"/>
      <c r="AD1366" s="36"/>
      <c r="AE1366" s="36"/>
      <c r="AR1366" s="191" t="s">
        <v>339</v>
      </c>
      <c r="AT1366" s="191" t="s">
        <v>145</v>
      </c>
      <c r="AU1366" s="191" t="s">
        <v>86</v>
      </c>
      <c r="AY1366" s="19" t="s">
        <v>142</v>
      </c>
      <c r="BE1366" s="192">
        <f>IF(N1366="základní",J1366,0)</f>
        <v>0</v>
      </c>
      <c r="BF1366" s="192">
        <f>IF(N1366="snížená",J1366,0)</f>
        <v>0</v>
      </c>
      <c r="BG1366" s="192">
        <f>IF(N1366="zákl. přenesená",J1366,0)</f>
        <v>0</v>
      </c>
      <c r="BH1366" s="192">
        <f>IF(N1366="sníž. přenesená",J1366,0)</f>
        <v>0</v>
      </c>
      <c r="BI1366" s="192">
        <f>IF(N1366="nulová",J1366,0)</f>
        <v>0</v>
      </c>
      <c r="BJ1366" s="19" t="s">
        <v>84</v>
      </c>
      <c r="BK1366" s="192">
        <f>ROUND(I1366*H1366,2)</f>
        <v>0</v>
      </c>
      <c r="BL1366" s="19" t="s">
        <v>339</v>
      </c>
      <c r="BM1366" s="191" t="s">
        <v>1902</v>
      </c>
    </row>
    <row r="1367" spans="1:65" s="2" customFormat="1" ht="11.25">
      <c r="A1367" s="36"/>
      <c r="B1367" s="37"/>
      <c r="C1367" s="38"/>
      <c r="D1367" s="193" t="s">
        <v>152</v>
      </c>
      <c r="E1367" s="38"/>
      <c r="F1367" s="194" t="s">
        <v>1903</v>
      </c>
      <c r="G1367" s="38"/>
      <c r="H1367" s="38"/>
      <c r="I1367" s="195"/>
      <c r="J1367" s="38"/>
      <c r="K1367" s="38"/>
      <c r="L1367" s="41"/>
      <c r="M1367" s="196"/>
      <c r="N1367" s="197"/>
      <c r="O1367" s="66"/>
      <c r="P1367" s="66"/>
      <c r="Q1367" s="66"/>
      <c r="R1367" s="66"/>
      <c r="S1367" s="66"/>
      <c r="T1367" s="67"/>
      <c r="U1367" s="36"/>
      <c r="V1367" s="36"/>
      <c r="W1367" s="36"/>
      <c r="X1367" s="36"/>
      <c r="Y1367" s="36"/>
      <c r="Z1367" s="36"/>
      <c r="AA1367" s="36"/>
      <c r="AB1367" s="36"/>
      <c r="AC1367" s="36"/>
      <c r="AD1367" s="36"/>
      <c r="AE1367" s="36"/>
      <c r="AT1367" s="19" t="s">
        <v>152</v>
      </c>
      <c r="AU1367" s="19" t="s">
        <v>86</v>
      </c>
    </row>
    <row r="1368" spans="1:65" s="13" customFormat="1" ht="11.25">
      <c r="B1368" s="206"/>
      <c r="C1368" s="207"/>
      <c r="D1368" s="198" t="s">
        <v>254</v>
      </c>
      <c r="E1368" s="208" t="s">
        <v>19</v>
      </c>
      <c r="F1368" s="209" t="s">
        <v>1904</v>
      </c>
      <c r="G1368" s="207"/>
      <c r="H1368" s="210">
        <v>24</v>
      </c>
      <c r="I1368" s="211"/>
      <c r="J1368" s="207"/>
      <c r="K1368" s="207"/>
      <c r="L1368" s="212"/>
      <c r="M1368" s="213"/>
      <c r="N1368" s="214"/>
      <c r="O1368" s="214"/>
      <c r="P1368" s="214"/>
      <c r="Q1368" s="214"/>
      <c r="R1368" s="214"/>
      <c r="S1368" s="214"/>
      <c r="T1368" s="215"/>
      <c r="AT1368" s="216" t="s">
        <v>254</v>
      </c>
      <c r="AU1368" s="216" t="s">
        <v>86</v>
      </c>
      <c r="AV1368" s="13" t="s">
        <v>86</v>
      </c>
      <c r="AW1368" s="13" t="s">
        <v>37</v>
      </c>
      <c r="AX1368" s="13" t="s">
        <v>84</v>
      </c>
      <c r="AY1368" s="216" t="s">
        <v>142</v>
      </c>
    </row>
    <row r="1369" spans="1:65" s="2" customFormat="1" ht="24.2" customHeight="1">
      <c r="A1369" s="36"/>
      <c r="B1369" s="37"/>
      <c r="C1369" s="228" t="s">
        <v>1905</v>
      </c>
      <c r="D1369" s="228" t="s">
        <v>351</v>
      </c>
      <c r="E1369" s="229" t="s">
        <v>1906</v>
      </c>
      <c r="F1369" s="230" t="s">
        <v>1907</v>
      </c>
      <c r="G1369" s="231" t="s">
        <v>414</v>
      </c>
      <c r="H1369" s="232">
        <v>85.8</v>
      </c>
      <c r="I1369" s="233"/>
      <c r="J1369" s="234">
        <f>ROUND(I1369*H1369,2)</f>
        <v>0</v>
      </c>
      <c r="K1369" s="230" t="s">
        <v>19</v>
      </c>
      <c r="L1369" s="235"/>
      <c r="M1369" s="236" t="s">
        <v>19</v>
      </c>
      <c r="N1369" s="237" t="s">
        <v>47</v>
      </c>
      <c r="O1369" s="66"/>
      <c r="P1369" s="189">
        <f>O1369*H1369</f>
        <v>0</v>
      </c>
      <c r="Q1369" s="189">
        <v>2.3E-3</v>
      </c>
      <c r="R1369" s="189">
        <f>Q1369*H1369</f>
        <v>0.19733999999999999</v>
      </c>
      <c r="S1369" s="189">
        <v>0</v>
      </c>
      <c r="T1369" s="190">
        <f>S1369*H1369</f>
        <v>0</v>
      </c>
      <c r="U1369" s="36"/>
      <c r="V1369" s="36"/>
      <c r="W1369" s="36"/>
      <c r="X1369" s="36"/>
      <c r="Y1369" s="36"/>
      <c r="Z1369" s="36"/>
      <c r="AA1369" s="36"/>
      <c r="AB1369" s="36"/>
      <c r="AC1369" s="36"/>
      <c r="AD1369" s="36"/>
      <c r="AE1369" s="36"/>
      <c r="AR1369" s="191" t="s">
        <v>437</v>
      </c>
      <c r="AT1369" s="191" t="s">
        <v>351</v>
      </c>
      <c r="AU1369" s="191" t="s">
        <v>86</v>
      </c>
      <c r="AY1369" s="19" t="s">
        <v>142</v>
      </c>
      <c r="BE1369" s="192">
        <f>IF(N1369="základní",J1369,0)</f>
        <v>0</v>
      </c>
      <c r="BF1369" s="192">
        <f>IF(N1369="snížená",J1369,0)</f>
        <v>0</v>
      </c>
      <c r="BG1369" s="192">
        <f>IF(N1369="zákl. přenesená",J1369,0)</f>
        <v>0</v>
      </c>
      <c r="BH1369" s="192">
        <f>IF(N1369="sníž. přenesená",J1369,0)</f>
        <v>0</v>
      </c>
      <c r="BI1369" s="192">
        <f>IF(N1369="nulová",J1369,0)</f>
        <v>0</v>
      </c>
      <c r="BJ1369" s="19" t="s">
        <v>84</v>
      </c>
      <c r="BK1369" s="192">
        <f>ROUND(I1369*H1369,2)</f>
        <v>0</v>
      </c>
      <c r="BL1369" s="19" t="s">
        <v>339</v>
      </c>
      <c r="BM1369" s="191" t="s">
        <v>1908</v>
      </c>
    </row>
    <row r="1370" spans="1:65" s="13" customFormat="1" ht="11.25">
      <c r="B1370" s="206"/>
      <c r="C1370" s="207"/>
      <c r="D1370" s="198" t="s">
        <v>254</v>
      </c>
      <c r="E1370" s="208" t="s">
        <v>19</v>
      </c>
      <c r="F1370" s="209" t="s">
        <v>1909</v>
      </c>
      <c r="G1370" s="207"/>
      <c r="H1370" s="210">
        <v>78</v>
      </c>
      <c r="I1370" s="211"/>
      <c r="J1370" s="207"/>
      <c r="K1370" s="207"/>
      <c r="L1370" s="212"/>
      <c r="M1370" s="213"/>
      <c r="N1370" s="214"/>
      <c r="O1370" s="214"/>
      <c r="P1370" s="214"/>
      <c r="Q1370" s="214"/>
      <c r="R1370" s="214"/>
      <c r="S1370" s="214"/>
      <c r="T1370" s="215"/>
      <c r="AT1370" s="216" t="s">
        <v>254</v>
      </c>
      <c r="AU1370" s="216" t="s">
        <v>86</v>
      </c>
      <c r="AV1370" s="13" t="s">
        <v>86</v>
      </c>
      <c r="AW1370" s="13" t="s">
        <v>37</v>
      </c>
      <c r="AX1370" s="13" t="s">
        <v>84</v>
      </c>
      <c r="AY1370" s="216" t="s">
        <v>142</v>
      </c>
    </row>
    <row r="1371" spans="1:65" s="13" customFormat="1" ht="11.25">
      <c r="B1371" s="206"/>
      <c r="C1371" s="207"/>
      <c r="D1371" s="198" t="s">
        <v>254</v>
      </c>
      <c r="E1371" s="207"/>
      <c r="F1371" s="209" t="s">
        <v>1910</v>
      </c>
      <c r="G1371" s="207"/>
      <c r="H1371" s="210">
        <v>85.8</v>
      </c>
      <c r="I1371" s="211"/>
      <c r="J1371" s="207"/>
      <c r="K1371" s="207"/>
      <c r="L1371" s="212"/>
      <c r="M1371" s="213"/>
      <c r="N1371" s="214"/>
      <c r="O1371" s="214"/>
      <c r="P1371" s="214"/>
      <c r="Q1371" s="214"/>
      <c r="R1371" s="214"/>
      <c r="S1371" s="214"/>
      <c r="T1371" s="215"/>
      <c r="AT1371" s="216" t="s">
        <v>254</v>
      </c>
      <c r="AU1371" s="216" t="s">
        <v>86</v>
      </c>
      <c r="AV1371" s="13" t="s">
        <v>86</v>
      </c>
      <c r="AW1371" s="13" t="s">
        <v>4</v>
      </c>
      <c r="AX1371" s="13" t="s">
        <v>84</v>
      </c>
      <c r="AY1371" s="216" t="s">
        <v>142</v>
      </c>
    </row>
    <row r="1372" spans="1:65" s="2" customFormat="1" ht="16.5" customHeight="1">
      <c r="A1372" s="36"/>
      <c r="B1372" s="37"/>
      <c r="C1372" s="228" t="s">
        <v>1911</v>
      </c>
      <c r="D1372" s="228" t="s">
        <v>351</v>
      </c>
      <c r="E1372" s="229" t="s">
        <v>1912</v>
      </c>
      <c r="F1372" s="230" t="s">
        <v>1913</v>
      </c>
      <c r="G1372" s="231" t="s">
        <v>251</v>
      </c>
      <c r="H1372" s="232">
        <v>12.25</v>
      </c>
      <c r="I1372" s="233"/>
      <c r="J1372" s="234">
        <f>ROUND(I1372*H1372,2)</f>
        <v>0</v>
      </c>
      <c r="K1372" s="230" t="s">
        <v>149</v>
      </c>
      <c r="L1372" s="235"/>
      <c r="M1372" s="236" t="s">
        <v>19</v>
      </c>
      <c r="N1372" s="237" t="s">
        <v>47</v>
      </c>
      <c r="O1372" s="66"/>
      <c r="P1372" s="189">
        <f>O1372*H1372</f>
        <v>0</v>
      </c>
      <c r="Q1372" s="189">
        <v>0.108</v>
      </c>
      <c r="R1372" s="189">
        <f>Q1372*H1372</f>
        <v>1.323</v>
      </c>
      <c r="S1372" s="189">
        <v>0</v>
      </c>
      <c r="T1372" s="190">
        <f>S1372*H1372</f>
        <v>0</v>
      </c>
      <c r="U1372" s="36"/>
      <c r="V1372" s="36"/>
      <c r="W1372" s="36"/>
      <c r="X1372" s="36"/>
      <c r="Y1372" s="36"/>
      <c r="Z1372" s="36"/>
      <c r="AA1372" s="36"/>
      <c r="AB1372" s="36"/>
      <c r="AC1372" s="36"/>
      <c r="AD1372" s="36"/>
      <c r="AE1372" s="36"/>
      <c r="AR1372" s="191" t="s">
        <v>437</v>
      </c>
      <c r="AT1372" s="191" t="s">
        <v>351</v>
      </c>
      <c r="AU1372" s="191" t="s">
        <v>86</v>
      </c>
      <c r="AY1372" s="19" t="s">
        <v>142</v>
      </c>
      <c r="BE1372" s="192">
        <f>IF(N1372="základní",J1372,0)</f>
        <v>0</v>
      </c>
      <c r="BF1372" s="192">
        <f>IF(N1372="snížená",J1372,0)</f>
        <v>0</v>
      </c>
      <c r="BG1372" s="192">
        <f>IF(N1372="zákl. přenesená",J1372,0)</f>
        <v>0</v>
      </c>
      <c r="BH1372" s="192">
        <f>IF(N1372="sníž. přenesená",J1372,0)</f>
        <v>0</v>
      </c>
      <c r="BI1372" s="192">
        <f>IF(N1372="nulová",J1372,0)</f>
        <v>0</v>
      </c>
      <c r="BJ1372" s="19" t="s">
        <v>84</v>
      </c>
      <c r="BK1372" s="192">
        <f>ROUND(I1372*H1372,2)</f>
        <v>0</v>
      </c>
      <c r="BL1372" s="19" t="s">
        <v>339</v>
      </c>
      <c r="BM1372" s="191" t="s">
        <v>1914</v>
      </c>
    </row>
    <row r="1373" spans="1:65" s="13" customFormat="1" ht="11.25">
      <c r="B1373" s="206"/>
      <c r="C1373" s="207"/>
      <c r="D1373" s="198" t="s">
        <v>254</v>
      </c>
      <c r="E1373" s="208" t="s">
        <v>19</v>
      </c>
      <c r="F1373" s="209" t="s">
        <v>1915</v>
      </c>
      <c r="G1373" s="207"/>
      <c r="H1373" s="210">
        <v>12.25</v>
      </c>
      <c r="I1373" s="211"/>
      <c r="J1373" s="207"/>
      <c r="K1373" s="207"/>
      <c r="L1373" s="212"/>
      <c r="M1373" s="213"/>
      <c r="N1373" s="214"/>
      <c r="O1373" s="214"/>
      <c r="P1373" s="214"/>
      <c r="Q1373" s="214"/>
      <c r="R1373" s="214"/>
      <c r="S1373" s="214"/>
      <c r="T1373" s="215"/>
      <c r="AT1373" s="216" t="s">
        <v>254</v>
      </c>
      <c r="AU1373" s="216" t="s">
        <v>86</v>
      </c>
      <c r="AV1373" s="13" t="s">
        <v>86</v>
      </c>
      <c r="AW1373" s="13" t="s">
        <v>37</v>
      </c>
      <c r="AX1373" s="13" t="s">
        <v>84</v>
      </c>
      <c r="AY1373" s="216" t="s">
        <v>142</v>
      </c>
    </row>
    <row r="1374" spans="1:65" s="2" customFormat="1" ht="37.9" customHeight="1">
      <c r="A1374" s="36"/>
      <c r="B1374" s="37"/>
      <c r="C1374" s="180" t="s">
        <v>1916</v>
      </c>
      <c r="D1374" s="180" t="s">
        <v>145</v>
      </c>
      <c r="E1374" s="181" t="s">
        <v>1917</v>
      </c>
      <c r="F1374" s="182" t="s">
        <v>1918</v>
      </c>
      <c r="G1374" s="183" t="s">
        <v>251</v>
      </c>
      <c r="H1374" s="184">
        <v>171.429</v>
      </c>
      <c r="I1374" s="185"/>
      <c r="J1374" s="186">
        <f>ROUND(I1374*H1374,2)</f>
        <v>0</v>
      </c>
      <c r="K1374" s="182" t="s">
        <v>149</v>
      </c>
      <c r="L1374" s="41"/>
      <c r="M1374" s="187" t="s">
        <v>19</v>
      </c>
      <c r="N1374" s="188" t="s">
        <v>47</v>
      </c>
      <c r="O1374" s="66"/>
      <c r="P1374" s="189">
        <f>O1374*H1374</f>
        <v>0</v>
      </c>
      <c r="Q1374" s="189">
        <v>5.9000000000000003E-4</v>
      </c>
      <c r="R1374" s="189">
        <f>Q1374*H1374</f>
        <v>0.10114311000000001</v>
      </c>
      <c r="S1374" s="189">
        <v>0</v>
      </c>
      <c r="T1374" s="190">
        <f>S1374*H1374</f>
        <v>0</v>
      </c>
      <c r="U1374" s="36"/>
      <c r="V1374" s="36"/>
      <c r="W1374" s="36"/>
      <c r="X1374" s="36"/>
      <c r="Y1374" s="36"/>
      <c r="Z1374" s="36"/>
      <c r="AA1374" s="36"/>
      <c r="AB1374" s="36"/>
      <c r="AC1374" s="36"/>
      <c r="AD1374" s="36"/>
      <c r="AE1374" s="36"/>
      <c r="AR1374" s="191" t="s">
        <v>339</v>
      </c>
      <c r="AT1374" s="191" t="s">
        <v>145</v>
      </c>
      <c r="AU1374" s="191" t="s">
        <v>86</v>
      </c>
      <c r="AY1374" s="19" t="s">
        <v>142</v>
      </c>
      <c r="BE1374" s="192">
        <f>IF(N1374="základní",J1374,0)</f>
        <v>0</v>
      </c>
      <c r="BF1374" s="192">
        <f>IF(N1374="snížená",J1374,0)</f>
        <v>0</v>
      </c>
      <c r="BG1374" s="192">
        <f>IF(N1374="zákl. přenesená",J1374,0)</f>
        <v>0</v>
      </c>
      <c r="BH1374" s="192">
        <f>IF(N1374="sníž. přenesená",J1374,0)</f>
        <v>0</v>
      </c>
      <c r="BI1374" s="192">
        <f>IF(N1374="nulová",J1374,0)</f>
        <v>0</v>
      </c>
      <c r="BJ1374" s="19" t="s">
        <v>84</v>
      </c>
      <c r="BK1374" s="192">
        <f>ROUND(I1374*H1374,2)</f>
        <v>0</v>
      </c>
      <c r="BL1374" s="19" t="s">
        <v>339</v>
      </c>
      <c r="BM1374" s="191" t="s">
        <v>1919</v>
      </c>
    </row>
    <row r="1375" spans="1:65" s="2" customFormat="1" ht="11.25">
      <c r="A1375" s="36"/>
      <c r="B1375" s="37"/>
      <c r="C1375" s="38"/>
      <c r="D1375" s="193" t="s">
        <v>152</v>
      </c>
      <c r="E1375" s="38"/>
      <c r="F1375" s="194" t="s">
        <v>1920</v>
      </c>
      <c r="G1375" s="38"/>
      <c r="H1375" s="38"/>
      <c r="I1375" s="195"/>
      <c r="J1375" s="38"/>
      <c r="K1375" s="38"/>
      <c r="L1375" s="41"/>
      <c r="M1375" s="196"/>
      <c r="N1375" s="197"/>
      <c r="O1375" s="66"/>
      <c r="P1375" s="66"/>
      <c r="Q1375" s="66"/>
      <c r="R1375" s="66"/>
      <c r="S1375" s="66"/>
      <c r="T1375" s="67"/>
      <c r="U1375" s="36"/>
      <c r="V1375" s="36"/>
      <c r="W1375" s="36"/>
      <c r="X1375" s="36"/>
      <c r="Y1375" s="36"/>
      <c r="Z1375" s="36"/>
      <c r="AA1375" s="36"/>
      <c r="AB1375" s="36"/>
      <c r="AC1375" s="36"/>
      <c r="AD1375" s="36"/>
      <c r="AE1375" s="36"/>
      <c r="AT1375" s="19" t="s">
        <v>152</v>
      </c>
      <c r="AU1375" s="19" t="s">
        <v>86</v>
      </c>
    </row>
    <row r="1376" spans="1:65" s="13" customFormat="1" ht="11.25">
      <c r="B1376" s="206"/>
      <c r="C1376" s="207"/>
      <c r="D1376" s="198" t="s">
        <v>254</v>
      </c>
      <c r="E1376" s="208" t="s">
        <v>19</v>
      </c>
      <c r="F1376" s="209" t="s">
        <v>1921</v>
      </c>
      <c r="G1376" s="207"/>
      <c r="H1376" s="210">
        <v>171.429</v>
      </c>
      <c r="I1376" s="211"/>
      <c r="J1376" s="207"/>
      <c r="K1376" s="207"/>
      <c r="L1376" s="212"/>
      <c r="M1376" s="213"/>
      <c r="N1376" s="214"/>
      <c r="O1376" s="214"/>
      <c r="P1376" s="214"/>
      <c r="Q1376" s="214"/>
      <c r="R1376" s="214"/>
      <c r="S1376" s="214"/>
      <c r="T1376" s="215"/>
      <c r="AT1376" s="216" t="s">
        <v>254</v>
      </c>
      <c r="AU1376" s="216" t="s">
        <v>86</v>
      </c>
      <c r="AV1376" s="13" t="s">
        <v>86</v>
      </c>
      <c r="AW1376" s="13" t="s">
        <v>37</v>
      </c>
      <c r="AX1376" s="13" t="s">
        <v>84</v>
      </c>
      <c r="AY1376" s="216" t="s">
        <v>142</v>
      </c>
    </row>
    <row r="1377" spans="1:65" s="2" customFormat="1" ht="21.75" customHeight="1">
      <c r="A1377" s="36"/>
      <c r="B1377" s="37"/>
      <c r="C1377" s="228" t="s">
        <v>1922</v>
      </c>
      <c r="D1377" s="228" t="s">
        <v>351</v>
      </c>
      <c r="E1377" s="229" t="s">
        <v>1923</v>
      </c>
      <c r="F1377" s="230" t="s">
        <v>1924</v>
      </c>
      <c r="G1377" s="231" t="s">
        <v>414</v>
      </c>
      <c r="H1377" s="232">
        <v>188.572</v>
      </c>
      <c r="I1377" s="233"/>
      <c r="J1377" s="234">
        <f>ROUND(I1377*H1377,2)</f>
        <v>0</v>
      </c>
      <c r="K1377" s="230" t="s">
        <v>19</v>
      </c>
      <c r="L1377" s="235"/>
      <c r="M1377" s="236" t="s">
        <v>19</v>
      </c>
      <c r="N1377" s="237" t="s">
        <v>47</v>
      </c>
      <c r="O1377" s="66"/>
      <c r="P1377" s="189">
        <f>O1377*H1377</f>
        <v>0</v>
      </c>
      <c r="Q1377" s="189">
        <v>2.9499999999999999E-3</v>
      </c>
      <c r="R1377" s="189">
        <f>Q1377*H1377</f>
        <v>0.55628739999999999</v>
      </c>
      <c r="S1377" s="189">
        <v>0</v>
      </c>
      <c r="T1377" s="190">
        <f>S1377*H1377</f>
        <v>0</v>
      </c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R1377" s="191" t="s">
        <v>437</v>
      </c>
      <c r="AT1377" s="191" t="s">
        <v>351</v>
      </c>
      <c r="AU1377" s="191" t="s">
        <v>86</v>
      </c>
      <c r="AY1377" s="19" t="s">
        <v>142</v>
      </c>
      <c r="BE1377" s="192">
        <f>IF(N1377="základní",J1377,0)</f>
        <v>0</v>
      </c>
      <c r="BF1377" s="192">
        <f>IF(N1377="snížená",J1377,0)</f>
        <v>0</v>
      </c>
      <c r="BG1377" s="192">
        <f>IF(N1377="zákl. přenesená",J1377,0)</f>
        <v>0</v>
      </c>
      <c r="BH1377" s="192">
        <f>IF(N1377="sníž. přenesená",J1377,0)</f>
        <v>0</v>
      </c>
      <c r="BI1377" s="192">
        <f>IF(N1377="nulová",J1377,0)</f>
        <v>0</v>
      </c>
      <c r="BJ1377" s="19" t="s">
        <v>84</v>
      </c>
      <c r="BK1377" s="192">
        <f>ROUND(I1377*H1377,2)</f>
        <v>0</v>
      </c>
      <c r="BL1377" s="19" t="s">
        <v>339</v>
      </c>
      <c r="BM1377" s="191" t="s">
        <v>1925</v>
      </c>
    </row>
    <row r="1378" spans="1:65" s="13" customFormat="1" ht="11.25">
      <c r="B1378" s="206"/>
      <c r="C1378" s="207"/>
      <c r="D1378" s="198" t="s">
        <v>254</v>
      </c>
      <c r="E1378" s="208" t="s">
        <v>19</v>
      </c>
      <c r="F1378" s="209" t="s">
        <v>1921</v>
      </c>
      <c r="G1378" s="207"/>
      <c r="H1378" s="210">
        <v>171.429</v>
      </c>
      <c r="I1378" s="211"/>
      <c r="J1378" s="207"/>
      <c r="K1378" s="207"/>
      <c r="L1378" s="212"/>
      <c r="M1378" s="213"/>
      <c r="N1378" s="214"/>
      <c r="O1378" s="214"/>
      <c r="P1378" s="214"/>
      <c r="Q1378" s="214"/>
      <c r="R1378" s="214"/>
      <c r="S1378" s="214"/>
      <c r="T1378" s="215"/>
      <c r="AT1378" s="216" t="s">
        <v>254</v>
      </c>
      <c r="AU1378" s="216" t="s">
        <v>86</v>
      </c>
      <c r="AV1378" s="13" t="s">
        <v>86</v>
      </c>
      <c r="AW1378" s="13" t="s">
        <v>37</v>
      </c>
      <c r="AX1378" s="13" t="s">
        <v>84</v>
      </c>
      <c r="AY1378" s="216" t="s">
        <v>142</v>
      </c>
    </row>
    <row r="1379" spans="1:65" s="13" customFormat="1" ht="11.25">
      <c r="B1379" s="206"/>
      <c r="C1379" s="207"/>
      <c r="D1379" s="198" t="s">
        <v>254</v>
      </c>
      <c r="E1379" s="207"/>
      <c r="F1379" s="209" t="s">
        <v>1926</v>
      </c>
      <c r="G1379" s="207"/>
      <c r="H1379" s="210">
        <v>188.572</v>
      </c>
      <c r="I1379" s="211"/>
      <c r="J1379" s="207"/>
      <c r="K1379" s="207"/>
      <c r="L1379" s="212"/>
      <c r="M1379" s="213"/>
      <c r="N1379" s="214"/>
      <c r="O1379" s="214"/>
      <c r="P1379" s="214"/>
      <c r="Q1379" s="214"/>
      <c r="R1379" s="214"/>
      <c r="S1379" s="214"/>
      <c r="T1379" s="215"/>
      <c r="AT1379" s="216" t="s">
        <v>254</v>
      </c>
      <c r="AU1379" s="216" t="s">
        <v>86</v>
      </c>
      <c r="AV1379" s="13" t="s">
        <v>86</v>
      </c>
      <c r="AW1379" s="13" t="s">
        <v>4</v>
      </c>
      <c r="AX1379" s="13" t="s">
        <v>84</v>
      </c>
      <c r="AY1379" s="216" t="s">
        <v>142</v>
      </c>
    </row>
    <row r="1380" spans="1:65" s="2" customFormat="1" ht="44.25" customHeight="1">
      <c r="A1380" s="36"/>
      <c r="B1380" s="37"/>
      <c r="C1380" s="180" t="s">
        <v>1927</v>
      </c>
      <c r="D1380" s="180" t="s">
        <v>145</v>
      </c>
      <c r="E1380" s="181" t="s">
        <v>1928</v>
      </c>
      <c r="F1380" s="182" t="s">
        <v>1929</v>
      </c>
      <c r="G1380" s="183" t="s">
        <v>335</v>
      </c>
      <c r="H1380" s="184">
        <v>21.548999999999999</v>
      </c>
      <c r="I1380" s="185"/>
      <c r="J1380" s="186">
        <f>ROUND(I1380*H1380,2)</f>
        <v>0</v>
      </c>
      <c r="K1380" s="182" t="s">
        <v>149</v>
      </c>
      <c r="L1380" s="41"/>
      <c r="M1380" s="187" t="s">
        <v>19</v>
      </c>
      <c r="N1380" s="188" t="s">
        <v>47</v>
      </c>
      <c r="O1380" s="66"/>
      <c r="P1380" s="189">
        <f>O1380*H1380</f>
        <v>0</v>
      </c>
      <c r="Q1380" s="189">
        <v>0</v>
      </c>
      <c r="R1380" s="189">
        <f>Q1380*H1380</f>
        <v>0</v>
      </c>
      <c r="S1380" s="189">
        <v>0</v>
      </c>
      <c r="T1380" s="190">
        <f>S1380*H1380</f>
        <v>0</v>
      </c>
      <c r="U1380" s="36"/>
      <c r="V1380" s="36"/>
      <c r="W1380" s="36"/>
      <c r="X1380" s="36"/>
      <c r="Y1380" s="36"/>
      <c r="Z1380" s="36"/>
      <c r="AA1380" s="36"/>
      <c r="AB1380" s="36"/>
      <c r="AC1380" s="36"/>
      <c r="AD1380" s="36"/>
      <c r="AE1380" s="36"/>
      <c r="AR1380" s="191" t="s">
        <v>339</v>
      </c>
      <c r="AT1380" s="191" t="s">
        <v>145</v>
      </c>
      <c r="AU1380" s="191" t="s">
        <v>86</v>
      </c>
      <c r="AY1380" s="19" t="s">
        <v>142</v>
      </c>
      <c r="BE1380" s="192">
        <f>IF(N1380="základní",J1380,0)</f>
        <v>0</v>
      </c>
      <c r="BF1380" s="192">
        <f>IF(N1380="snížená",J1380,0)</f>
        <v>0</v>
      </c>
      <c r="BG1380" s="192">
        <f>IF(N1380="zákl. přenesená",J1380,0)</f>
        <v>0</v>
      </c>
      <c r="BH1380" s="192">
        <f>IF(N1380="sníž. přenesená",J1380,0)</f>
        <v>0</v>
      </c>
      <c r="BI1380" s="192">
        <f>IF(N1380="nulová",J1380,0)</f>
        <v>0</v>
      </c>
      <c r="BJ1380" s="19" t="s">
        <v>84</v>
      </c>
      <c r="BK1380" s="192">
        <f>ROUND(I1380*H1380,2)</f>
        <v>0</v>
      </c>
      <c r="BL1380" s="19" t="s">
        <v>339</v>
      </c>
      <c r="BM1380" s="191" t="s">
        <v>1930</v>
      </c>
    </row>
    <row r="1381" spans="1:65" s="2" customFormat="1" ht="11.25">
      <c r="A1381" s="36"/>
      <c r="B1381" s="37"/>
      <c r="C1381" s="38"/>
      <c r="D1381" s="193" t="s">
        <v>152</v>
      </c>
      <c r="E1381" s="38"/>
      <c r="F1381" s="194" t="s">
        <v>1931</v>
      </c>
      <c r="G1381" s="38"/>
      <c r="H1381" s="38"/>
      <c r="I1381" s="195"/>
      <c r="J1381" s="38"/>
      <c r="K1381" s="38"/>
      <c r="L1381" s="41"/>
      <c r="M1381" s="196"/>
      <c r="N1381" s="197"/>
      <c r="O1381" s="66"/>
      <c r="P1381" s="66"/>
      <c r="Q1381" s="66"/>
      <c r="R1381" s="66"/>
      <c r="S1381" s="66"/>
      <c r="T1381" s="67"/>
      <c r="U1381" s="36"/>
      <c r="V1381" s="36"/>
      <c r="W1381" s="36"/>
      <c r="X1381" s="36"/>
      <c r="Y1381" s="36"/>
      <c r="Z1381" s="36"/>
      <c r="AA1381" s="36"/>
      <c r="AB1381" s="36"/>
      <c r="AC1381" s="36"/>
      <c r="AD1381" s="36"/>
      <c r="AE1381" s="36"/>
      <c r="AT1381" s="19" t="s">
        <v>152</v>
      </c>
      <c r="AU1381" s="19" t="s">
        <v>86</v>
      </c>
    </row>
    <row r="1382" spans="1:65" s="2" customFormat="1" ht="49.15" customHeight="1">
      <c r="A1382" s="36"/>
      <c r="B1382" s="37"/>
      <c r="C1382" s="180" t="s">
        <v>1932</v>
      </c>
      <c r="D1382" s="180" t="s">
        <v>145</v>
      </c>
      <c r="E1382" s="181" t="s">
        <v>1933</v>
      </c>
      <c r="F1382" s="182" t="s">
        <v>1934</v>
      </c>
      <c r="G1382" s="183" t="s">
        <v>335</v>
      </c>
      <c r="H1382" s="184">
        <v>21.548999999999999</v>
      </c>
      <c r="I1382" s="185"/>
      <c r="J1382" s="186">
        <f>ROUND(I1382*H1382,2)</f>
        <v>0</v>
      </c>
      <c r="K1382" s="182" t="s">
        <v>149</v>
      </c>
      <c r="L1382" s="41"/>
      <c r="M1382" s="187" t="s">
        <v>19</v>
      </c>
      <c r="N1382" s="188" t="s">
        <v>47</v>
      </c>
      <c r="O1382" s="66"/>
      <c r="P1382" s="189">
        <f>O1382*H1382</f>
        <v>0</v>
      </c>
      <c r="Q1382" s="189">
        <v>0</v>
      </c>
      <c r="R1382" s="189">
        <f>Q1382*H1382</f>
        <v>0</v>
      </c>
      <c r="S1382" s="189">
        <v>0</v>
      </c>
      <c r="T1382" s="190">
        <f>S1382*H1382</f>
        <v>0</v>
      </c>
      <c r="U1382" s="36"/>
      <c r="V1382" s="36"/>
      <c r="W1382" s="36"/>
      <c r="X1382" s="36"/>
      <c r="Y1382" s="36"/>
      <c r="Z1382" s="36"/>
      <c r="AA1382" s="36"/>
      <c r="AB1382" s="36"/>
      <c r="AC1382" s="36"/>
      <c r="AD1382" s="36"/>
      <c r="AE1382" s="36"/>
      <c r="AR1382" s="191" t="s">
        <v>339</v>
      </c>
      <c r="AT1382" s="191" t="s">
        <v>145</v>
      </c>
      <c r="AU1382" s="191" t="s">
        <v>86</v>
      </c>
      <c r="AY1382" s="19" t="s">
        <v>142</v>
      </c>
      <c r="BE1382" s="192">
        <f>IF(N1382="základní",J1382,0)</f>
        <v>0</v>
      </c>
      <c r="BF1382" s="192">
        <f>IF(N1382="snížená",J1382,0)</f>
        <v>0</v>
      </c>
      <c r="BG1382" s="192">
        <f>IF(N1382="zákl. přenesená",J1382,0)</f>
        <v>0</v>
      </c>
      <c r="BH1382" s="192">
        <f>IF(N1382="sníž. přenesená",J1382,0)</f>
        <v>0</v>
      </c>
      <c r="BI1382" s="192">
        <f>IF(N1382="nulová",J1382,0)</f>
        <v>0</v>
      </c>
      <c r="BJ1382" s="19" t="s">
        <v>84</v>
      </c>
      <c r="BK1382" s="192">
        <f>ROUND(I1382*H1382,2)</f>
        <v>0</v>
      </c>
      <c r="BL1382" s="19" t="s">
        <v>339</v>
      </c>
      <c r="BM1382" s="191" t="s">
        <v>1935</v>
      </c>
    </row>
    <row r="1383" spans="1:65" s="2" customFormat="1" ht="11.25">
      <c r="A1383" s="36"/>
      <c r="B1383" s="37"/>
      <c r="C1383" s="38"/>
      <c r="D1383" s="193" t="s">
        <v>152</v>
      </c>
      <c r="E1383" s="38"/>
      <c r="F1383" s="194" t="s">
        <v>1936</v>
      </c>
      <c r="G1383" s="38"/>
      <c r="H1383" s="38"/>
      <c r="I1383" s="195"/>
      <c r="J1383" s="38"/>
      <c r="K1383" s="38"/>
      <c r="L1383" s="41"/>
      <c r="M1383" s="196"/>
      <c r="N1383" s="197"/>
      <c r="O1383" s="66"/>
      <c r="P1383" s="66"/>
      <c r="Q1383" s="66"/>
      <c r="R1383" s="66"/>
      <c r="S1383" s="66"/>
      <c r="T1383" s="67"/>
      <c r="U1383" s="36"/>
      <c r="V1383" s="36"/>
      <c r="W1383" s="36"/>
      <c r="X1383" s="36"/>
      <c r="Y1383" s="36"/>
      <c r="Z1383" s="36"/>
      <c r="AA1383" s="36"/>
      <c r="AB1383" s="36"/>
      <c r="AC1383" s="36"/>
      <c r="AD1383" s="36"/>
      <c r="AE1383" s="36"/>
      <c r="AT1383" s="19" t="s">
        <v>152</v>
      </c>
      <c r="AU1383" s="19" t="s">
        <v>86</v>
      </c>
    </row>
    <row r="1384" spans="1:65" s="12" customFormat="1" ht="22.9" customHeight="1">
      <c r="B1384" s="164"/>
      <c r="C1384" s="165"/>
      <c r="D1384" s="166" t="s">
        <v>75</v>
      </c>
      <c r="E1384" s="178" t="s">
        <v>1937</v>
      </c>
      <c r="F1384" s="178" t="s">
        <v>1938</v>
      </c>
      <c r="G1384" s="165"/>
      <c r="H1384" s="165"/>
      <c r="I1384" s="168"/>
      <c r="J1384" s="179">
        <f>BK1384</f>
        <v>0</v>
      </c>
      <c r="K1384" s="165"/>
      <c r="L1384" s="170"/>
      <c r="M1384" s="171"/>
      <c r="N1384" s="172"/>
      <c r="O1384" s="172"/>
      <c r="P1384" s="173">
        <f>SUM(P1385:P1419)</f>
        <v>0</v>
      </c>
      <c r="Q1384" s="172"/>
      <c r="R1384" s="173">
        <f>SUM(R1385:R1419)</f>
        <v>3.0306994400000002</v>
      </c>
      <c r="S1384" s="172"/>
      <c r="T1384" s="174">
        <f>SUM(T1385:T1419)</f>
        <v>0</v>
      </c>
      <c r="AR1384" s="175" t="s">
        <v>86</v>
      </c>
      <c r="AT1384" s="176" t="s">
        <v>75</v>
      </c>
      <c r="AU1384" s="176" t="s">
        <v>84</v>
      </c>
      <c r="AY1384" s="175" t="s">
        <v>142</v>
      </c>
      <c r="BK1384" s="177">
        <f>SUM(BK1385:BK1419)</f>
        <v>0</v>
      </c>
    </row>
    <row r="1385" spans="1:65" s="2" customFormat="1" ht="33" customHeight="1">
      <c r="A1385" s="36"/>
      <c r="B1385" s="37"/>
      <c r="C1385" s="180" t="s">
        <v>1939</v>
      </c>
      <c r="D1385" s="180" t="s">
        <v>145</v>
      </c>
      <c r="E1385" s="181" t="s">
        <v>1940</v>
      </c>
      <c r="F1385" s="182" t="s">
        <v>1941</v>
      </c>
      <c r="G1385" s="183" t="s">
        <v>251</v>
      </c>
      <c r="H1385" s="184">
        <v>125.40600000000001</v>
      </c>
      <c r="I1385" s="185"/>
      <c r="J1385" s="186">
        <f>ROUND(I1385*H1385,2)</f>
        <v>0</v>
      </c>
      <c r="K1385" s="182" t="s">
        <v>149</v>
      </c>
      <c r="L1385" s="41"/>
      <c r="M1385" s="187" t="s">
        <v>19</v>
      </c>
      <c r="N1385" s="188" t="s">
        <v>47</v>
      </c>
      <c r="O1385" s="66"/>
      <c r="P1385" s="189">
        <f>O1385*H1385</f>
        <v>0</v>
      </c>
      <c r="Q1385" s="189">
        <v>2.9E-4</v>
      </c>
      <c r="R1385" s="189">
        <f>Q1385*H1385</f>
        <v>3.6367740000000003E-2</v>
      </c>
      <c r="S1385" s="189">
        <v>0</v>
      </c>
      <c r="T1385" s="190">
        <f>S1385*H1385</f>
        <v>0</v>
      </c>
      <c r="U1385" s="36"/>
      <c r="V1385" s="36"/>
      <c r="W1385" s="36"/>
      <c r="X1385" s="36"/>
      <c r="Y1385" s="36"/>
      <c r="Z1385" s="36"/>
      <c r="AA1385" s="36"/>
      <c r="AB1385" s="36"/>
      <c r="AC1385" s="36"/>
      <c r="AD1385" s="36"/>
      <c r="AE1385" s="36"/>
      <c r="AR1385" s="191" t="s">
        <v>339</v>
      </c>
      <c r="AT1385" s="191" t="s">
        <v>145</v>
      </c>
      <c r="AU1385" s="191" t="s">
        <v>86</v>
      </c>
      <c r="AY1385" s="19" t="s">
        <v>142</v>
      </c>
      <c r="BE1385" s="192">
        <f>IF(N1385="základní",J1385,0)</f>
        <v>0</v>
      </c>
      <c r="BF1385" s="192">
        <f>IF(N1385="snížená",J1385,0)</f>
        <v>0</v>
      </c>
      <c r="BG1385" s="192">
        <f>IF(N1385="zákl. přenesená",J1385,0)</f>
        <v>0</v>
      </c>
      <c r="BH1385" s="192">
        <f>IF(N1385="sníž. přenesená",J1385,0)</f>
        <v>0</v>
      </c>
      <c r="BI1385" s="192">
        <f>IF(N1385="nulová",J1385,0)</f>
        <v>0</v>
      </c>
      <c r="BJ1385" s="19" t="s">
        <v>84</v>
      </c>
      <c r="BK1385" s="192">
        <f>ROUND(I1385*H1385,2)</f>
        <v>0</v>
      </c>
      <c r="BL1385" s="19" t="s">
        <v>339</v>
      </c>
      <c r="BM1385" s="191" t="s">
        <v>1942</v>
      </c>
    </row>
    <row r="1386" spans="1:65" s="2" customFormat="1" ht="11.25">
      <c r="A1386" s="36"/>
      <c r="B1386" s="37"/>
      <c r="C1386" s="38"/>
      <c r="D1386" s="193" t="s">
        <v>152</v>
      </c>
      <c r="E1386" s="38"/>
      <c r="F1386" s="194" t="s">
        <v>1943</v>
      </c>
      <c r="G1386" s="38"/>
      <c r="H1386" s="38"/>
      <c r="I1386" s="195"/>
      <c r="J1386" s="38"/>
      <c r="K1386" s="38"/>
      <c r="L1386" s="41"/>
      <c r="M1386" s="196"/>
      <c r="N1386" s="197"/>
      <c r="O1386" s="66"/>
      <c r="P1386" s="66"/>
      <c r="Q1386" s="66"/>
      <c r="R1386" s="66"/>
      <c r="S1386" s="66"/>
      <c r="T1386" s="67"/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T1386" s="19" t="s">
        <v>152</v>
      </c>
      <c r="AU1386" s="19" t="s">
        <v>86</v>
      </c>
    </row>
    <row r="1387" spans="1:65" s="13" customFormat="1" ht="22.5">
      <c r="B1387" s="206"/>
      <c r="C1387" s="207"/>
      <c r="D1387" s="198" t="s">
        <v>254</v>
      </c>
      <c r="E1387" s="208" t="s">
        <v>19</v>
      </c>
      <c r="F1387" s="209" t="s">
        <v>1944</v>
      </c>
      <c r="G1387" s="207"/>
      <c r="H1387" s="210">
        <v>27.38</v>
      </c>
      <c r="I1387" s="211"/>
      <c r="J1387" s="207"/>
      <c r="K1387" s="207"/>
      <c r="L1387" s="212"/>
      <c r="M1387" s="213"/>
      <c r="N1387" s="214"/>
      <c r="O1387" s="214"/>
      <c r="P1387" s="214"/>
      <c r="Q1387" s="214"/>
      <c r="R1387" s="214"/>
      <c r="S1387" s="214"/>
      <c r="T1387" s="215"/>
      <c r="AT1387" s="216" t="s">
        <v>254</v>
      </c>
      <c r="AU1387" s="216" t="s">
        <v>86</v>
      </c>
      <c r="AV1387" s="13" t="s">
        <v>86</v>
      </c>
      <c r="AW1387" s="13" t="s">
        <v>37</v>
      </c>
      <c r="AX1387" s="13" t="s">
        <v>76</v>
      </c>
      <c r="AY1387" s="216" t="s">
        <v>142</v>
      </c>
    </row>
    <row r="1388" spans="1:65" s="13" customFormat="1" ht="22.5">
      <c r="B1388" s="206"/>
      <c r="C1388" s="207"/>
      <c r="D1388" s="198" t="s">
        <v>254</v>
      </c>
      <c r="E1388" s="208" t="s">
        <v>19</v>
      </c>
      <c r="F1388" s="209" t="s">
        <v>1945</v>
      </c>
      <c r="G1388" s="207"/>
      <c r="H1388" s="210">
        <v>40.198999999999998</v>
      </c>
      <c r="I1388" s="211"/>
      <c r="J1388" s="207"/>
      <c r="K1388" s="207"/>
      <c r="L1388" s="212"/>
      <c r="M1388" s="213"/>
      <c r="N1388" s="214"/>
      <c r="O1388" s="214"/>
      <c r="P1388" s="214"/>
      <c r="Q1388" s="214"/>
      <c r="R1388" s="214"/>
      <c r="S1388" s="214"/>
      <c r="T1388" s="215"/>
      <c r="AT1388" s="216" t="s">
        <v>254</v>
      </c>
      <c r="AU1388" s="216" t="s">
        <v>86</v>
      </c>
      <c r="AV1388" s="13" t="s">
        <v>86</v>
      </c>
      <c r="AW1388" s="13" t="s">
        <v>37</v>
      </c>
      <c r="AX1388" s="13" t="s">
        <v>76</v>
      </c>
      <c r="AY1388" s="216" t="s">
        <v>142</v>
      </c>
    </row>
    <row r="1389" spans="1:65" s="13" customFormat="1" ht="11.25">
      <c r="B1389" s="206"/>
      <c r="C1389" s="207"/>
      <c r="D1389" s="198" t="s">
        <v>254</v>
      </c>
      <c r="E1389" s="208" t="s">
        <v>19</v>
      </c>
      <c r="F1389" s="209" t="s">
        <v>1946</v>
      </c>
      <c r="G1389" s="207"/>
      <c r="H1389" s="210">
        <v>0</v>
      </c>
      <c r="I1389" s="211"/>
      <c r="J1389" s="207"/>
      <c r="K1389" s="207"/>
      <c r="L1389" s="212"/>
      <c r="M1389" s="213"/>
      <c r="N1389" s="214"/>
      <c r="O1389" s="214"/>
      <c r="P1389" s="214"/>
      <c r="Q1389" s="214"/>
      <c r="R1389" s="214"/>
      <c r="S1389" s="214"/>
      <c r="T1389" s="215"/>
      <c r="AT1389" s="216" t="s">
        <v>254</v>
      </c>
      <c r="AU1389" s="216" t="s">
        <v>86</v>
      </c>
      <c r="AV1389" s="13" t="s">
        <v>86</v>
      </c>
      <c r="AW1389" s="13" t="s">
        <v>37</v>
      </c>
      <c r="AX1389" s="13" t="s">
        <v>76</v>
      </c>
      <c r="AY1389" s="216" t="s">
        <v>142</v>
      </c>
    </row>
    <row r="1390" spans="1:65" s="13" customFormat="1" ht="11.25">
      <c r="B1390" s="206"/>
      <c r="C1390" s="207"/>
      <c r="D1390" s="198" t="s">
        <v>254</v>
      </c>
      <c r="E1390" s="208" t="s">
        <v>19</v>
      </c>
      <c r="F1390" s="209" t="s">
        <v>1947</v>
      </c>
      <c r="G1390" s="207"/>
      <c r="H1390" s="210">
        <v>19.440000000000001</v>
      </c>
      <c r="I1390" s="211"/>
      <c r="J1390" s="207"/>
      <c r="K1390" s="207"/>
      <c r="L1390" s="212"/>
      <c r="M1390" s="213"/>
      <c r="N1390" s="214"/>
      <c r="O1390" s="214"/>
      <c r="P1390" s="214"/>
      <c r="Q1390" s="214"/>
      <c r="R1390" s="214"/>
      <c r="S1390" s="214"/>
      <c r="T1390" s="215"/>
      <c r="AT1390" s="216" t="s">
        <v>254</v>
      </c>
      <c r="AU1390" s="216" t="s">
        <v>86</v>
      </c>
      <c r="AV1390" s="13" t="s">
        <v>86</v>
      </c>
      <c r="AW1390" s="13" t="s">
        <v>37</v>
      </c>
      <c r="AX1390" s="13" t="s">
        <v>76</v>
      </c>
      <c r="AY1390" s="216" t="s">
        <v>142</v>
      </c>
    </row>
    <row r="1391" spans="1:65" s="13" customFormat="1" ht="11.25">
      <c r="B1391" s="206"/>
      <c r="C1391" s="207"/>
      <c r="D1391" s="198" t="s">
        <v>254</v>
      </c>
      <c r="E1391" s="208" t="s">
        <v>19</v>
      </c>
      <c r="F1391" s="209" t="s">
        <v>1948</v>
      </c>
      <c r="G1391" s="207"/>
      <c r="H1391" s="210">
        <v>9.4700000000000006</v>
      </c>
      <c r="I1391" s="211"/>
      <c r="J1391" s="207"/>
      <c r="K1391" s="207"/>
      <c r="L1391" s="212"/>
      <c r="M1391" s="213"/>
      <c r="N1391" s="214"/>
      <c r="O1391" s="214"/>
      <c r="P1391" s="214"/>
      <c r="Q1391" s="214"/>
      <c r="R1391" s="214"/>
      <c r="S1391" s="214"/>
      <c r="T1391" s="215"/>
      <c r="AT1391" s="216" t="s">
        <v>254</v>
      </c>
      <c r="AU1391" s="216" t="s">
        <v>86</v>
      </c>
      <c r="AV1391" s="13" t="s">
        <v>86</v>
      </c>
      <c r="AW1391" s="13" t="s">
        <v>37</v>
      </c>
      <c r="AX1391" s="13" t="s">
        <v>76</v>
      </c>
      <c r="AY1391" s="216" t="s">
        <v>142</v>
      </c>
    </row>
    <row r="1392" spans="1:65" s="13" customFormat="1" ht="11.25">
      <c r="B1392" s="206"/>
      <c r="C1392" s="207"/>
      <c r="D1392" s="198" t="s">
        <v>254</v>
      </c>
      <c r="E1392" s="208" t="s">
        <v>19</v>
      </c>
      <c r="F1392" s="209" t="s">
        <v>1949</v>
      </c>
      <c r="G1392" s="207"/>
      <c r="H1392" s="210">
        <v>13.73</v>
      </c>
      <c r="I1392" s="211"/>
      <c r="J1392" s="207"/>
      <c r="K1392" s="207"/>
      <c r="L1392" s="212"/>
      <c r="M1392" s="213"/>
      <c r="N1392" s="214"/>
      <c r="O1392" s="214"/>
      <c r="P1392" s="214"/>
      <c r="Q1392" s="214"/>
      <c r="R1392" s="214"/>
      <c r="S1392" s="214"/>
      <c r="T1392" s="215"/>
      <c r="AT1392" s="216" t="s">
        <v>254</v>
      </c>
      <c r="AU1392" s="216" t="s">
        <v>86</v>
      </c>
      <c r="AV1392" s="13" t="s">
        <v>86</v>
      </c>
      <c r="AW1392" s="13" t="s">
        <v>37</v>
      </c>
      <c r="AX1392" s="13" t="s">
        <v>76</v>
      </c>
      <c r="AY1392" s="216" t="s">
        <v>142</v>
      </c>
    </row>
    <row r="1393" spans="1:65" s="13" customFormat="1" ht="11.25">
      <c r="B1393" s="206"/>
      <c r="C1393" s="207"/>
      <c r="D1393" s="198" t="s">
        <v>254</v>
      </c>
      <c r="E1393" s="208" t="s">
        <v>19</v>
      </c>
      <c r="F1393" s="209" t="s">
        <v>1950</v>
      </c>
      <c r="G1393" s="207"/>
      <c r="H1393" s="210">
        <v>0</v>
      </c>
      <c r="I1393" s="211"/>
      <c r="J1393" s="207"/>
      <c r="K1393" s="207"/>
      <c r="L1393" s="212"/>
      <c r="M1393" s="213"/>
      <c r="N1393" s="214"/>
      <c r="O1393" s="214"/>
      <c r="P1393" s="214"/>
      <c r="Q1393" s="214"/>
      <c r="R1393" s="214"/>
      <c r="S1393" s="214"/>
      <c r="T1393" s="215"/>
      <c r="AT1393" s="216" t="s">
        <v>254</v>
      </c>
      <c r="AU1393" s="216" t="s">
        <v>86</v>
      </c>
      <c r="AV1393" s="13" t="s">
        <v>86</v>
      </c>
      <c r="AW1393" s="13" t="s">
        <v>37</v>
      </c>
      <c r="AX1393" s="13" t="s">
        <v>76</v>
      </c>
      <c r="AY1393" s="216" t="s">
        <v>142</v>
      </c>
    </row>
    <row r="1394" spans="1:65" s="13" customFormat="1" ht="11.25">
      <c r="B1394" s="206"/>
      <c r="C1394" s="207"/>
      <c r="D1394" s="198" t="s">
        <v>254</v>
      </c>
      <c r="E1394" s="208" t="s">
        <v>19</v>
      </c>
      <c r="F1394" s="209" t="s">
        <v>1951</v>
      </c>
      <c r="G1394" s="207"/>
      <c r="H1394" s="210">
        <v>9.56</v>
      </c>
      <c r="I1394" s="211"/>
      <c r="J1394" s="207"/>
      <c r="K1394" s="207"/>
      <c r="L1394" s="212"/>
      <c r="M1394" s="213"/>
      <c r="N1394" s="214"/>
      <c r="O1394" s="214"/>
      <c r="P1394" s="214"/>
      <c r="Q1394" s="214"/>
      <c r="R1394" s="214"/>
      <c r="S1394" s="214"/>
      <c r="T1394" s="215"/>
      <c r="AT1394" s="216" t="s">
        <v>254</v>
      </c>
      <c r="AU1394" s="216" t="s">
        <v>86</v>
      </c>
      <c r="AV1394" s="13" t="s">
        <v>86</v>
      </c>
      <c r="AW1394" s="13" t="s">
        <v>37</v>
      </c>
      <c r="AX1394" s="13" t="s">
        <v>76</v>
      </c>
      <c r="AY1394" s="216" t="s">
        <v>142</v>
      </c>
    </row>
    <row r="1395" spans="1:65" s="13" customFormat="1" ht="22.5">
      <c r="B1395" s="206"/>
      <c r="C1395" s="207"/>
      <c r="D1395" s="198" t="s">
        <v>254</v>
      </c>
      <c r="E1395" s="208" t="s">
        <v>19</v>
      </c>
      <c r="F1395" s="209" t="s">
        <v>1952</v>
      </c>
      <c r="G1395" s="207"/>
      <c r="H1395" s="210">
        <v>5.6269999999999998</v>
      </c>
      <c r="I1395" s="211"/>
      <c r="J1395" s="207"/>
      <c r="K1395" s="207"/>
      <c r="L1395" s="212"/>
      <c r="M1395" s="213"/>
      <c r="N1395" s="214"/>
      <c r="O1395" s="214"/>
      <c r="P1395" s="214"/>
      <c r="Q1395" s="214"/>
      <c r="R1395" s="214"/>
      <c r="S1395" s="214"/>
      <c r="T1395" s="215"/>
      <c r="AT1395" s="216" t="s">
        <v>254</v>
      </c>
      <c r="AU1395" s="216" t="s">
        <v>86</v>
      </c>
      <c r="AV1395" s="13" t="s">
        <v>86</v>
      </c>
      <c r="AW1395" s="13" t="s">
        <v>37</v>
      </c>
      <c r="AX1395" s="13" t="s">
        <v>76</v>
      </c>
      <c r="AY1395" s="216" t="s">
        <v>142</v>
      </c>
    </row>
    <row r="1396" spans="1:65" s="14" customFormat="1" ht="11.25">
      <c r="B1396" s="217"/>
      <c r="C1396" s="218"/>
      <c r="D1396" s="198" t="s">
        <v>254</v>
      </c>
      <c r="E1396" s="219" t="s">
        <v>19</v>
      </c>
      <c r="F1396" s="220" t="s">
        <v>266</v>
      </c>
      <c r="G1396" s="218"/>
      <c r="H1396" s="221">
        <v>125.40600000000001</v>
      </c>
      <c r="I1396" s="222"/>
      <c r="J1396" s="218"/>
      <c r="K1396" s="218"/>
      <c r="L1396" s="223"/>
      <c r="M1396" s="224"/>
      <c r="N1396" s="225"/>
      <c r="O1396" s="225"/>
      <c r="P1396" s="225"/>
      <c r="Q1396" s="225"/>
      <c r="R1396" s="225"/>
      <c r="S1396" s="225"/>
      <c r="T1396" s="226"/>
      <c r="AT1396" s="227" t="s">
        <v>254</v>
      </c>
      <c r="AU1396" s="227" t="s">
        <v>86</v>
      </c>
      <c r="AV1396" s="14" t="s">
        <v>167</v>
      </c>
      <c r="AW1396" s="14" t="s">
        <v>37</v>
      </c>
      <c r="AX1396" s="14" t="s">
        <v>84</v>
      </c>
      <c r="AY1396" s="227" t="s">
        <v>142</v>
      </c>
    </row>
    <row r="1397" spans="1:65" s="2" customFormat="1" ht="16.5" customHeight="1">
      <c r="A1397" s="36"/>
      <c r="B1397" s="37"/>
      <c r="C1397" s="228" t="s">
        <v>1953</v>
      </c>
      <c r="D1397" s="228" t="s">
        <v>351</v>
      </c>
      <c r="E1397" s="229" t="s">
        <v>1954</v>
      </c>
      <c r="F1397" s="230" t="s">
        <v>1955</v>
      </c>
      <c r="G1397" s="231" t="s">
        <v>251</v>
      </c>
      <c r="H1397" s="232">
        <v>137.947</v>
      </c>
      <c r="I1397" s="233"/>
      <c r="J1397" s="234">
        <f>ROUND(I1397*H1397,2)</f>
        <v>0</v>
      </c>
      <c r="K1397" s="230" t="s">
        <v>149</v>
      </c>
      <c r="L1397" s="235"/>
      <c r="M1397" s="236" t="s">
        <v>19</v>
      </c>
      <c r="N1397" s="237" t="s">
        <v>47</v>
      </c>
      <c r="O1397" s="66"/>
      <c r="P1397" s="189">
        <f>O1397*H1397</f>
        <v>0</v>
      </c>
      <c r="Q1397" s="189">
        <v>1.4999999999999999E-2</v>
      </c>
      <c r="R1397" s="189">
        <f>Q1397*H1397</f>
        <v>2.0692050000000002</v>
      </c>
      <c r="S1397" s="189">
        <v>0</v>
      </c>
      <c r="T1397" s="190">
        <f>S1397*H1397</f>
        <v>0</v>
      </c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R1397" s="191" t="s">
        <v>437</v>
      </c>
      <c r="AT1397" s="191" t="s">
        <v>351</v>
      </c>
      <c r="AU1397" s="191" t="s">
        <v>86</v>
      </c>
      <c r="AY1397" s="19" t="s">
        <v>142</v>
      </c>
      <c r="BE1397" s="192">
        <f>IF(N1397="základní",J1397,0)</f>
        <v>0</v>
      </c>
      <c r="BF1397" s="192">
        <f>IF(N1397="snížená",J1397,0)</f>
        <v>0</v>
      </c>
      <c r="BG1397" s="192">
        <f>IF(N1397="zákl. přenesená",J1397,0)</f>
        <v>0</v>
      </c>
      <c r="BH1397" s="192">
        <f>IF(N1397="sníž. přenesená",J1397,0)</f>
        <v>0</v>
      </c>
      <c r="BI1397" s="192">
        <f>IF(N1397="nulová",J1397,0)</f>
        <v>0</v>
      </c>
      <c r="BJ1397" s="19" t="s">
        <v>84</v>
      </c>
      <c r="BK1397" s="192">
        <f>ROUND(I1397*H1397,2)</f>
        <v>0</v>
      </c>
      <c r="BL1397" s="19" t="s">
        <v>339</v>
      </c>
      <c r="BM1397" s="191" t="s">
        <v>1956</v>
      </c>
    </row>
    <row r="1398" spans="1:65" s="13" customFormat="1" ht="22.5">
      <c r="B1398" s="206"/>
      <c r="C1398" s="207"/>
      <c r="D1398" s="198" t="s">
        <v>254</v>
      </c>
      <c r="E1398" s="208" t="s">
        <v>19</v>
      </c>
      <c r="F1398" s="209" t="s">
        <v>1944</v>
      </c>
      <c r="G1398" s="207"/>
      <c r="H1398" s="210">
        <v>27.38</v>
      </c>
      <c r="I1398" s="211"/>
      <c r="J1398" s="207"/>
      <c r="K1398" s="207"/>
      <c r="L1398" s="212"/>
      <c r="M1398" s="213"/>
      <c r="N1398" s="214"/>
      <c r="O1398" s="214"/>
      <c r="P1398" s="214"/>
      <c r="Q1398" s="214"/>
      <c r="R1398" s="214"/>
      <c r="S1398" s="214"/>
      <c r="T1398" s="215"/>
      <c r="AT1398" s="216" t="s">
        <v>254</v>
      </c>
      <c r="AU1398" s="216" t="s">
        <v>86</v>
      </c>
      <c r="AV1398" s="13" t="s">
        <v>86</v>
      </c>
      <c r="AW1398" s="13" t="s">
        <v>37</v>
      </c>
      <c r="AX1398" s="13" t="s">
        <v>76</v>
      </c>
      <c r="AY1398" s="216" t="s">
        <v>142</v>
      </c>
    </row>
    <row r="1399" spans="1:65" s="13" customFormat="1" ht="22.5">
      <c r="B1399" s="206"/>
      <c r="C1399" s="207"/>
      <c r="D1399" s="198" t="s">
        <v>254</v>
      </c>
      <c r="E1399" s="208" t="s">
        <v>19</v>
      </c>
      <c r="F1399" s="209" t="s">
        <v>1945</v>
      </c>
      <c r="G1399" s="207"/>
      <c r="H1399" s="210">
        <v>40.198999999999998</v>
      </c>
      <c r="I1399" s="211"/>
      <c r="J1399" s="207"/>
      <c r="K1399" s="207"/>
      <c r="L1399" s="212"/>
      <c r="M1399" s="213"/>
      <c r="N1399" s="214"/>
      <c r="O1399" s="214"/>
      <c r="P1399" s="214"/>
      <c r="Q1399" s="214"/>
      <c r="R1399" s="214"/>
      <c r="S1399" s="214"/>
      <c r="T1399" s="215"/>
      <c r="AT1399" s="216" t="s">
        <v>254</v>
      </c>
      <c r="AU1399" s="216" t="s">
        <v>86</v>
      </c>
      <c r="AV1399" s="13" t="s">
        <v>86</v>
      </c>
      <c r="AW1399" s="13" t="s">
        <v>37</v>
      </c>
      <c r="AX1399" s="13" t="s">
        <v>76</v>
      </c>
      <c r="AY1399" s="216" t="s">
        <v>142</v>
      </c>
    </row>
    <row r="1400" spans="1:65" s="13" customFormat="1" ht="11.25">
      <c r="B1400" s="206"/>
      <c r="C1400" s="207"/>
      <c r="D1400" s="198" t="s">
        <v>254</v>
      </c>
      <c r="E1400" s="208" t="s">
        <v>19</v>
      </c>
      <c r="F1400" s="209" t="s">
        <v>1946</v>
      </c>
      <c r="G1400" s="207"/>
      <c r="H1400" s="210">
        <v>0</v>
      </c>
      <c r="I1400" s="211"/>
      <c r="J1400" s="207"/>
      <c r="K1400" s="207"/>
      <c r="L1400" s="212"/>
      <c r="M1400" s="213"/>
      <c r="N1400" s="214"/>
      <c r="O1400" s="214"/>
      <c r="P1400" s="214"/>
      <c r="Q1400" s="214"/>
      <c r="R1400" s="214"/>
      <c r="S1400" s="214"/>
      <c r="T1400" s="215"/>
      <c r="AT1400" s="216" t="s">
        <v>254</v>
      </c>
      <c r="AU1400" s="216" t="s">
        <v>86</v>
      </c>
      <c r="AV1400" s="13" t="s">
        <v>86</v>
      </c>
      <c r="AW1400" s="13" t="s">
        <v>37</v>
      </c>
      <c r="AX1400" s="13" t="s">
        <v>76</v>
      </c>
      <c r="AY1400" s="216" t="s">
        <v>142</v>
      </c>
    </row>
    <row r="1401" spans="1:65" s="13" customFormat="1" ht="11.25">
      <c r="B1401" s="206"/>
      <c r="C1401" s="207"/>
      <c r="D1401" s="198" t="s">
        <v>254</v>
      </c>
      <c r="E1401" s="208" t="s">
        <v>19</v>
      </c>
      <c r="F1401" s="209" t="s">
        <v>1947</v>
      </c>
      <c r="G1401" s="207"/>
      <c r="H1401" s="210">
        <v>19.440000000000001</v>
      </c>
      <c r="I1401" s="211"/>
      <c r="J1401" s="207"/>
      <c r="K1401" s="207"/>
      <c r="L1401" s="212"/>
      <c r="M1401" s="213"/>
      <c r="N1401" s="214"/>
      <c r="O1401" s="214"/>
      <c r="P1401" s="214"/>
      <c r="Q1401" s="214"/>
      <c r="R1401" s="214"/>
      <c r="S1401" s="214"/>
      <c r="T1401" s="215"/>
      <c r="AT1401" s="216" t="s">
        <v>254</v>
      </c>
      <c r="AU1401" s="216" t="s">
        <v>86</v>
      </c>
      <c r="AV1401" s="13" t="s">
        <v>86</v>
      </c>
      <c r="AW1401" s="13" t="s">
        <v>37</v>
      </c>
      <c r="AX1401" s="13" t="s">
        <v>76</v>
      </c>
      <c r="AY1401" s="216" t="s">
        <v>142</v>
      </c>
    </row>
    <row r="1402" spans="1:65" s="13" customFormat="1" ht="11.25">
      <c r="B1402" s="206"/>
      <c r="C1402" s="207"/>
      <c r="D1402" s="198" t="s">
        <v>254</v>
      </c>
      <c r="E1402" s="208" t="s">
        <v>19</v>
      </c>
      <c r="F1402" s="209" t="s">
        <v>1948</v>
      </c>
      <c r="G1402" s="207"/>
      <c r="H1402" s="210">
        <v>9.4700000000000006</v>
      </c>
      <c r="I1402" s="211"/>
      <c r="J1402" s="207"/>
      <c r="K1402" s="207"/>
      <c r="L1402" s="212"/>
      <c r="M1402" s="213"/>
      <c r="N1402" s="214"/>
      <c r="O1402" s="214"/>
      <c r="P1402" s="214"/>
      <c r="Q1402" s="214"/>
      <c r="R1402" s="214"/>
      <c r="S1402" s="214"/>
      <c r="T1402" s="215"/>
      <c r="AT1402" s="216" t="s">
        <v>254</v>
      </c>
      <c r="AU1402" s="216" t="s">
        <v>86</v>
      </c>
      <c r="AV1402" s="13" t="s">
        <v>86</v>
      </c>
      <c r="AW1402" s="13" t="s">
        <v>37</v>
      </c>
      <c r="AX1402" s="13" t="s">
        <v>76</v>
      </c>
      <c r="AY1402" s="216" t="s">
        <v>142</v>
      </c>
    </row>
    <row r="1403" spans="1:65" s="13" customFormat="1" ht="11.25">
      <c r="B1403" s="206"/>
      <c r="C1403" s="207"/>
      <c r="D1403" s="198" t="s">
        <v>254</v>
      </c>
      <c r="E1403" s="208" t="s">
        <v>19</v>
      </c>
      <c r="F1403" s="209" t="s">
        <v>1949</v>
      </c>
      <c r="G1403" s="207"/>
      <c r="H1403" s="210">
        <v>13.73</v>
      </c>
      <c r="I1403" s="211"/>
      <c r="J1403" s="207"/>
      <c r="K1403" s="207"/>
      <c r="L1403" s="212"/>
      <c r="M1403" s="213"/>
      <c r="N1403" s="214"/>
      <c r="O1403" s="214"/>
      <c r="P1403" s="214"/>
      <c r="Q1403" s="214"/>
      <c r="R1403" s="214"/>
      <c r="S1403" s="214"/>
      <c r="T1403" s="215"/>
      <c r="AT1403" s="216" t="s">
        <v>254</v>
      </c>
      <c r="AU1403" s="216" t="s">
        <v>86</v>
      </c>
      <c r="AV1403" s="13" t="s">
        <v>86</v>
      </c>
      <c r="AW1403" s="13" t="s">
        <v>37</v>
      </c>
      <c r="AX1403" s="13" t="s">
        <v>76</v>
      </c>
      <c r="AY1403" s="216" t="s">
        <v>142</v>
      </c>
    </row>
    <row r="1404" spans="1:65" s="13" customFormat="1" ht="11.25">
      <c r="B1404" s="206"/>
      <c r="C1404" s="207"/>
      <c r="D1404" s="198" t="s">
        <v>254</v>
      </c>
      <c r="E1404" s="208" t="s">
        <v>19</v>
      </c>
      <c r="F1404" s="209" t="s">
        <v>1950</v>
      </c>
      <c r="G1404" s="207"/>
      <c r="H1404" s="210">
        <v>0</v>
      </c>
      <c r="I1404" s="211"/>
      <c r="J1404" s="207"/>
      <c r="K1404" s="207"/>
      <c r="L1404" s="212"/>
      <c r="M1404" s="213"/>
      <c r="N1404" s="214"/>
      <c r="O1404" s="214"/>
      <c r="P1404" s="214"/>
      <c r="Q1404" s="214"/>
      <c r="R1404" s="214"/>
      <c r="S1404" s="214"/>
      <c r="T1404" s="215"/>
      <c r="AT1404" s="216" t="s">
        <v>254</v>
      </c>
      <c r="AU1404" s="216" t="s">
        <v>86</v>
      </c>
      <c r="AV1404" s="13" t="s">
        <v>86</v>
      </c>
      <c r="AW1404" s="13" t="s">
        <v>37</v>
      </c>
      <c r="AX1404" s="13" t="s">
        <v>76</v>
      </c>
      <c r="AY1404" s="216" t="s">
        <v>142</v>
      </c>
    </row>
    <row r="1405" spans="1:65" s="13" customFormat="1" ht="11.25">
      <c r="B1405" s="206"/>
      <c r="C1405" s="207"/>
      <c r="D1405" s="198" t="s">
        <v>254</v>
      </c>
      <c r="E1405" s="208" t="s">
        <v>19</v>
      </c>
      <c r="F1405" s="209" t="s">
        <v>1951</v>
      </c>
      <c r="G1405" s="207"/>
      <c r="H1405" s="210">
        <v>9.56</v>
      </c>
      <c r="I1405" s="211"/>
      <c r="J1405" s="207"/>
      <c r="K1405" s="207"/>
      <c r="L1405" s="212"/>
      <c r="M1405" s="213"/>
      <c r="N1405" s="214"/>
      <c r="O1405" s="214"/>
      <c r="P1405" s="214"/>
      <c r="Q1405" s="214"/>
      <c r="R1405" s="214"/>
      <c r="S1405" s="214"/>
      <c r="T1405" s="215"/>
      <c r="AT1405" s="216" t="s">
        <v>254</v>
      </c>
      <c r="AU1405" s="216" t="s">
        <v>86</v>
      </c>
      <c r="AV1405" s="13" t="s">
        <v>86</v>
      </c>
      <c r="AW1405" s="13" t="s">
        <v>37</v>
      </c>
      <c r="AX1405" s="13" t="s">
        <v>76</v>
      </c>
      <c r="AY1405" s="216" t="s">
        <v>142</v>
      </c>
    </row>
    <row r="1406" spans="1:65" s="13" customFormat="1" ht="22.5">
      <c r="B1406" s="206"/>
      <c r="C1406" s="207"/>
      <c r="D1406" s="198" t="s">
        <v>254</v>
      </c>
      <c r="E1406" s="208" t="s">
        <v>19</v>
      </c>
      <c r="F1406" s="209" t="s">
        <v>1952</v>
      </c>
      <c r="G1406" s="207"/>
      <c r="H1406" s="210">
        <v>5.6269999999999998</v>
      </c>
      <c r="I1406" s="211"/>
      <c r="J1406" s="207"/>
      <c r="K1406" s="207"/>
      <c r="L1406" s="212"/>
      <c r="M1406" s="213"/>
      <c r="N1406" s="214"/>
      <c r="O1406" s="214"/>
      <c r="P1406" s="214"/>
      <c r="Q1406" s="214"/>
      <c r="R1406" s="214"/>
      <c r="S1406" s="214"/>
      <c r="T1406" s="215"/>
      <c r="AT1406" s="216" t="s">
        <v>254</v>
      </c>
      <c r="AU1406" s="216" t="s">
        <v>86</v>
      </c>
      <c r="AV1406" s="13" t="s">
        <v>86</v>
      </c>
      <c r="AW1406" s="13" t="s">
        <v>37</v>
      </c>
      <c r="AX1406" s="13" t="s">
        <v>76</v>
      </c>
      <c r="AY1406" s="216" t="s">
        <v>142</v>
      </c>
    </row>
    <row r="1407" spans="1:65" s="14" customFormat="1" ht="11.25">
      <c r="B1407" s="217"/>
      <c r="C1407" s="218"/>
      <c r="D1407" s="198" t="s">
        <v>254</v>
      </c>
      <c r="E1407" s="219" t="s">
        <v>19</v>
      </c>
      <c r="F1407" s="220" t="s">
        <v>266</v>
      </c>
      <c r="G1407" s="218"/>
      <c r="H1407" s="221">
        <v>125.40600000000001</v>
      </c>
      <c r="I1407" s="222"/>
      <c r="J1407" s="218"/>
      <c r="K1407" s="218"/>
      <c r="L1407" s="223"/>
      <c r="M1407" s="224"/>
      <c r="N1407" s="225"/>
      <c r="O1407" s="225"/>
      <c r="P1407" s="225"/>
      <c r="Q1407" s="225"/>
      <c r="R1407" s="225"/>
      <c r="S1407" s="225"/>
      <c r="T1407" s="226"/>
      <c r="AT1407" s="227" t="s">
        <v>254</v>
      </c>
      <c r="AU1407" s="227" t="s">
        <v>86</v>
      </c>
      <c r="AV1407" s="14" t="s">
        <v>167</v>
      </c>
      <c r="AW1407" s="14" t="s">
        <v>37</v>
      </c>
      <c r="AX1407" s="14" t="s">
        <v>84</v>
      </c>
      <c r="AY1407" s="227" t="s">
        <v>142</v>
      </c>
    </row>
    <row r="1408" spans="1:65" s="13" customFormat="1" ht="11.25">
      <c r="B1408" s="206"/>
      <c r="C1408" s="207"/>
      <c r="D1408" s="198" t="s">
        <v>254</v>
      </c>
      <c r="E1408" s="207"/>
      <c r="F1408" s="209" t="s">
        <v>1957</v>
      </c>
      <c r="G1408" s="207"/>
      <c r="H1408" s="210">
        <v>137.947</v>
      </c>
      <c r="I1408" s="211"/>
      <c r="J1408" s="207"/>
      <c r="K1408" s="207"/>
      <c r="L1408" s="212"/>
      <c r="M1408" s="213"/>
      <c r="N1408" s="214"/>
      <c r="O1408" s="214"/>
      <c r="P1408" s="214"/>
      <c r="Q1408" s="214"/>
      <c r="R1408" s="214"/>
      <c r="S1408" s="214"/>
      <c r="T1408" s="215"/>
      <c r="AT1408" s="216" t="s">
        <v>254</v>
      </c>
      <c r="AU1408" s="216" t="s">
        <v>86</v>
      </c>
      <c r="AV1408" s="13" t="s">
        <v>86</v>
      </c>
      <c r="AW1408" s="13" t="s">
        <v>4</v>
      </c>
      <c r="AX1408" s="13" t="s">
        <v>84</v>
      </c>
      <c r="AY1408" s="216" t="s">
        <v>142</v>
      </c>
    </row>
    <row r="1409" spans="1:65" s="2" customFormat="1" ht="24.2" customHeight="1">
      <c r="A1409" s="36"/>
      <c r="B1409" s="37"/>
      <c r="C1409" s="180" t="s">
        <v>1958</v>
      </c>
      <c r="D1409" s="180" t="s">
        <v>145</v>
      </c>
      <c r="E1409" s="181" t="s">
        <v>1959</v>
      </c>
      <c r="F1409" s="182" t="s">
        <v>1960</v>
      </c>
      <c r="G1409" s="183" t="s">
        <v>251</v>
      </c>
      <c r="H1409" s="184">
        <v>55.43</v>
      </c>
      <c r="I1409" s="185"/>
      <c r="J1409" s="186">
        <f>ROUND(I1409*H1409,2)</f>
        <v>0</v>
      </c>
      <c r="K1409" s="182" t="s">
        <v>149</v>
      </c>
      <c r="L1409" s="41"/>
      <c r="M1409" s="187" t="s">
        <v>19</v>
      </c>
      <c r="N1409" s="188" t="s">
        <v>47</v>
      </c>
      <c r="O1409" s="66"/>
      <c r="P1409" s="189">
        <f>O1409*H1409</f>
        <v>0</v>
      </c>
      <c r="Q1409" s="189">
        <v>1.9000000000000001E-4</v>
      </c>
      <c r="R1409" s="189">
        <f>Q1409*H1409</f>
        <v>1.05317E-2</v>
      </c>
      <c r="S1409" s="189">
        <v>0</v>
      </c>
      <c r="T1409" s="190">
        <f>S1409*H1409</f>
        <v>0</v>
      </c>
      <c r="U1409" s="36"/>
      <c r="V1409" s="36"/>
      <c r="W1409" s="36"/>
      <c r="X1409" s="36"/>
      <c r="Y1409" s="36"/>
      <c r="Z1409" s="36"/>
      <c r="AA1409" s="36"/>
      <c r="AB1409" s="36"/>
      <c r="AC1409" s="36"/>
      <c r="AD1409" s="36"/>
      <c r="AE1409" s="36"/>
      <c r="AR1409" s="191" t="s">
        <v>339</v>
      </c>
      <c r="AT1409" s="191" t="s">
        <v>145</v>
      </c>
      <c r="AU1409" s="191" t="s">
        <v>86</v>
      </c>
      <c r="AY1409" s="19" t="s">
        <v>142</v>
      </c>
      <c r="BE1409" s="192">
        <f>IF(N1409="základní",J1409,0)</f>
        <v>0</v>
      </c>
      <c r="BF1409" s="192">
        <f>IF(N1409="snížená",J1409,0)</f>
        <v>0</v>
      </c>
      <c r="BG1409" s="192">
        <f>IF(N1409="zákl. přenesená",J1409,0)</f>
        <v>0</v>
      </c>
      <c r="BH1409" s="192">
        <f>IF(N1409="sníž. přenesená",J1409,0)</f>
        <v>0</v>
      </c>
      <c r="BI1409" s="192">
        <f>IF(N1409="nulová",J1409,0)</f>
        <v>0</v>
      </c>
      <c r="BJ1409" s="19" t="s">
        <v>84</v>
      </c>
      <c r="BK1409" s="192">
        <f>ROUND(I1409*H1409,2)</f>
        <v>0</v>
      </c>
      <c r="BL1409" s="19" t="s">
        <v>339</v>
      </c>
      <c r="BM1409" s="191" t="s">
        <v>1961</v>
      </c>
    </row>
    <row r="1410" spans="1:65" s="2" customFormat="1" ht="11.25">
      <c r="A1410" s="36"/>
      <c r="B1410" s="37"/>
      <c r="C1410" s="38"/>
      <c r="D1410" s="193" t="s">
        <v>152</v>
      </c>
      <c r="E1410" s="38"/>
      <c r="F1410" s="194" t="s">
        <v>1962</v>
      </c>
      <c r="G1410" s="38"/>
      <c r="H1410" s="38"/>
      <c r="I1410" s="195"/>
      <c r="J1410" s="38"/>
      <c r="K1410" s="38"/>
      <c r="L1410" s="41"/>
      <c r="M1410" s="196"/>
      <c r="N1410" s="197"/>
      <c r="O1410" s="66"/>
      <c r="P1410" s="66"/>
      <c r="Q1410" s="66"/>
      <c r="R1410" s="66"/>
      <c r="S1410" s="66"/>
      <c r="T1410" s="67"/>
      <c r="U1410" s="36"/>
      <c r="V1410" s="36"/>
      <c r="W1410" s="36"/>
      <c r="X1410" s="36"/>
      <c r="Y1410" s="36"/>
      <c r="Z1410" s="36"/>
      <c r="AA1410" s="36"/>
      <c r="AB1410" s="36"/>
      <c r="AC1410" s="36"/>
      <c r="AD1410" s="36"/>
      <c r="AE1410" s="36"/>
      <c r="AT1410" s="19" t="s">
        <v>152</v>
      </c>
      <c r="AU1410" s="19" t="s">
        <v>86</v>
      </c>
    </row>
    <row r="1411" spans="1:65" s="15" customFormat="1" ht="11.25">
      <c r="B1411" s="238"/>
      <c r="C1411" s="239"/>
      <c r="D1411" s="198" t="s">
        <v>254</v>
      </c>
      <c r="E1411" s="240" t="s">
        <v>19</v>
      </c>
      <c r="F1411" s="241" t="s">
        <v>1963</v>
      </c>
      <c r="G1411" s="239"/>
      <c r="H1411" s="240" t="s">
        <v>19</v>
      </c>
      <c r="I1411" s="242"/>
      <c r="J1411" s="239"/>
      <c r="K1411" s="239"/>
      <c r="L1411" s="243"/>
      <c r="M1411" s="244"/>
      <c r="N1411" s="245"/>
      <c r="O1411" s="245"/>
      <c r="P1411" s="245"/>
      <c r="Q1411" s="245"/>
      <c r="R1411" s="245"/>
      <c r="S1411" s="245"/>
      <c r="T1411" s="246"/>
      <c r="AT1411" s="247" t="s">
        <v>254</v>
      </c>
      <c r="AU1411" s="247" t="s">
        <v>86</v>
      </c>
      <c r="AV1411" s="15" t="s">
        <v>84</v>
      </c>
      <c r="AW1411" s="15" t="s">
        <v>37</v>
      </c>
      <c r="AX1411" s="15" t="s">
        <v>76</v>
      </c>
      <c r="AY1411" s="247" t="s">
        <v>142</v>
      </c>
    </row>
    <row r="1412" spans="1:65" s="13" customFormat="1" ht="22.5">
      <c r="B1412" s="206"/>
      <c r="C1412" s="207"/>
      <c r="D1412" s="198" t="s">
        <v>254</v>
      </c>
      <c r="E1412" s="208" t="s">
        <v>19</v>
      </c>
      <c r="F1412" s="209" t="s">
        <v>1964</v>
      </c>
      <c r="G1412" s="207"/>
      <c r="H1412" s="210">
        <v>55.43</v>
      </c>
      <c r="I1412" s="211"/>
      <c r="J1412" s="207"/>
      <c r="K1412" s="207"/>
      <c r="L1412" s="212"/>
      <c r="M1412" s="213"/>
      <c r="N1412" s="214"/>
      <c r="O1412" s="214"/>
      <c r="P1412" s="214"/>
      <c r="Q1412" s="214"/>
      <c r="R1412" s="214"/>
      <c r="S1412" s="214"/>
      <c r="T1412" s="215"/>
      <c r="AT1412" s="216" t="s">
        <v>254</v>
      </c>
      <c r="AU1412" s="216" t="s">
        <v>86</v>
      </c>
      <c r="AV1412" s="13" t="s">
        <v>86</v>
      </c>
      <c r="AW1412" s="13" t="s">
        <v>37</v>
      </c>
      <c r="AX1412" s="13" t="s">
        <v>84</v>
      </c>
      <c r="AY1412" s="216" t="s">
        <v>142</v>
      </c>
    </row>
    <row r="1413" spans="1:65" s="2" customFormat="1" ht="16.5" customHeight="1">
      <c r="A1413" s="36"/>
      <c r="B1413" s="37"/>
      <c r="C1413" s="228" t="s">
        <v>1965</v>
      </c>
      <c r="D1413" s="228" t="s">
        <v>351</v>
      </c>
      <c r="E1413" s="229" t="s">
        <v>1954</v>
      </c>
      <c r="F1413" s="230" t="s">
        <v>1955</v>
      </c>
      <c r="G1413" s="231" t="s">
        <v>251</v>
      </c>
      <c r="H1413" s="232">
        <v>60.972999999999999</v>
      </c>
      <c r="I1413" s="233"/>
      <c r="J1413" s="234">
        <f>ROUND(I1413*H1413,2)</f>
        <v>0</v>
      </c>
      <c r="K1413" s="230" t="s">
        <v>149</v>
      </c>
      <c r="L1413" s="235"/>
      <c r="M1413" s="236" t="s">
        <v>19</v>
      </c>
      <c r="N1413" s="237" t="s">
        <v>47</v>
      </c>
      <c r="O1413" s="66"/>
      <c r="P1413" s="189">
        <f>O1413*H1413</f>
        <v>0</v>
      </c>
      <c r="Q1413" s="189">
        <v>1.4999999999999999E-2</v>
      </c>
      <c r="R1413" s="189">
        <f>Q1413*H1413</f>
        <v>0.91459499999999994</v>
      </c>
      <c r="S1413" s="189">
        <v>0</v>
      </c>
      <c r="T1413" s="190">
        <f>S1413*H1413</f>
        <v>0</v>
      </c>
      <c r="U1413" s="36"/>
      <c r="V1413" s="36"/>
      <c r="W1413" s="36"/>
      <c r="X1413" s="36"/>
      <c r="Y1413" s="36"/>
      <c r="Z1413" s="36"/>
      <c r="AA1413" s="36"/>
      <c r="AB1413" s="36"/>
      <c r="AC1413" s="36"/>
      <c r="AD1413" s="36"/>
      <c r="AE1413" s="36"/>
      <c r="AR1413" s="191" t="s">
        <v>437</v>
      </c>
      <c r="AT1413" s="191" t="s">
        <v>351</v>
      </c>
      <c r="AU1413" s="191" t="s">
        <v>86</v>
      </c>
      <c r="AY1413" s="19" t="s">
        <v>142</v>
      </c>
      <c r="BE1413" s="192">
        <f>IF(N1413="základní",J1413,0)</f>
        <v>0</v>
      </c>
      <c r="BF1413" s="192">
        <f>IF(N1413="snížená",J1413,0)</f>
        <v>0</v>
      </c>
      <c r="BG1413" s="192">
        <f>IF(N1413="zákl. přenesená",J1413,0)</f>
        <v>0</v>
      </c>
      <c r="BH1413" s="192">
        <f>IF(N1413="sníž. přenesená",J1413,0)</f>
        <v>0</v>
      </c>
      <c r="BI1413" s="192">
        <f>IF(N1413="nulová",J1413,0)</f>
        <v>0</v>
      </c>
      <c r="BJ1413" s="19" t="s">
        <v>84</v>
      </c>
      <c r="BK1413" s="192">
        <f>ROUND(I1413*H1413,2)</f>
        <v>0</v>
      </c>
      <c r="BL1413" s="19" t="s">
        <v>339</v>
      </c>
      <c r="BM1413" s="191" t="s">
        <v>1966</v>
      </c>
    </row>
    <row r="1414" spans="1:65" s="13" customFormat="1" ht="22.5">
      <c r="B1414" s="206"/>
      <c r="C1414" s="207"/>
      <c r="D1414" s="198" t="s">
        <v>254</v>
      </c>
      <c r="E1414" s="208" t="s">
        <v>19</v>
      </c>
      <c r="F1414" s="209" t="s">
        <v>1964</v>
      </c>
      <c r="G1414" s="207"/>
      <c r="H1414" s="210">
        <v>55.43</v>
      </c>
      <c r="I1414" s="211"/>
      <c r="J1414" s="207"/>
      <c r="K1414" s="207"/>
      <c r="L1414" s="212"/>
      <c r="M1414" s="213"/>
      <c r="N1414" s="214"/>
      <c r="O1414" s="214"/>
      <c r="P1414" s="214"/>
      <c r="Q1414" s="214"/>
      <c r="R1414" s="214"/>
      <c r="S1414" s="214"/>
      <c r="T1414" s="215"/>
      <c r="AT1414" s="216" t="s">
        <v>254</v>
      </c>
      <c r="AU1414" s="216" t="s">
        <v>86</v>
      </c>
      <c r="AV1414" s="13" t="s">
        <v>86</v>
      </c>
      <c r="AW1414" s="13" t="s">
        <v>37</v>
      </c>
      <c r="AX1414" s="13" t="s">
        <v>84</v>
      </c>
      <c r="AY1414" s="216" t="s">
        <v>142</v>
      </c>
    </row>
    <row r="1415" spans="1:65" s="13" customFormat="1" ht="11.25">
      <c r="B1415" s="206"/>
      <c r="C1415" s="207"/>
      <c r="D1415" s="198" t="s">
        <v>254</v>
      </c>
      <c r="E1415" s="207"/>
      <c r="F1415" s="209" t="s">
        <v>1967</v>
      </c>
      <c r="G1415" s="207"/>
      <c r="H1415" s="210">
        <v>60.972999999999999</v>
      </c>
      <c r="I1415" s="211"/>
      <c r="J1415" s="207"/>
      <c r="K1415" s="207"/>
      <c r="L1415" s="212"/>
      <c r="M1415" s="213"/>
      <c r="N1415" s="214"/>
      <c r="O1415" s="214"/>
      <c r="P1415" s="214"/>
      <c r="Q1415" s="214"/>
      <c r="R1415" s="214"/>
      <c r="S1415" s="214"/>
      <c r="T1415" s="215"/>
      <c r="AT1415" s="216" t="s">
        <v>254</v>
      </c>
      <c r="AU1415" s="216" t="s">
        <v>86</v>
      </c>
      <c r="AV1415" s="13" t="s">
        <v>86</v>
      </c>
      <c r="AW1415" s="13" t="s">
        <v>4</v>
      </c>
      <c r="AX1415" s="13" t="s">
        <v>84</v>
      </c>
      <c r="AY1415" s="216" t="s">
        <v>142</v>
      </c>
    </row>
    <row r="1416" spans="1:65" s="2" customFormat="1" ht="66.75" customHeight="1">
      <c r="A1416" s="36"/>
      <c r="B1416" s="37"/>
      <c r="C1416" s="180" t="s">
        <v>1968</v>
      </c>
      <c r="D1416" s="180" t="s">
        <v>145</v>
      </c>
      <c r="E1416" s="181" t="s">
        <v>1969</v>
      </c>
      <c r="F1416" s="182" t="s">
        <v>1970</v>
      </c>
      <c r="G1416" s="183" t="s">
        <v>335</v>
      </c>
      <c r="H1416" s="184">
        <v>3.0310000000000001</v>
      </c>
      <c r="I1416" s="185"/>
      <c r="J1416" s="186">
        <f>ROUND(I1416*H1416,2)</f>
        <v>0</v>
      </c>
      <c r="K1416" s="182" t="s">
        <v>149</v>
      </c>
      <c r="L1416" s="41"/>
      <c r="M1416" s="187" t="s">
        <v>19</v>
      </c>
      <c r="N1416" s="188" t="s">
        <v>47</v>
      </c>
      <c r="O1416" s="66"/>
      <c r="P1416" s="189">
        <f>O1416*H1416</f>
        <v>0</v>
      </c>
      <c r="Q1416" s="189">
        <v>0</v>
      </c>
      <c r="R1416" s="189">
        <f>Q1416*H1416</f>
        <v>0</v>
      </c>
      <c r="S1416" s="189">
        <v>0</v>
      </c>
      <c r="T1416" s="190">
        <f>S1416*H1416</f>
        <v>0</v>
      </c>
      <c r="U1416" s="36"/>
      <c r="V1416" s="36"/>
      <c r="W1416" s="36"/>
      <c r="X1416" s="36"/>
      <c r="Y1416" s="36"/>
      <c r="Z1416" s="36"/>
      <c r="AA1416" s="36"/>
      <c r="AB1416" s="36"/>
      <c r="AC1416" s="36"/>
      <c r="AD1416" s="36"/>
      <c r="AE1416" s="36"/>
      <c r="AR1416" s="191" t="s">
        <v>339</v>
      </c>
      <c r="AT1416" s="191" t="s">
        <v>145</v>
      </c>
      <c r="AU1416" s="191" t="s">
        <v>86</v>
      </c>
      <c r="AY1416" s="19" t="s">
        <v>142</v>
      </c>
      <c r="BE1416" s="192">
        <f>IF(N1416="základní",J1416,0)</f>
        <v>0</v>
      </c>
      <c r="BF1416" s="192">
        <f>IF(N1416="snížená",J1416,0)</f>
        <v>0</v>
      </c>
      <c r="BG1416" s="192">
        <f>IF(N1416="zákl. přenesená",J1416,0)</f>
        <v>0</v>
      </c>
      <c r="BH1416" s="192">
        <f>IF(N1416="sníž. přenesená",J1416,0)</f>
        <v>0</v>
      </c>
      <c r="BI1416" s="192">
        <f>IF(N1416="nulová",J1416,0)</f>
        <v>0</v>
      </c>
      <c r="BJ1416" s="19" t="s">
        <v>84</v>
      </c>
      <c r="BK1416" s="192">
        <f>ROUND(I1416*H1416,2)</f>
        <v>0</v>
      </c>
      <c r="BL1416" s="19" t="s">
        <v>339</v>
      </c>
      <c r="BM1416" s="191" t="s">
        <v>1971</v>
      </c>
    </row>
    <row r="1417" spans="1:65" s="2" customFormat="1" ht="11.25">
      <c r="A1417" s="36"/>
      <c r="B1417" s="37"/>
      <c r="C1417" s="38"/>
      <c r="D1417" s="193" t="s">
        <v>152</v>
      </c>
      <c r="E1417" s="38"/>
      <c r="F1417" s="194" t="s">
        <v>1972</v>
      </c>
      <c r="G1417" s="38"/>
      <c r="H1417" s="38"/>
      <c r="I1417" s="195"/>
      <c r="J1417" s="38"/>
      <c r="K1417" s="38"/>
      <c r="L1417" s="41"/>
      <c r="M1417" s="196"/>
      <c r="N1417" s="197"/>
      <c r="O1417" s="66"/>
      <c r="P1417" s="66"/>
      <c r="Q1417" s="66"/>
      <c r="R1417" s="66"/>
      <c r="S1417" s="66"/>
      <c r="T1417" s="67"/>
      <c r="U1417" s="36"/>
      <c r="V1417" s="36"/>
      <c r="W1417" s="36"/>
      <c r="X1417" s="36"/>
      <c r="Y1417" s="36"/>
      <c r="Z1417" s="36"/>
      <c r="AA1417" s="36"/>
      <c r="AB1417" s="36"/>
      <c r="AC1417" s="36"/>
      <c r="AD1417" s="36"/>
      <c r="AE1417" s="36"/>
      <c r="AT1417" s="19" t="s">
        <v>152</v>
      </c>
      <c r="AU1417" s="19" t="s">
        <v>86</v>
      </c>
    </row>
    <row r="1418" spans="1:65" s="2" customFormat="1" ht="62.65" customHeight="1">
      <c r="A1418" s="36"/>
      <c r="B1418" s="37"/>
      <c r="C1418" s="180" t="s">
        <v>1973</v>
      </c>
      <c r="D1418" s="180" t="s">
        <v>145</v>
      </c>
      <c r="E1418" s="181" t="s">
        <v>1974</v>
      </c>
      <c r="F1418" s="182" t="s">
        <v>1975</v>
      </c>
      <c r="G1418" s="183" t="s">
        <v>335</v>
      </c>
      <c r="H1418" s="184">
        <v>3.0310000000000001</v>
      </c>
      <c r="I1418" s="185"/>
      <c r="J1418" s="186">
        <f>ROUND(I1418*H1418,2)</f>
        <v>0</v>
      </c>
      <c r="K1418" s="182" t="s">
        <v>149</v>
      </c>
      <c r="L1418" s="41"/>
      <c r="M1418" s="187" t="s">
        <v>19</v>
      </c>
      <c r="N1418" s="188" t="s">
        <v>47</v>
      </c>
      <c r="O1418" s="66"/>
      <c r="P1418" s="189">
        <f>O1418*H1418</f>
        <v>0</v>
      </c>
      <c r="Q1418" s="189">
        <v>0</v>
      </c>
      <c r="R1418" s="189">
        <f>Q1418*H1418</f>
        <v>0</v>
      </c>
      <c r="S1418" s="189">
        <v>0</v>
      </c>
      <c r="T1418" s="190">
        <f>S1418*H1418</f>
        <v>0</v>
      </c>
      <c r="U1418" s="36"/>
      <c r="V1418" s="36"/>
      <c r="W1418" s="36"/>
      <c r="X1418" s="36"/>
      <c r="Y1418" s="36"/>
      <c r="Z1418" s="36"/>
      <c r="AA1418" s="36"/>
      <c r="AB1418" s="36"/>
      <c r="AC1418" s="36"/>
      <c r="AD1418" s="36"/>
      <c r="AE1418" s="36"/>
      <c r="AR1418" s="191" t="s">
        <v>339</v>
      </c>
      <c r="AT1418" s="191" t="s">
        <v>145</v>
      </c>
      <c r="AU1418" s="191" t="s">
        <v>86</v>
      </c>
      <c r="AY1418" s="19" t="s">
        <v>142</v>
      </c>
      <c r="BE1418" s="192">
        <f>IF(N1418="základní",J1418,0)</f>
        <v>0</v>
      </c>
      <c r="BF1418" s="192">
        <f>IF(N1418="snížená",J1418,0)</f>
        <v>0</v>
      </c>
      <c r="BG1418" s="192">
        <f>IF(N1418="zákl. přenesená",J1418,0)</f>
        <v>0</v>
      </c>
      <c r="BH1418" s="192">
        <f>IF(N1418="sníž. přenesená",J1418,0)</f>
        <v>0</v>
      </c>
      <c r="BI1418" s="192">
        <f>IF(N1418="nulová",J1418,0)</f>
        <v>0</v>
      </c>
      <c r="BJ1418" s="19" t="s">
        <v>84</v>
      </c>
      <c r="BK1418" s="192">
        <f>ROUND(I1418*H1418,2)</f>
        <v>0</v>
      </c>
      <c r="BL1418" s="19" t="s">
        <v>339</v>
      </c>
      <c r="BM1418" s="191" t="s">
        <v>1976</v>
      </c>
    </row>
    <row r="1419" spans="1:65" s="2" customFormat="1" ht="11.25">
      <c r="A1419" s="36"/>
      <c r="B1419" s="37"/>
      <c r="C1419" s="38"/>
      <c r="D1419" s="193" t="s">
        <v>152</v>
      </c>
      <c r="E1419" s="38"/>
      <c r="F1419" s="194" t="s">
        <v>1977</v>
      </c>
      <c r="G1419" s="38"/>
      <c r="H1419" s="38"/>
      <c r="I1419" s="195"/>
      <c r="J1419" s="38"/>
      <c r="K1419" s="38"/>
      <c r="L1419" s="41"/>
      <c r="M1419" s="196"/>
      <c r="N1419" s="197"/>
      <c r="O1419" s="66"/>
      <c r="P1419" s="66"/>
      <c r="Q1419" s="66"/>
      <c r="R1419" s="66"/>
      <c r="S1419" s="66"/>
      <c r="T1419" s="67"/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T1419" s="19" t="s">
        <v>152</v>
      </c>
      <c r="AU1419" s="19" t="s">
        <v>86</v>
      </c>
    </row>
    <row r="1420" spans="1:65" s="12" customFormat="1" ht="22.9" customHeight="1">
      <c r="B1420" s="164"/>
      <c r="C1420" s="165"/>
      <c r="D1420" s="166" t="s">
        <v>75</v>
      </c>
      <c r="E1420" s="178" t="s">
        <v>1978</v>
      </c>
      <c r="F1420" s="178" t="s">
        <v>1979</v>
      </c>
      <c r="G1420" s="165"/>
      <c r="H1420" s="165"/>
      <c r="I1420" s="168"/>
      <c r="J1420" s="179">
        <f>BK1420</f>
        <v>0</v>
      </c>
      <c r="K1420" s="165"/>
      <c r="L1420" s="170"/>
      <c r="M1420" s="171"/>
      <c r="N1420" s="172"/>
      <c r="O1420" s="172"/>
      <c r="P1420" s="173">
        <f>SUM(P1421:P1472)</f>
        <v>0</v>
      </c>
      <c r="Q1420" s="172"/>
      <c r="R1420" s="173">
        <f>SUM(R1421:R1472)</f>
        <v>1.5405967999999999</v>
      </c>
      <c r="S1420" s="172"/>
      <c r="T1420" s="174">
        <f>SUM(T1421:T1472)</f>
        <v>0</v>
      </c>
      <c r="AR1420" s="175" t="s">
        <v>86</v>
      </c>
      <c r="AT1420" s="176" t="s">
        <v>75</v>
      </c>
      <c r="AU1420" s="176" t="s">
        <v>84</v>
      </c>
      <c r="AY1420" s="175" t="s">
        <v>142</v>
      </c>
      <c r="BK1420" s="177">
        <f>SUM(BK1421:BK1472)</f>
        <v>0</v>
      </c>
    </row>
    <row r="1421" spans="1:65" s="2" customFormat="1" ht="37.9" customHeight="1">
      <c r="A1421" s="36"/>
      <c r="B1421" s="37"/>
      <c r="C1421" s="180" t="s">
        <v>1980</v>
      </c>
      <c r="D1421" s="180" t="s">
        <v>145</v>
      </c>
      <c r="E1421" s="181" t="s">
        <v>1981</v>
      </c>
      <c r="F1421" s="182" t="s">
        <v>1982</v>
      </c>
      <c r="G1421" s="183" t="s">
        <v>414</v>
      </c>
      <c r="H1421" s="184">
        <v>84.7</v>
      </c>
      <c r="I1421" s="185"/>
      <c r="J1421" s="186">
        <f>ROUND(I1421*H1421,2)</f>
        <v>0</v>
      </c>
      <c r="K1421" s="182" t="s">
        <v>149</v>
      </c>
      <c r="L1421" s="41"/>
      <c r="M1421" s="187" t="s">
        <v>19</v>
      </c>
      <c r="N1421" s="188" t="s">
        <v>47</v>
      </c>
      <c r="O1421" s="66"/>
      <c r="P1421" s="189">
        <f>O1421*H1421</f>
        <v>0</v>
      </c>
      <c r="Q1421" s="189">
        <v>7.1199999999999996E-3</v>
      </c>
      <c r="R1421" s="189">
        <f>Q1421*H1421</f>
        <v>0.60306399999999993</v>
      </c>
      <c r="S1421" s="189">
        <v>0</v>
      </c>
      <c r="T1421" s="190">
        <f>S1421*H1421</f>
        <v>0</v>
      </c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R1421" s="191" t="s">
        <v>339</v>
      </c>
      <c r="AT1421" s="191" t="s">
        <v>145</v>
      </c>
      <c r="AU1421" s="191" t="s">
        <v>86</v>
      </c>
      <c r="AY1421" s="19" t="s">
        <v>142</v>
      </c>
      <c r="BE1421" s="192">
        <f>IF(N1421="základní",J1421,0)</f>
        <v>0</v>
      </c>
      <c r="BF1421" s="192">
        <f>IF(N1421="snížená",J1421,0)</f>
        <v>0</v>
      </c>
      <c r="BG1421" s="192">
        <f>IF(N1421="zákl. přenesená",J1421,0)</f>
        <v>0</v>
      </c>
      <c r="BH1421" s="192">
        <f>IF(N1421="sníž. přenesená",J1421,0)</f>
        <v>0</v>
      </c>
      <c r="BI1421" s="192">
        <f>IF(N1421="nulová",J1421,0)</f>
        <v>0</v>
      </c>
      <c r="BJ1421" s="19" t="s">
        <v>84</v>
      </c>
      <c r="BK1421" s="192">
        <f>ROUND(I1421*H1421,2)</f>
        <v>0</v>
      </c>
      <c r="BL1421" s="19" t="s">
        <v>339</v>
      </c>
      <c r="BM1421" s="191" t="s">
        <v>1983</v>
      </c>
    </row>
    <row r="1422" spans="1:65" s="2" customFormat="1" ht="11.25">
      <c r="A1422" s="36"/>
      <c r="B1422" s="37"/>
      <c r="C1422" s="38"/>
      <c r="D1422" s="193" t="s">
        <v>152</v>
      </c>
      <c r="E1422" s="38"/>
      <c r="F1422" s="194" t="s">
        <v>1984</v>
      </c>
      <c r="G1422" s="38"/>
      <c r="H1422" s="38"/>
      <c r="I1422" s="195"/>
      <c r="J1422" s="38"/>
      <c r="K1422" s="38"/>
      <c r="L1422" s="41"/>
      <c r="M1422" s="196"/>
      <c r="N1422" s="197"/>
      <c r="O1422" s="66"/>
      <c r="P1422" s="66"/>
      <c r="Q1422" s="66"/>
      <c r="R1422" s="66"/>
      <c r="S1422" s="66"/>
      <c r="T1422" s="67"/>
      <c r="U1422" s="36"/>
      <c r="V1422" s="36"/>
      <c r="W1422" s="36"/>
      <c r="X1422" s="36"/>
      <c r="Y1422" s="36"/>
      <c r="Z1422" s="36"/>
      <c r="AA1422" s="36"/>
      <c r="AB1422" s="36"/>
      <c r="AC1422" s="36"/>
      <c r="AD1422" s="36"/>
      <c r="AE1422" s="36"/>
      <c r="AT1422" s="19" t="s">
        <v>152</v>
      </c>
      <c r="AU1422" s="19" t="s">
        <v>86</v>
      </c>
    </row>
    <row r="1423" spans="1:65" s="13" customFormat="1" ht="11.25">
      <c r="B1423" s="206"/>
      <c r="C1423" s="207"/>
      <c r="D1423" s="198" t="s">
        <v>254</v>
      </c>
      <c r="E1423" s="208" t="s">
        <v>19</v>
      </c>
      <c r="F1423" s="209" t="s">
        <v>1985</v>
      </c>
      <c r="G1423" s="207"/>
      <c r="H1423" s="210">
        <v>72.5</v>
      </c>
      <c r="I1423" s="211"/>
      <c r="J1423" s="207"/>
      <c r="K1423" s="207"/>
      <c r="L1423" s="212"/>
      <c r="M1423" s="213"/>
      <c r="N1423" s="214"/>
      <c r="O1423" s="214"/>
      <c r="P1423" s="214"/>
      <c r="Q1423" s="214"/>
      <c r="R1423" s="214"/>
      <c r="S1423" s="214"/>
      <c r="T1423" s="215"/>
      <c r="AT1423" s="216" t="s">
        <v>254</v>
      </c>
      <c r="AU1423" s="216" t="s">
        <v>86</v>
      </c>
      <c r="AV1423" s="13" t="s">
        <v>86</v>
      </c>
      <c r="AW1423" s="13" t="s">
        <v>37</v>
      </c>
      <c r="AX1423" s="13" t="s">
        <v>76</v>
      </c>
      <c r="AY1423" s="216" t="s">
        <v>142</v>
      </c>
    </row>
    <row r="1424" spans="1:65" s="13" customFormat="1" ht="11.25">
      <c r="B1424" s="206"/>
      <c r="C1424" s="207"/>
      <c r="D1424" s="198" t="s">
        <v>254</v>
      </c>
      <c r="E1424" s="208" t="s">
        <v>19</v>
      </c>
      <c r="F1424" s="209" t="s">
        <v>1986</v>
      </c>
      <c r="G1424" s="207"/>
      <c r="H1424" s="210">
        <v>12.2</v>
      </c>
      <c r="I1424" s="211"/>
      <c r="J1424" s="207"/>
      <c r="K1424" s="207"/>
      <c r="L1424" s="212"/>
      <c r="M1424" s="213"/>
      <c r="N1424" s="214"/>
      <c r="O1424" s="214"/>
      <c r="P1424" s="214"/>
      <c r="Q1424" s="214"/>
      <c r="R1424" s="214"/>
      <c r="S1424" s="214"/>
      <c r="T1424" s="215"/>
      <c r="AT1424" s="216" t="s">
        <v>254</v>
      </c>
      <c r="AU1424" s="216" t="s">
        <v>86</v>
      </c>
      <c r="AV1424" s="13" t="s">
        <v>86</v>
      </c>
      <c r="AW1424" s="13" t="s">
        <v>37</v>
      </c>
      <c r="AX1424" s="13" t="s">
        <v>76</v>
      </c>
      <c r="AY1424" s="216" t="s">
        <v>142</v>
      </c>
    </row>
    <row r="1425" spans="1:65" s="14" customFormat="1" ht="11.25">
      <c r="B1425" s="217"/>
      <c r="C1425" s="218"/>
      <c r="D1425" s="198" t="s">
        <v>254</v>
      </c>
      <c r="E1425" s="219" t="s">
        <v>19</v>
      </c>
      <c r="F1425" s="220" t="s">
        <v>266</v>
      </c>
      <c r="G1425" s="218"/>
      <c r="H1425" s="221">
        <v>84.7</v>
      </c>
      <c r="I1425" s="222"/>
      <c r="J1425" s="218"/>
      <c r="K1425" s="218"/>
      <c r="L1425" s="223"/>
      <c r="M1425" s="224"/>
      <c r="N1425" s="225"/>
      <c r="O1425" s="225"/>
      <c r="P1425" s="225"/>
      <c r="Q1425" s="225"/>
      <c r="R1425" s="225"/>
      <c r="S1425" s="225"/>
      <c r="T1425" s="226"/>
      <c r="AT1425" s="227" t="s">
        <v>254</v>
      </c>
      <c r="AU1425" s="227" t="s">
        <v>86</v>
      </c>
      <c r="AV1425" s="14" t="s">
        <v>167</v>
      </c>
      <c r="AW1425" s="14" t="s">
        <v>37</v>
      </c>
      <c r="AX1425" s="14" t="s">
        <v>84</v>
      </c>
      <c r="AY1425" s="227" t="s">
        <v>142</v>
      </c>
    </row>
    <row r="1426" spans="1:65" s="2" customFormat="1" ht="21.75" customHeight="1">
      <c r="A1426" s="36"/>
      <c r="B1426" s="37"/>
      <c r="C1426" s="228" t="s">
        <v>1987</v>
      </c>
      <c r="D1426" s="228" t="s">
        <v>351</v>
      </c>
      <c r="E1426" s="229" t="s">
        <v>1988</v>
      </c>
      <c r="F1426" s="230" t="s">
        <v>1989</v>
      </c>
      <c r="G1426" s="231" t="s">
        <v>251</v>
      </c>
      <c r="H1426" s="232">
        <v>33.012</v>
      </c>
      <c r="I1426" s="233"/>
      <c r="J1426" s="234">
        <f>ROUND(I1426*H1426,2)</f>
        <v>0</v>
      </c>
      <c r="K1426" s="230" t="s">
        <v>149</v>
      </c>
      <c r="L1426" s="235"/>
      <c r="M1426" s="236" t="s">
        <v>19</v>
      </c>
      <c r="N1426" s="237" t="s">
        <v>47</v>
      </c>
      <c r="O1426" s="66"/>
      <c r="P1426" s="189">
        <f>O1426*H1426</f>
        <v>0</v>
      </c>
      <c r="Q1426" s="189">
        <v>1.49E-2</v>
      </c>
      <c r="R1426" s="189">
        <f>Q1426*H1426</f>
        <v>0.4918788</v>
      </c>
      <c r="S1426" s="189">
        <v>0</v>
      </c>
      <c r="T1426" s="190">
        <f>S1426*H1426</f>
        <v>0</v>
      </c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R1426" s="191" t="s">
        <v>437</v>
      </c>
      <c r="AT1426" s="191" t="s">
        <v>351</v>
      </c>
      <c r="AU1426" s="191" t="s">
        <v>86</v>
      </c>
      <c r="AY1426" s="19" t="s">
        <v>142</v>
      </c>
      <c r="BE1426" s="192">
        <f>IF(N1426="základní",J1426,0)</f>
        <v>0</v>
      </c>
      <c r="BF1426" s="192">
        <f>IF(N1426="snížená",J1426,0)</f>
        <v>0</v>
      </c>
      <c r="BG1426" s="192">
        <f>IF(N1426="zákl. přenesená",J1426,0)</f>
        <v>0</v>
      </c>
      <c r="BH1426" s="192">
        <f>IF(N1426="sníž. přenesená",J1426,0)</f>
        <v>0</v>
      </c>
      <c r="BI1426" s="192">
        <f>IF(N1426="nulová",J1426,0)</f>
        <v>0</v>
      </c>
      <c r="BJ1426" s="19" t="s">
        <v>84</v>
      </c>
      <c r="BK1426" s="192">
        <f>ROUND(I1426*H1426,2)</f>
        <v>0</v>
      </c>
      <c r="BL1426" s="19" t="s">
        <v>339</v>
      </c>
      <c r="BM1426" s="191" t="s">
        <v>1990</v>
      </c>
    </row>
    <row r="1427" spans="1:65" s="13" customFormat="1" ht="11.25">
      <c r="B1427" s="206"/>
      <c r="C1427" s="207"/>
      <c r="D1427" s="198" t="s">
        <v>254</v>
      </c>
      <c r="E1427" s="208" t="s">
        <v>19</v>
      </c>
      <c r="F1427" s="209" t="s">
        <v>1991</v>
      </c>
      <c r="G1427" s="207"/>
      <c r="H1427" s="210">
        <v>25.375</v>
      </c>
      <c r="I1427" s="211"/>
      <c r="J1427" s="207"/>
      <c r="K1427" s="207"/>
      <c r="L1427" s="212"/>
      <c r="M1427" s="213"/>
      <c r="N1427" s="214"/>
      <c r="O1427" s="214"/>
      <c r="P1427" s="214"/>
      <c r="Q1427" s="214"/>
      <c r="R1427" s="214"/>
      <c r="S1427" s="214"/>
      <c r="T1427" s="215"/>
      <c r="AT1427" s="216" t="s">
        <v>254</v>
      </c>
      <c r="AU1427" s="216" t="s">
        <v>86</v>
      </c>
      <c r="AV1427" s="13" t="s">
        <v>86</v>
      </c>
      <c r="AW1427" s="13" t="s">
        <v>37</v>
      </c>
      <c r="AX1427" s="13" t="s">
        <v>76</v>
      </c>
      <c r="AY1427" s="216" t="s">
        <v>142</v>
      </c>
    </row>
    <row r="1428" spans="1:65" s="13" customFormat="1" ht="11.25">
      <c r="B1428" s="206"/>
      <c r="C1428" s="207"/>
      <c r="D1428" s="198" t="s">
        <v>254</v>
      </c>
      <c r="E1428" s="208" t="s">
        <v>19</v>
      </c>
      <c r="F1428" s="209" t="s">
        <v>1992</v>
      </c>
      <c r="G1428" s="207"/>
      <c r="H1428" s="210">
        <v>4.6360000000000001</v>
      </c>
      <c r="I1428" s="211"/>
      <c r="J1428" s="207"/>
      <c r="K1428" s="207"/>
      <c r="L1428" s="212"/>
      <c r="M1428" s="213"/>
      <c r="N1428" s="214"/>
      <c r="O1428" s="214"/>
      <c r="P1428" s="214"/>
      <c r="Q1428" s="214"/>
      <c r="R1428" s="214"/>
      <c r="S1428" s="214"/>
      <c r="T1428" s="215"/>
      <c r="AT1428" s="216" t="s">
        <v>254</v>
      </c>
      <c r="AU1428" s="216" t="s">
        <v>86</v>
      </c>
      <c r="AV1428" s="13" t="s">
        <v>86</v>
      </c>
      <c r="AW1428" s="13" t="s">
        <v>37</v>
      </c>
      <c r="AX1428" s="13" t="s">
        <v>76</v>
      </c>
      <c r="AY1428" s="216" t="s">
        <v>142</v>
      </c>
    </row>
    <row r="1429" spans="1:65" s="14" customFormat="1" ht="11.25">
      <c r="B1429" s="217"/>
      <c r="C1429" s="218"/>
      <c r="D1429" s="198" t="s">
        <v>254</v>
      </c>
      <c r="E1429" s="219" t="s">
        <v>19</v>
      </c>
      <c r="F1429" s="220" t="s">
        <v>266</v>
      </c>
      <c r="G1429" s="218"/>
      <c r="H1429" s="221">
        <v>30.010999999999999</v>
      </c>
      <c r="I1429" s="222"/>
      <c r="J1429" s="218"/>
      <c r="K1429" s="218"/>
      <c r="L1429" s="223"/>
      <c r="M1429" s="224"/>
      <c r="N1429" s="225"/>
      <c r="O1429" s="225"/>
      <c r="P1429" s="225"/>
      <c r="Q1429" s="225"/>
      <c r="R1429" s="225"/>
      <c r="S1429" s="225"/>
      <c r="T1429" s="226"/>
      <c r="AT1429" s="227" t="s">
        <v>254</v>
      </c>
      <c r="AU1429" s="227" t="s">
        <v>86</v>
      </c>
      <c r="AV1429" s="14" t="s">
        <v>167</v>
      </c>
      <c r="AW1429" s="14" t="s">
        <v>37</v>
      </c>
      <c r="AX1429" s="14" t="s">
        <v>84</v>
      </c>
      <c r="AY1429" s="227" t="s">
        <v>142</v>
      </c>
    </row>
    <row r="1430" spans="1:65" s="13" customFormat="1" ht="11.25">
      <c r="B1430" s="206"/>
      <c r="C1430" s="207"/>
      <c r="D1430" s="198" t="s">
        <v>254</v>
      </c>
      <c r="E1430" s="207"/>
      <c r="F1430" s="209" t="s">
        <v>1993</v>
      </c>
      <c r="G1430" s="207"/>
      <c r="H1430" s="210">
        <v>33.012</v>
      </c>
      <c r="I1430" s="211"/>
      <c r="J1430" s="207"/>
      <c r="K1430" s="207"/>
      <c r="L1430" s="212"/>
      <c r="M1430" s="213"/>
      <c r="N1430" s="214"/>
      <c r="O1430" s="214"/>
      <c r="P1430" s="214"/>
      <c r="Q1430" s="214"/>
      <c r="R1430" s="214"/>
      <c r="S1430" s="214"/>
      <c r="T1430" s="215"/>
      <c r="AT1430" s="216" t="s">
        <v>254</v>
      </c>
      <c r="AU1430" s="216" t="s">
        <v>86</v>
      </c>
      <c r="AV1430" s="13" t="s">
        <v>86</v>
      </c>
      <c r="AW1430" s="13" t="s">
        <v>4</v>
      </c>
      <c r="AX1430" s="13" t="s">
        <v>84</v>
      </c>
      <c r="AY1430" s="216" t="s">
        <v>142</v>
      </c>
    </row>
    <row r="1431" spans="1:65" s="2" customFormat="1" ht="21.75" customHeight="1">
      <c r="A1431" s="36"/>
      <c r="B1431" s="37"/>
      <c r="C1431" s="228" t="s">
        <v>1994</v>
      </c>
      <c r="D1431" s="228" t="s">
        <v>351</v>
      </c>
      <c r="E1431" s="229" t="s">
        <v>1995</v>
      </c>
      <c r="F1431" s="230" t="s">
        <v>1996</v>
      </c>
      <c r="G1431" s="231" t="s">
        <v>335</v>
      </c>
      <c r="H1431" s="232">
        <v>0.31900000000000001</v>
      </c>
      <c r="I1431" s="233"/>
      <c r="J1431" s="234">
        <f>ROUND(I1431*H1431,2)</f>
        <v>0</v>
      </c>
      <c r="K1431" s="230" t="s">
        <v>149</v>
      </c>
      <c r="L1431" s="235"/>
      <c r="M1431" s="236" t="s">
        <v>19</v>
      </c>
      <c r="N1431" s="237" t="s">
        <v>47</v>
      </c>
      <c r="O1431" s="66"/>
      <c r="P1431" s="189">
        <f>O1431*H1431</f>
        <v>0</v>
      </c>
      <c r="Q1431" s="189">
        <v>1</v>
      </c>
      <c r="R1431" s="189">
        <f>Q1431*H1431</f>
        <v>0.31900000000000001</v>
      </c>
      <c r="S1431" s="189">
        <v>0</v>
      </c>
      <c r="T1431" s="190">
        <f>S1431*H1431</f>
        <v>0</v>
      </c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R1431" s="191" t="s">
        <v>437</v>
      </c>
      <c r="AT1431" s="191" t="s">
        <v>351</v>
      </c>
      <c r="AU1431" s="191" t="s">
        <v>86</v>
      </c>
      <c r="AY1431" s="19" t="s">
        <v>142</v>
      </c>
      <c r="BE1431" s="192">
        <f>IF(N1431="základní",J1431,0)</f>
        <v>0</v>
      </c>
      <c r="BF1431" s="192">
        <f>IF(N1431="snížená",J1431,0)</f>
        <v>0</v>
      </c>
      <c r="BG1431" s="192">
        <f>IF(N1431="zákl. přenesená",J1431,0)</f>
        <v>0</v>
      </c>
      <c r="BH1431" s="192">
        <f>IF(N1431="sníž. přenesená",J1431,0)</f>
        <v>0</v>
      </c>
      <c r="BI1431" s="192">
        <f>IF(N1431="nulová",J1431,0)</f>
        <v>0</v>
      </c>
      <c r="BJ1431" s="19" t="s">
        <v>84</v>
      </c>
      <c r="BK1431" s="192">
        <f>ROUND(I1431*H1431,2)</f>
        <v>0</v>
      </c>
      <c r="BL1431" s="19" t="s">
        <v>339</v>
      </c>
      <c r="BM1431" s="191" t="s">
        <v>1997</v>
      </c>
    </row>
    <row r="1432" spans="1:65" s="13" customFormat="1" ht="11.25">
      <c r="B1432" s="206"/>
      <c r="C1432" s="207"/>
      <c r="D1432" s="198" t="s">
        <v>254</v>
      </c>
      <c r="E1432" s="208" t="s">
        <v>19</v>
      </c>
      <c r="F1432" s="209" t="s">
        <v>1998</v>
      </c>
      <c r="G1432" s="207"/>
      <c r="H1432" s="210">
        <v>0.27300000000000002</v>
      </c>
      <c r="I1432" s="211"/>
      <c r="J1432" s="207"/>
      <c r="K1432" s="207"/>
      <c r="L1432" s="212"/>
      <c r="M1432" s="213"/>
      <c r="N1432" s="214"/>
      <c r="O1432" s="214"/>
      <c r="P1432" s="214"/>
      <c r="Q1432" s="214"/>
      <c r="R1432" s="214"/>
      <c r="S1432" s="214"/>
      <c r="T1432" s="215"/>
      <c r="AT1432" s="216" t="s">
        <v>254</v>
      </c>
      <c r="AU1432" s="216" t="s">
        <v>86</v>
      </c>
      <c r="AV1432" s="13" t="s">
        <v>86</v>
      </c>
      <c r="AW1432" s="13" t="s">
        <v>37</v>
      </c>
      <c r="AX1432" s="13" t="s">
        <v>76</v>
      </c>
      <c r="AY1432" s="216" t="s">
        <v>142</v>
      </c>
    </row>
    <row r="1433" spans="1:65" s="13" customFormat="1" ht="11.25">
      <c r="B1433" s="206"/>
      <c r="C1433" s="207"/>
      <c r="D1433" s="198" t="s">
        <v>254</v>
      </c>
      <c r="E1433" s="208" t="s">
        <v>19</v>
      </c>
      <c r="F1433" s="209" t="s">
        <v>1999</v>
      </c>
      <c r="G1433" s="207"/>
      <c r="H1433" s="210">
        <v>4.5999999999999999E-2</v>
      </c>
      <c r="I1433" s="211"/>
      <c r="J1433" s="207"/>
      <c r="K1433" s="207"/>
      <c r="L1433" s="212"/>
      <c r="M1433" s="213"/>
      <c r="N1433" s="214"/>
      <c r="O1433" s="214"/>
      <c r="P1433" s="214"/>
      <c r="Q1433" s="214"/>
      <c r="R1433" s="214"/>
      <c r="S1433" s="214"/>
      <c r="T1433" s="215"/>
      <c r="AT1433" s="216" t="s">
        <v>254</v>
      </c>
      <c r="AU1433" s="216" t="s">
        <v>86</v>
      </c>
      <c r="AV1433" s="13" t="s">
        <v>86</v>
      </c>
      <c r="AW1433" s="13" t="s">
        <v>37</v>
      </c>
      <c r="AX1433" s="13" t="s">
        <v>76</v>
      </c>
      <c r="AY1433" s="216" t="s">
        <v>142</v>
      </c>
    </row>
    <row r="1434" spans="1:65" s="14" customFormat="1" ht="11.25">
      <c r="B1434" s="217"/>
      <c r="C1434" s="218"/>
      <c r="D1434" s="198" t="s">
        <v>254</v>
      </c>
      <c r="E1434" s="219" t="s">
        <v>19</v>
      </c>
      <c r="F1434" s="220" t="s">
        <v>266</v>
      </c>
      <c r="G1434" s="218"/>
      <c r="H1434" s="221">
        <v>0.31900000000000001</v>
      </c>
      <c r="I1434" s="222"/>
      <c r="J1434" s="218"/>
      <c r="K1434" s="218"/>
      <c r="L1434" s="223"/>
      <c r="M1434" s="224"/>
      <c r="N1434" s="225"/>
      <c r="O1434" s="225"/>
      <c r="P1434" s="225"/>
      <c r="Q1434" s="225"/>
      <c r="R1434" s="225"/>
      <c r="S1434" s="225"/>
      <c r="T1434" s="226"/>
      <c r="AT1434" s="227" t="s">
        <v>254</v>
      </c>
      <c r="AU1434" s="227" t="s">
        <v>86</v>
      </c>
      <c r="AV1434" s="14" t="s">
        <v>167</v>
      </c>
      <c r="AW1434" s="14" t="s">
        <v>37</v>
      </c>
      <c r="AX1434" s="14" t="s">
        <v>84</v>
      </c>
      <c r="AY1434" s="227" t="s">
        <v>142</v>
      </c>
    </row>
    <row r="1435" spans="1:65" s="2" customFormat="1" ht="55.5" customHeight="1">
      <c r="A1435" s="36"/>
      <c r="B1435" s="37"/>
      <c r="C1435" s="180" t="s">
        <v>2000</v>
      </c>
      <c r="D1435" s="180" t="s">
        <v>145</v>
      </c>
      <c r="E1435" s="181" t="s">
        <v>2001</v>
      </c>
      <c r="F1435" s="182" t="s">
        <v>2002</v>
      </c>
      <c r="G1435" s="183" t="s">
        <v>514</v>
      </c>
      <c r="H1435" s="184">
        <v>7</v>
      </c>
      <c r="I1435" s="185"/>
      <c r="J1435" s="186">
        <f>ROUND(I1435*H1435,2)</f>
        <v>0</v>
      </c>
      <c r="K1435" s="182" t="s">
        <v>149</v>
      </c>
      <c r="L1435" s="41"/>
      <c r="M1435" s="187" t="s">
        <v>19</v>
      </c>
      <c r="N1435" s="188" t="s">
        <v>47</v>
      </c>
      <c r="O1435" s="66"/>
      <c r="P1435" s="189">
        <f>O1435*H1435</f>
        <v>0</v>
      </c>
      <c r="Q1435" s="189">
        <v>0</v>
      </c>
      <c r="R1435" s="189">
        <f>Q1435*H1435</f>
        <v>0</v>
      </c>
      <c r="S1435" s="189">
        <v>0</v>
      </c>
      <c r="T1435" s="190">
        <f>S1435*H1435</f>
        <v>0</v>
      </c>
      <c r="U1435" s="36"/>
      <c r="V1435" s="36"/>
      <c r="W1435" s="36"/>
      <c r="X1435" s="36"/>
      <c r="Y1435" s="36"/>
      <c r="Z1435" s="36"/>
      <c r="AA1435" s="36"/>
      <c r="AB1435" s="36"/>
      <c r="AC1435" s="36"/>
      <c r="AD1435" s="36"/>
      <c r="AE1435" s="36"/>
      <c r="AR1435" s="191" t="s">
        <v>339</v>
      </c>
      <c r="AT1435" s="191" t="s">
        <v>145</v>
      </c>
      <c r="AU1435" s="191" t="s">
        <v>86</v>
      </c>
      <c r="AY1435" s="19" t="s">
        <v>142</v>
      </c>
      <c r="BE1435" s="192">
        <f>IF(N1435="základní",J1435,0)</f>
        <v>0</v>
      </c>
      <c r="BF1435" s="192">
        <f>IF(N1435="snížená",J1435,0)</f>
        <v>0</v>
      </c>
      <c r="BG1435" s="192">
        <f>IF(N1435="zákl. přenesená",J1435,0)</f>
        <v>0</v>
      </c>
      <c r="BH1435" s="192">
        <f>IF(N1435="sníž. přenesená",J1435,0)</f>
        <v>0</v>
      </c>
      <c r="BI1435" s="192">
        <f>IF(N1435="nulová",J1435,0)</f>
        <v>0</v>
      </c>
      <c r="BJ1435" s="19" t="s">
        <v>84</v>
      </c>
      <c r="BK1435" s="192">
        <f>ROUND(I1435*H1435,2)</f>
        <v>0</v>
      </c>
      <c r="BL1435" s="19" t="s">
        <v>339</v>
      </c>
      <c r="BM1435" s="191" t="s">
        <v>2003</v>
      </c>
    </row>
    <row r="1436" spans="1:65" s="2" customFormat="1" ht="11.25">
      <c r="A1436" s="36"/>
      <c r="B1436" s="37"/>
      <c r="C1436" s="38"/>
      <c r="D1436" s="193" t="s">
        <v>152</v>
      </c>
      <c r="E1436" s="38"/>
      <c r="F1436" s="194" t="s">
        <v>2004</v>
      </c>
      <c r="G1436" s="38"/>
      <c r="H1436" s="38"/>
      <c r="I1436" s="195"/>
      <c r="J1436" s="38"/>
      <c r="K1436" s="38"/>
      <c r="L1436" s="41"/>
      <c r="M1436" s="196"/>
      <c r="N1436" s="197"/>
      <c r="O1436" s="66"/>
      <c r="P1436" s="66"/>
      <c r="Q1436" s="66"/>
      <c r="R1436" s="66"/>
      <c r="S1436" s="66"/>
      <c r="T1436" s="67"/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T1436" s="19" t="s">
        <v>152</v>
      </c>
      <c r="AU1436" s="19" t="s">
        <v>86</v>
      </c>
    </row>
    <row r="1437" spans="1:65" s="13" customFormat="1" ht="11.25">
      <c r="B1437" s="206"/>
      <c r="C1437" s="207"/>
      <c r="D1437" s="198" t="s">
        <v>254</v>
      </c>
      <c r="E1437" s="208" t="s">
        <v>19</v>
      </c>
      <c r="F1437" s="209" t="s">
        <v>2005</v>
      </c>
      <c r="G1437" s="207"/>
      <c r="H1437" s="210">
        <v>7</v>
      </c>
      <c r="I1437" s="211"/>
      <c r="J1437" s="207"/>
      <c r="K1437" s="207"/>
      <c r="L1437" s="212"/>
      <c r="M1437" s="213"/>
      <c r="N1437" s="214"/>
      <c r="O1437" s="214"/>
      <c r="P1437" s="214"/>
      <c r="Q1437" s="214"/>
      <c r="R1437" s="214"/>
      <c r="S1437" s="214"/>
      <c r="T1437" s="215"/>
      <c r="AT1437" s="216" t="s">
        <v>254</v>
      </c>
      <c r="AU1437" s="216" t="s">
        <v>86</v>
      </c>
      <c r="AV1437" s="13" t="s">
        <v>86</v>
      </c>
      <c r="AW1437" s="13" t="s">
        <v>37</v>
      </c>
      <c r="AX1437" s="13" t="s">
        <v>84</v>
      </c>
      <c r="AY1437" s="216" t="s">
        <v>142</v>
      </c>
    </row>
    <row r="1438" spans="1:65" s="2" customFormat="1" ht="37.9" customHeight="1">
      <c r="A1438" s="36"/>
      <c r="B1438" s="37"/>
      <c r="C1438" s="180" t="s">
        <v>2006</v>
      </c>
      <c r="D1438" s="180" t="s">
        <v>145</v>
      </c>
      <c r="E1438" s="181" t="s">
        <v>2007</v>
      </c>
      <c r="F1438" s="182" t="s">
        <v>2008</v>
      </c>
      <c r="G1438" s="183" t="s">
        <v>414</v>
      </c>
      <c r="H1438" s="184">
        <v>18.100000000000001</v>
      </c>
      <c r="I1438" s="185"/>
      <c r="J1438" s="186">
        <f>ROUND(I1438*H1438,2)</f>
        <v>0</v>
      </c>
      <c r="K1438" s="182" t="s">
        <v>149</v>
      </c>
      <c r="L1438" s="41"/>
      <c r="M1438" s="187" t="s">
        <v>19</v>
      </c>
      <c r="N1438" s="188" t="s">
        <v>47</v>
      </c>
      <c r="O1438" s="66"/>
      <c r="P1438" s="189">
        <f>O1438*H1438</f>
        <v>0</v>
      </c>
      <c r="Q1438" s="189">
        <v>2.2200000000000002E-3</v>
      </c>
      <c r="R1438" s="189">
        <f>Q1438*H1438</f>
        <v>4.0182000000000009E-2</v>
      </c>
      <c r="S1438" s="189">
        <v>0</v>
      </c>
      <c r="T1438" s="190">
        <f>S1438*H1438</f>
        <v>0</v>
      </c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R1438" s="191" t="s">
        <v>339</v>
      </c>
      <c r="AT1438" s="191" t="s">
        <v>145</v>
      </c>
      <c r="AU1438" s="191" t="s">
        <v>86</v>
      </c>
      <c r="AY1438" s="19" t="s">
        <v>142</v>
      </c>
      <c r="BE1438" s="192">
        <f>IF(N1438="základní",J1438,0)</f>
        <v>0</v>
      </c>
      <c r="BF1438" s="192">
        <f>IF(N1438="snížená",J1438,0)</f>
        <v>0</v>
      </c>
      <c r="BG1438" s="192">
        <f>IF(N1438="zákl. přenesená",J1438,0)</f>
        <v>0</v>
      </c>
      <c r="BH1438" s="192">
        <f>IF(N1438="sníž. přenesená",J1438,0)</f>
        <v>0</v>
      </c>
      <c r="BI1438" s="192">
        <f>IF(N1438="nulová",J1438,0)</f>
        <v>0</v>
      </c>
      <c r="BJ1438" s="19" t="s">
        <v>84</v>
      </c>
      <c r="BK1438" s="192">
        <f>ROUND(I1438*H1438,2)</f>
        <v>0</v>
      </c>
      <c r="BL1438" s="19" t="s">
        <v>339</v>
      </c>
      <c r="BM1438" s="191" t="s">
        <v>2009</v>
      </c>
    </row>
    <row r="1439" spans="1:65" s="2" customFormat="1" ht="11.25">
      <c r="A1439" s="36"/>
      <c r="B1439" s="37"/>
      <c r="C1439" s="38"/>
      <c r="D1439" s="193" t="s">
        <v>152</v>
      </c>
      <c r="E1439" s="38"/>
      <c r="F1439" s="194" t="s">
        <v>2010</v>
      </c>
      <c r="G1439" s="38"/>
      <c r="H1439" s="38"/>
      <c r="I1439" s="195"/>
      <c r="J1439" s="38"/>
      <c r="K1439" s="38"/>
      <c r="L1439" s="41"/>
      <c r="M1439" s="196"/>
      <c r="N1439" s="197"/>
      <c r="O1439" s="66"/>
      <c r="P1439" s="66"/>
      <c r="Q1439" s="66"/>
      <c r="R1439" s="66"/>
      <c r="S1439" s="66"/>
      <c r="T1439" s="67"/>
      <c r="U1439" s="36"/>
      <c r="V1439" s="36"/>
      <c r="W1439" s="36"/>
      <c r="X1439" s="36"/>
      <c r="Y1439" s="36"/>
      <c r="Z1439" s="36"/>
      <c r="AA1439" s="36"/>
      <c r="AB1439" s="36"/>
      <c r="AC1439" s="36"/>
      <c r="AD1439" s="36"/>
      <c r="AE1439" s="36"/>
      <c r="AT1439" s="19" t="s">
        <v>152</v>
      </c>
      <c r="AU1439" s="19" t="s">
        <v>86</v>
      </c>
    </row>
    <row r="1440" spans="1:65" s="13" customFormat="1" ht="11.25">
      <c r="B1440" s="206"/>
      <c r="C1440" s="207"/>
      <c r="D1440" s="198" t="s">
        <v>254</v>
      </c>
      <c r="E1440" s="208" t="s">
        <v>19</v>
      </c>
      <c r="F1440" s="209" t="s">
        <v>2011</v>
      </c>
      <c r="G1440" s="207"/>
      <c r="H1440" s="210">
        <v>18.100000000000001</v>
      </c>
      <c r="I1440" s="211"/>
      <c r="J1440" s="207"/>
      <c r="K1440" s="207"/>
      <c r="L1440" s="212"/>
      <c r="M1440" s="213"/>
      <c r="N1440" s="214"/>
      <c r="O1440" s="214"/>
      <c r="P1440" s="214"/>
      <c r="Q1440" s="214"/>
      <c r="R1440" s="214"/>
      <c r="S1440" s="214"/>
      <c r="T1440" s="215"/>
      <c r="AT1440" s="216" t="s">
        <v>254</v>
      </c>
      <c r="AU1440" s="216" t="s">
        <v>86</v>
      </c>
      <c r="AV1440" s="13" t="s">
        <v>86</v>
      </c>
      <c r="AW1440" s="13" t="s">
        <v>37</v>
      </c>
      <c r="AX1440" s="13" t="s">
        <v>84</v>
      </c>
      <c r="AY1440" s="216" t="s">
        <v>142</v>
      </c>
    </row>
    <row r="1441" spans="1:65" s="2" customFormat="1" ht="44.25" customHeight="1">
      <c r="A1441" s="36"/>
      <c r="B1441" s="37"/>
      <c r="C1441" s="180" t="s">
        <v>2012</v>
      </c>
      <c r="D1441" s="180" t="s">
        <v>145</v>
      </c>
      <c r="E1441" s="181" t="s">
        <v>2013</v>
      </c>
      <c r="F1441" s="182" t="s">
        <v>2014</v>
      </c>
      <c r="G1441" s="183" t="s">
        <v>414</v>
      </c>
      <c r="H1441" s="184">
        <v>6.1</v>
      </c>
      <c r="I1441" s="185"/>
      <c r="J1441" s="186">
        <f>ROUND(I1441*H1441,2)</f>
        <v>0</v>
      </c>
      <c r="K1441" s="182" t="s">
        <v>149</v>
      </c>
      <c r="L1441" s="41"/>
      <c r="M1441" s="187" t="s">
        <v>19</v>
      </c>
      <c r="N1441" s="188" t="s">
        <v>47</v>
      </c>
      <c r="O1441" s="66"/>
      <c r="P1441" s="189">
        <f>O1441*H1441</f>
        <v>0</v>
      </c>
      <c r="Q1441" s="189">
        <v>4.3600000000000002E-3</v>
      </c>
      <c r="R1441" s="189">
        <f>Q1441*H1441</f>
        <v>2.6595999999999998E-2</v>
      </c>
      <c r="S1441" s="189">
        <v>0</v>
      </c>
      <c r="T1441" s="190">
        <f>S1441*H1441</f>
        <v>0</v>
      </c>
      <c r="U1441" s="36"/>
      <c r="V1441" s="36"/>
      <c r="W1441" s="36"/>
      <c r="X1441" s="36"/>
      <c r="Y1441" s="36"/>
      <c r="Z1441" s="36"/>
      <c r="AA1441" s="36"/>
      <c r="AB1441" s="36"/>
      <c r="AC1441" s="36"/>
      <c r="AD1441" s="36"/>
      <c r="AE1441" s="36"/>
      <c r="AR1441" s="191" t="s">
        <v>339</v>
      </c>
      <c r="AT1441" s="191" t="s">
        <v>145</v>
      </c>
      <c r="AU1441" s="191" t="s">
        <v>86</v>
      </c>
      <c r="AY1441" s="19" t="s">
        <v>142</v>
      </c>
      <c r="BE1441" s="192">
        <f>IF(N1441="základní",J1441,0)</f>
        <v>0</v>
      </c>
      <c r="BF1441" s="192">
        <f>IF(N1441="snížená",J1441,0)</f>
        <v>0</v>
      </c>
      <c r="BG1441" s="192">
        <f>IF(N1441="zákl. přenesená",J1441,0)</f>
        <v>0</v>
      </c>
      <c r="BH1441" s="192">
        <f>IF(N1441="sníž. přenesená",J1441,0)</f>
        <v>0</v>
      </c>
      <c r="BI1441" s="192">
        <f>IF(N1441="nulová",J1441,0)</f>
        <v>0</v>
      </c>
      <c r="BJ1441" s="19" t="s">
        <v>84</v>
      </c>
      <c r="BK1441" s="192">
        <f>ROUND(I1441*H1441,2)</f>
        <v>0</v>
      </c>
      <c r="BL1441" s="19" t="s">
        <v>339</v>
      </c>
      <c r="BM1441" s="191" t="s">
        <v>2015</v>
      </c>
    </row>
    <row r="1442" spans="1:65" s="2" customFormat="1" ht="11.25">
      <c r="A1442" s="36"/>
      <c r="B1442" s="37"/>
      <c r="C1442" s="38"/>
      <c r="D1442" s="193" t="s">
        <v>152</v>
      </c>
      <c r="E1442" s="38"/>
      <c r="F1442" s="194" t="s">
        <v>2016</v>
      </c>
      <c r="G1442" s="38"/>
      <c r="H1442" s="38"/>
      <c r="I1442" s="195"/>
      <c r="J1442" s="38"/>
      <c r="K1442" s="38"/>
      <c r="L1442" s="41"/>
      <c r="M1442" s="196"/>
      <c r="N1442" s="197"/>
      <c r="O1442" s="66"/>
      <c r="P1442" s="66"/>
      <c r="Q1442" s="66"/>
      <c r="R1442" s="66"/>
      <c r="S1442" s="66"/>
      <c r="T1442" s="67"/>
      <c r="U1442" s="36"/>
      <c r="V1442" s="36"/>
      <c r="W1442" s="36"/>
      <c r="X1442" s="36"/>
      <c r="Y1442" s="36"/>
      <c r="Z1442" s="36"/>
      <c r="AA1442" s="36"/>
      <c r="AB1442" s="36"/>
      <c r="AC1442" s="36"/>
      <c r="AD1442" s="36"/>
      <c r="AE1442" s="36"/>
      <c r="AT1442" s="19" t="s">
        <v>152</v>
      </c>
      <c r="AU1442" s="19" t="s">
        <v>86</v>
      </c>
    </row>
    <row r="1443" spans="1:65" s="13" customFormat="1" ht="11.25">
      <c r="B1443" s="206"/>
      <c r="C1443" s="207"/>
      <c r="D1443" s="198" t="s">
        <v>254</v>
      </c>
      <c r="E1443" s="208" t="s">
        <v>19</v>
      </c>
      <c r="F1443" s="209" t="s">
        <v>2017</v>
      </c>
      <c r="G1443" s="207"/>
      <c r="H1443" s="210">
        <v>6.1</v>
      </c>
      <c r="I1443" s="211"/>
      <c r="J1443" s="207"/>
      <c r="K1443" s="207"/>
      <c r="L1443" s="212"/>
      <c r="M1443" s="213"/>
      <c r="N1443" s="214"/>
      <c r="O1443" s="214"/>
      <c r="P1443" s="214"/>
      <c r="Q1443" s="214"/>
      <c r="R1443" s="214"/>
      <c r="S1443" s="214"/>
      <c r="T1443" s="215"/>
      <c r="AT1443" s="216" t="s">
        <v>254</v>
      </c>
      <c r="AU1443" s="216" t="s">
        <v>86</v>
      </c>
      <c r="AV1443" s="13" t="s">
        <v>86</v>
      </c>
      <c r="AW1443" s="13" t="s">
        <v>37</v>
      </c>
      <c r="AX1443" s="13" t="s">
        <v>84</v>
      </c>
      <c r="AY1443" s="216" t="s">
        <v>142</v>
      </c>
    </row>
    <row r="1444" spans="1:65" s="2" customFormat="1" ht="44.25" customHeight="1">
      <c r="A1444" s="36"/>
      <c r="B1444" s="37"/>
      <c r="C1444" s="180" t="s">
        <v>2018</v>
      </c>
      <c r="D1444" s="180" t="s">
        <v>145</v>
      </c>
      <c r="E1444" s="181" t="s">
        <v>2019</v>
      </c>
      <c r="F1444" s="182" t="s">
        <v>2020</v>
      </c>
      <c r="G1444" s="183" t="s">
        <v>414</v>
      </c>
      <c r="H1444" s="184">
        <v>7</v>
      </c>
      <c r="I1444" s="185"/>
      <c r="J1444" s="186">
        <f>ROUND(I1444*H1444,2)</f>
        <v>0</v>
      </c>
      <c r="K1444" s="182" t="s">
        <v>149</v>
      </c>
      <c r="L1444" s="41"/>
      <c r="M1444" s="187" t="s">
        <v>19</v>
      </c>
      <c r="N1444" s="188" t="s">
        <v>47</v>
      </c>
      <c r="O1444" s="66"/>
      <c r="P1444" s="189">
        <f>O1444*H1444</f>
        <v>0</v>
      </c>
      <c r="Q1444" s="189">
        <v>4.3600000000000002E-3</v>
      </c>
      <c r="R1444" s="189">
        <f>Q1444*H1444</f>
        <v>3.0520000000000002E-2</v>
      </c>
      <c r="S1444" s="189">
        <v>0</v>
      </c>
      <c r="T1444" s="190">
        <f>S1444*H1444</f>
        <v>0</v>
      </c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R1444" s="191" t="s">
        <v>339</v>
      </c>
      <c r="AT1444" s="191" t="s">
        <v>145</v>
      </c>
      <c r="AU1444" s="191" t="s">
        <v>86</v>
      </c>
      <c r="AY1444" s="19" t="s">
        <v>142</v>
      </c>
      <c r="BE1444" s="192">
        <f>IF(N1444="základní",J1444,0)</f>
        <v>0</v>
      </c>
      <c r="BF1444" s="192">
        <f>IF(N1444="snížená",J1444,0)</f>
        <v>0</v>
      </c>
      <c r="BG1444" s="192">
        <f>IF(N1444="zákl. přenesená",J1444,0)</f>
        <v>0</v>
      </c>
      <c r="BH1444" s="192">
        <f>IF(N1444="sníž. přenesená",J1444,0)</f>
        <v>0</v>
      </c>
      <c r="BI1444" s="192">
        <f>IF(N1444="nulová",J1444,0)</f>
        <v>0</v>
      </c>
      <c r="BJ1444" s="19" t="s">
        <v>84</v>
      </c>
      <c r="BK1444" s="192">
        <f>ROUND(I1444*H1444,2)</f>
        <v>0</v>
      </c>
      <c r="BL1444" s="19" t="s">
        <v>339</v>
      </c>
      <c r="BM1444" s="191" t="s">
        <v>2021</v>
      </c>
    </row>
    <row r="1445" spans="1:65" s="2" customFormat="1" ht="11.25">
      <c r="A1445" s="36"/>
      <c r="B1445" s="37"/>
      <c r="C1445" s="38"/>
      <c r="D1445" s="193" t="s">
        <v>152</v>
      </c>
      <c r="E1445" s="38"/>
      <c r="F1445" s="194" t="s">
        <v>2022</v>
      </c>
      <c r="G1445" s="38"/>
      <c r="H1445" s="38"/>
      <c r="I1445" s="195"/>
      <c r="J1445" s="38"/>
      <c r="K1445" s="38"/>
      <c r="L1445" s="41"/>
      <c r="M1445" s="196"/>
      <c r="N1445" s="197"/>
      <c r="O1445" s="66"/>
      <c r="P1445" s="66"/>
      <c r="Q1445" s="66"/>
      <c r="R1445" s="66"/>
      <c r="S1445" s="66"/>
      <c r="T1445" s="67"/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T1445" s="19" t="s">
        <v>152</v>
      </c>
      <c r="AU1445" s="19" t="s">
        <v>86</v>
      </c>
    </row>
    <row r="1446" spans="1:65" s="13" customFormat="1" ht="11.25">
      <c r="B1446" s="206"/>
      <c r="C1446" s="207"/>
      <c r="D1446" s="198" t="s">
        <v>254</v>
      </c>
      <c r="E1446" s="208" t="s">
        <v>19</v>
      </c>
      <c r="F1446" s="209" t="s">
        <v>2023</v>
      </c>
      <c r="G1446" s="207"/>
      <c r="H1446" s="210">
        <v>4.5999999999999996</v>
      </c>
      <c r="I1446" s="211"/>
      <c r="J1446" s="207"/>
      <c r="K1446" s="207"/>
      <c r="L1446" s="212"/>
      <c r="M1446" s="213"/>
      <c r="N1446" s="214"/>
      <c r="O1446" s="214"/>
      <c r="P1446" s="214"/>
      <c r="Q1446" s="214"/>
      <c r="R1446" s="214"/>
      <c r="S1446" s="214"/>
      <c r="T1446" s="215"/>
      <c r="AT1446" s="216" t="s">
        <v>254</v>
      </c>
      <c r="AU1446" s="216" t="s">
        <v>86</v>
      </c>
      <c r="AV1446" s="13" t="s">
        <v>86</v>
      </c>
      <c r="AW1446" s="13" t="s">
        <v>37</v>
      </c>
      <c r="AX1446" s="13" t="s">
        <v>76</v>
      </c>
      <c r="AY1446" s="216" t="s">
        <v>142</v>
      </c>
    </row>
    <row r="1447" spans="1:65" s="13" customFormat="1" ht="11.25">
      <c r="B1447" s="206"/>
      <c r="C1447" s="207"/>
      <c r="D1447" s="198" t="s">
        <v>254</v>
      </c>
      <c r="E1447" s="208" t="s">
        <v>19</v>
      </c>
      <c r="F1447" s="209" t="s">
        <v>2024</v>
      </c>
      <c r="G1447" s="207"/>
      <c r="H1447" s="210">
        <v>2.4</v>
      </c>
      <c r="I1447" s="211"/>
      <c r="J1447" s="207"/>
      <c r="K1447" s="207"/>
      <c r="L1447" s="212"/>
      <c r="M1447" s="213"/>
      <c r="N1447" s="214"/>
      <c r="O1447" s="214"/>
      <c r="P1447" s="214"/>
      <c r="Q1447" s="214"/>
      <c r="R1447" s="214"/>
      <c r="S1447" s="214"/>
      <c r="T1447" s="215"/>
      <c r="AT1447" s="216" t="s">
        <v>254</v>
      </c>
      <c r="AU1447" s="216" t="s">
        <v>86</v>
      </c>
      <c r="AV1447" s="13" t="s">
        <v>86</v>
      </c>
      <c r="AW1447" s="13" t="s">
        <v>37</v>
      </c>
      <c r="AX1447" s="13" t="s">
        <v>76</v>
      </c>
      <c r="AY1447" s="216" t="s">
        <v>142</v>
      </c>
    </row>
    <row r="1448" spans="1:65" s="14" customFormat="1" ht="11.25">
      <c r="B1448" s="217"/>
      <c r="C1448" s="218"/>
      <c r="D1448" s="198" t="s">
        <v>254</v>
      </c>
      <c r="E1448" s="219" t="s">
        <v>19</v>
      </c>
      <c r="F1448" s="220" t="s">
        <v>266</v>
      </c>
      <c r="G1448" s="218"/>
      <c r="H1448" s="221">
        <v>7</v>
      </c>
      <c r="I1448" s="222"/>
      <c r="J1448" s="218"/>
      <c r="K1448" s="218"/>
      <c r="L1448" s="223"/>
      <c r="M1448" s="224"/>
      <c r="N1448" s="225"/>
      <c r="O1448" s="225"/>
      <c r="P1448" s="225"/>
      <c r="Q1448" s="225"/>
      <c r="R1448" s="225"/>
      <c r="S1448" s="225"/>
      <c r="T1448" s="226"/>
      <c r="AT1448" s="227" t="s">
        <v>254</v>
      </c>
      <c r="AU1448" s="227" t="s">
        <v>86</v>
      </c>
      <c r="AV1448" s="14" t="s">
        <v>167</v>
      </c>
      <c r="AW1448" s="14" t="s">
        <v>37</v>
      </c>
      <c r="AX1448" s="14" t="s">
        <v>84</v>
      </c>
      <c r="AY1448" s="227" t="s">
        <v>142</v>
      </c>
    </row>
    <row r="1449" spans="1:65" s="2" customFormat="1" ht="49.15" customHeight="1">
      <c r="A1449" s="36"/>
      <c r="B1449" s="37"/>
      <c r="C1449" s="180" t="s">
        <v>2025</v>
      </c>
      <c r="D1449" s="180" t="s">
        <v>145</v>
      </c>
      <c r="E1449" s="181" t="s">
        <v>2026</v>
      </c>
      <c r="F1449" s="182" t="s">
        <v>2027</v>
      </c>
      <c r="G1449" s="183" t="s">
        <v>514</v>
      </c>
      <c r="H1449" s="184">
        <v>1</v>
      </c>
      <c r="I1449" s="185"/>
      <c r="J1449" s="186">
        <f>ROUND(I1449*H1449,2)</f>
        <v>0</v>
      </c>
      <c r="K1449" s="182" t="s">
        <v>149</v>
      </c>
      <c r="L1449" s="41"/>
      <c r="M1449" s="187" t="s">
        <v>19</v>
      </c>
      <c r="N1449" s="188" t="s">
        <v>47</v>
      </c>
      <c r="O1449" s="66"/>
      <c r="P1449" s="189">
        <f>O1449*H1449</f>
        <v>0</v>
      </c>
      <c r="Q1449" s="189">
        <v>4.4999999999999999E-4</v>
      </c>
      <c r="R1449" s="189">
        <f>Q1449*H1449</f>
        <v>4.4999999999999999E-4</v>
      </c>
      <c r="S1449" s="189">
        <v>0</v>
      </c>
      <c r="T1449" s="190">
        <f>S1449*H1449</f>
        <v>0</v>
      </c>
      <c r="U1449" s="36"/>
      <c r="V1449" s="36"/>
      <c r="W1449" s="36"/>
      <c r="X1449" s="36"/>
      <c r="Y1449" s="36"/>
      <c r="Z1449" s="36"/>
      <c r="AA1449" s="36"/>
      <c r="AB1449" s="36"/>
      <c r="AC1449" s="36"/>
      <c r="AD1449" s="36"/>
      <c r="AE1449" s="36"/>
      <c r="AR1449" s="191" t="s">
        <v>339</v>
      </c>
      <c r="AT1449" s="191" t="s">
        <v>145</v>
      </c>
      <c r="AU1449" s="191" t="s">
        <v>86</v>
      </c>
      <c r="AY1449" s="19" t="s">
        <v>142</v>
      </c>
      <c r="BE1449" s="192">
        <f>IF(N1449="základní",J1449,0)</f>
        <v>0</v>
      </c>
      <c r="BF1449" s="192">
        <f>IF(N1449="snížená",J1449,0)</f>
        <v>0</v>
      </c>
      <c r="BG1449" s="192">
        <f>IF(N1449="zákl. přenesená",J1449,0)</f>
        <v>0</v>
      </c>
      <c r="BH1449" s="192">
        <f>IF(N1449="sníž. přenesená",J1449,0)</f>
        <v>0</v>
      </c>
      <c r="BI1449" s="192">
        <f>IF(N1449="nulová",J1449,0)</f>
        <v>0</v>
      </c>
      <c r="BJ1449" s="19" t="s">
        <v>84</v>
      </c>
      <c r="BK1449" s="192">
        <f>ROUND(I1449*H1449,2)</f>
        <v>0</v>
      </c>
      <c r="BL1449" s="19" t="s">
        <v>339</v>
      </c>
      <c r="BM1449" s="191" t="s">
        <v>2028</v>
      </c>
    </row>
    <row r="1450" spans="1:65" s="2" customFormat="1" ht="11.25">
      <c r="A1450" s="36"/>
      <c r="B1450" s="37"/>
      <c r="C1450" s="38"/>
      <c r="D1450" s="193" t="s">
        <v>152</v>
      </c>
      <c r="E1450" s="38"/>
      <c r="F1450" s="194" t="s">
        <v>2029</v>
      </c>
      <c r="G1450" s="38"/>
      <c r="H1450" s="38"/>
      <c r="I1450" s="195"/>
      <c r="J1450" s="38"/>
      <c r="K1450" s="38"/>
      <c r="L1450" s="41"/>
      <c r="M1450" s="196"/>
      <c r="N1450" s="197"/>
      <c r="O1450" s="66"/>
      <c r="P1450" s="66"/>
      <c r="Q1450" s="66"/>
      <c r="R1450" s="66"/>
      <c r="S1450" s="66"/>
      <c r="T1450" s="67"/>
      <c r="U1450" s="36"/>
      <c r="V1450" s="36"/>
      <c r="W1450" s="36"/>
      <c r="X1450" s="36"/>
      <c r="Y1450" s="36"/>
      <c r="Z1450" s="36"/>
      <c r="AA1450" s="36"/>
      <c r="AB1450" s="36"/>
      <c r="AC1450" s="36"/>
      <c r="AD1450" s="36"/>
      <c r="AE1450" s="36"/>
      <c r="AT1450" s="19" t="s">
        <v>152</v>
      </c>
      <c r="AU1450" s="19" t="s">
        <v>86</v>
      </c>
    </row>
    <row r="1451" spans="1:65" s="13" customFormat="1" ht="11.25">
      <c r="B1451" s="206"/>
      <c r="C1451" s="207"/>
      <c r="D1451" s="198" t="s">
        <v>254</v>
      </c>
      <c r="E1451" s="208" t="s">
        <v>19</v>
      </c>
      <c r="F1451" s="209" t="s">
        <v>2030</v>
      </c>
      <c r="G1451" s="207"/>
      <c r="H1451" s="210">
        <v>1</v>
      </c>
      <c r="I1451" s="211"/>
      <c r="J1451" s="207"/>
      <c r="K1451" s="207"/>
      <c r="L1451" s="212"/>
      <c r="M1451" s="213"/>
      <c r="N1451" s="214"/>
      <c r="O1451" s="214"/>
      <c r="P1451" s="214"/>
      <c r="Q1451" s="214"/>
      <c r="R1451" s="214"/>
      <c r="S1451" s="214"/>
      <c r="T1451" s="215"/>
      <c r="AT1451" s="216" t="s">
        <v>254</v>
      </c>
      <c r="AU1451" s="216" t="s">
        <v>86</v>
      </c>
      <c r="AV1451" s="13" t="s">
        <v>86</v>
      </c>
      <c r="AW1451" s="13" t="s">
        <v>37</v>
      </c>
      <c r="AX1451" s="13" t="s">
        <v>84</v>
      </c>
      <c r="AY1451" s="216" t="s">
        <v>142</v>
      </c>
    </row>
    <row r="1452" spans="1:65" s="2" customFormat="1" ht="44.25" customHeight="1">
      <c r="A1452" s="36"/>
      <c r="B1452" s="37"/>
      <c r="C1452" s="180" t="s">
        <v>2031</v>
      </c>
      <c r="D1452" s="180" t="s">
        <v>145</v>
      </c>
      <c r="E1452" s="181" t="s">
        <v>2032</v>
      </c>
      <c r="F1452" s="182" t="s">
        <v>2033</v>
      </c>
      <c r="G1452" s="183" t="s">
        <v>514</v>
      </c>
      <c r="H1452" s="184">
        <v>1</v>
      </c>
      <c r="I1452" s="185"/>
      <c r="J1452" s="186">
        <f>ROUND(I1452*H1452,2)</f>
        <v>0</v>
      </c>
      <c r="K1452" s="182" t="s">
        <v>149</v>
      </c>
      <c r="L1452" s="41"/>
      <c r="M1452" s="187" t="s">
        <v>19</v>
      </c>
      <c r="N1452" s="188" t="s">
        <v>47</v>
      </c>
      <c r="O1452" s="66"/>
      <c r="P1452" s="189">
        <f>O1452*H1452</f>
        <v>0</v>
      </c>
      <c r="Q1452" s="189">
        <v>5.28E-3</v>
      </c>
      <c r="R1452" s="189">
        <f>Q1452*H1452</f>
        <v>5.28E-3</v>
      </c>
      <c r="S1452" s="189">
        <v>0</v>
      </c>
      <c r="T1452" s="190">
        <f>S1452*H1452</f>
        <v>0</v>
      </c>
      <c r="U1452" s="36"/>
      <c r="V1452" s="36"/>
      <c r="W1452" s="36"/>
      <c r="X1452" s="36"/>
      <c r="Y1452" s="36"/>
      <c r="Z1452" s="36"/>
      <c r="AA1452" s="36"/>
      <c r="AB1452" s="36"/>
      <c r="AC1452" s="36"/>
      <c r="AD1452" s="36"/>
      <c r="AE1452" s="36"/>
      <c r="AR1452" s="191" t="s">
        <v>339</v>
      </c>
      <c r="AT1452" s="191" t="s">
        <v>145</v>
      </c>
      <c r="AU1452" s="191" t="s">
        <v>86</v>
      </c>
      <c r="AY1452" s="19" t="s">
        <v>142</v>
      </c>
      <c r="BE1452" s="192">
        <f>IF(N1452="základní",J1452,0)</f>
        <v>0</v>
      </c>
      <c r="BF1452" s="192">
        <f>IF(N1452="snížená",J1452,0)</f>
        <v>0</v>
      </c>
      <c r="BG1452" s="192">
        <f>IF(N1452="zákl. přenesená",J1452,0)</f>
        <v>0</v>
      </c>
      <c r="BH1452" s="192">
        <f>IF(N1452="sníž. přenesená",J1452,0)</f>
        <v>0</v>
      </c>
      <c r="BI1452" s="192">
        <f>IF(N1452="nulová",J1452,0)</f>
        <v>0</v>
      </c>
      <c r="BJ1452" s="19" t="s">
        <v>84</v>
      </c>
      <c r="BK1452" s="192">
        <f>ROUND(I1452*H1452,2)</f>
        <v>0</v>
      </c>
      <c r="BL1452" s="19" t="s">
        <v>339</v>
      </c>
      <c r="BM1452" s="191" t="s">
        <v>2034</v>
      </c>
    </row>
    <row r="1453" spans="1:65" s="2" customFormat="1" ht="11.25">
      <c r="A1453" s="36"/>
      <c r="B1453" s="37"/>
      <c r="C1453" s="38"/>
      <c r="D1453" s="193" t="s">
        <v>152</v>
      </c>
      <c r="E1453" s="38"/>
      <c r="F1453" s="194" t="s">
        <v>2035</v>
      </c>
      <c r="G1453" s="38"/>
      <c r="H1453" s="38"/>
      <c r="I1453" s="195"/>
      <c r="J1453" s="38"/>
      <c r="K1453" s="38"/>
      <c r="L1453" s="41"/>
      <c r="M1453" s="196"/>
      <c r="N1453" s="197"/>
      <c r="O1453" s="66"/>
      <c r="P1453" s="66"/>
      <c r="Q1453" s="66"/>
      <c r="R1453" s="66"/>
      <c r="S1453" s="66"/>
      <c r="T1453" s="67"/>
      <c r="U1453" s="36"/>
      <c r="V1453" s="36"/>
      <c r="W1453" s="36"/>
      <c r="X1453" s="36"/>
      <c r="Y1453" s="36"/>
      <c r="Z1453" s="36"/>
      <c r="AA1453" s="36"/>
      <c r="AB1453" s="36"/>
      <c r="AC1453" s="36"/>
      <c r="AD1453" s="36"/>
      <c r="AE1453" s="36"/>
      <c r="AT1453" s="19" t="s">
        <v>152</v>
      </c>
      <c r="AU1453" s="19" t="s">
        <v>86</v>
      </c>
    </row>
    <row r="1454" spans="1:65" s="13" customFormat="1" ht="11.25">
      <c r="B1454" s="206"/>
      <c r="C1454" s="207"/>
      <c r="D1454" s="198" t="s">
        <v>254</v>
      </c>
      <c r="E1454" s="208" t="s">
        <v>19</v>
      </c>
      <c r="F1454" s="209" t="s">
        <v>2036</v>
      </c>
      <c r="G1454" s="207"/>
      <c r="H1454" s="210">
        <v>1</v>
      </c>
      <c r="I1454" s="211"/>
      <c r="J1454" s="207"/>
      <c r="K1454" s="207"/>
      <c r="L1454" s="212"/>
      <c r="M1454" s="213"/>
      <c r="N1454" s="214"/>
      <c r="O1454" s="214"/>
      <c r="P1454" s="214"/>
      <c r="Q1454" s="214"/>
      <c r="R1454" s="214"/>
      <c r="S1454" s="214"/>
      <c r="T1454" s="215"/>
      <c r="AT1454" s="216" t="s">
        <v>254</v>
      </c>
      <c r="AU1454" s="216" t="s">
        <v>86</v>
      </c>
      <c r="AV1454" s="13" t="s">
        <v>86</v>
      </c>
      <c r="AW1454" s="13" t="s">
        <v>37</v>
      </c>
      <c r="AX1454" s="13" t="s">
        <v>84</v>
      </c>
      <c r="AY1454" s="216" t="s">
        <v>142</v>
      </c>
    </row>
    <row r="1455" spans="1:65" s="2" customFormat="1" ht="33" customHeight="1">
      <c r="A1455" s="36"/>
      <c r="B1455" s="37"/>
      <c r="C1455" s="180" t="s">
        <v>2037</v>
      </c>
      <c r="D1455" s="180" t="s">
        <v>145</v>
      </c>
      <c r="E1455" s="181" t="s">
        <v>2038</v>
      </c>
      <c r="F1455" s="182" t="s">
        <v>2039</v>
      </c>
      <c r="G1455" s="183" t="s">
        <v>414</v>
      </c>
      <c r="H1455" s="184">
        <v>2.15</v>
      </c>
      <c r="I1455" s="185"/>
      <c r="J1455" s="186">
        <f>ROUND(I1455*H1455,2)</f>
        <v>0</v>
      </c>
      <c r="K1455" s="182" t="s">
        <v>149</v>
      </c>
      <c r="L1455" s="41"/>
      <c r="M1455" s="187" t="s">
        <v>19</v>
      </c>
      <c r="N1455" s="188" t="s">
        <v>47</v>
      </c>
      <c r="O1455" s="66"/>
      <c r="P1455" s="189">
        <f>O1455*H1455</f>
        <v>0</v>
      </c>
      <c r="Q1455" s="189">
        <v>2.2799999999999999E-3</v>
      </c>
      <c r="R1455" s="189">
        <f>Q1455*H1455</f>
        <v>4.9019999999999992E-3</v>
      </c>
      <c r="S1455" s="189">
        <v>0</v>
      </c>
      <c r="T1455" s="190">
        <f>S1455*H1455</f>
        <v>0</v>
      </c>
      <c r="U1455" s="36"/>
      <c r="V1455" s="36"/>
      <c r="W1455" s="36"/>
      <c r="X1455" s="36"/>
      <c r="Y1455" s="36"/>
      <c r="Z1455" s="36"/>
      <c r="AA1455" s="36"/>
      <c r="AB1455" s="36"/>
      <c r="AC1455" s="36"/>
      <c r="AD1455" s="36"/>
      <c r="AE1455" s="36"/>
      <c r="AR1455" s="191" t="s">
        <v>339</v>
      </c>
      <c r="AT1455" s="191" t="s">
        <v>145</v>
      </c>
      <c r="AU1455" s="191" t="s">
        <v>86</v>
      </c>
      <c r="AY1455" s="19" t="s">
        <v>142</v>
      </c>
      <c r="BE1455" s="192">
        <f>IF(N1455="základní",J1455,0)</f>
        <v>0</v>
      </c>
      <c r="BF1455" s="192">
        <f>IF(N1455="snížená",J1455,0)</f>
        <v>0</v>
      </c>
      <c r="BG1455" s="192">
        <f>IF(N1455="zákl. přenesená",J1455,0)</f>
        <v>0</v>
      </c>
      <c r="BH1455" s="192">
        <f>IF(N1455="sníž. přenesená",J1455,0)</f>
        <v>0</v>
      </c>
      <c r="BI1455" s="192">
        <f>IF(N1455="nulová",J1455,0)</f>
        <v>0</v>
      </c>
      <c r="BJ1455" s="19" t="s">
        <v>84</v>
      </c>
      <c r="BK1455" s="192">
        <f>ROUND(I1455*H1455,2)</f>
        <v>0</v>
      </c>
      <c r="BL1455" s="19" t="s">
        <v>339</v>
      </c>
      <c r="BM1455" s="191" t="s">
        <v>2040</v>
      </c>
    </row>
    <row r="1456" spans="1:65" s="2" customFormat="1" ht="11.25">
      <c r="A1456" s="36"/>
      <c r="B1456" s="37"/>
      <c r="C1456" s="38"/>
      <c r="D1456" s="193" t="s">
        <v>152</v>
      </c>
      <c r="E1456" s="38"/>
      <c r="F1456" s="194" t="s">
        <v>2041</v>
      </c>
      <c r="G1456" s="38"/>
      <c r="H1456" s="38"/>
      <c r="I1456" s="195"/>
      <c r="J1456" s="38"/>
      <c r="K1456" s="38"/>
      <c r="L1456" s="41"/>
      <c r="M1456" s="196"/>
      <c r="N1456" s="197"/>
      <c r="O1456" s="66"/>
      <c r="P1456" s="66"/>
      <c r="Q1456" s="66"/>
      <c r="R1456" s="66"/>
      <c r="S1456" s="66"/>
      <c r="T1456" s="67"/>
      <c r="U1456" s="36"/>
      <c r="V1456" s="36"/>
      <c r="W1456" s="36"/>
      <c r="X1456" s="36"/>
      <c r="Y1456" s="36"/>
      <c r="Z1456" s="36"/>
      <c r="AA1456" s="36"/>
      <c r="AB1456" s="36"/>
      <c r="AC1456" s="36"/>
      <c r="AD1456" s="36"/>
      <c r="AE1456" s="36"/>
      <c r="AT1456" s="19" t="s">
        <v>152</v>
      </c>
      <c r="AU1456" s="19" t="s">
        <v>86</v>
      </c>
    </row>
    <row r="1457" spans="1:65" s="13" customFormat="1" ht="11.25">
      <c r="B1457" s="206"/>
      <c r="C1457" s="207"/>
      <c r="D1457" s="198" t="s">
        <v>254</v>
      </c>
      <c r="E1457" s="208" t="s">
        <v>19</v>
      </c>
      <c r="F1457" s="209" t="s">
        <v>2042</v>
      </c>
      <c r="G1457" s="207"/>
      <c r="H1457" s="210">
        <v>2.15</v>
      </c>
      <c r="I1457" s="211"/>
      <c r="J1457" s="207"/>
      <c r="K1457" s="207"/>
      <c r="L1457" s="212"/>
      <c r="M1457" s="213"/>
      <c r="N1457" s="214"/>
      <c r="O1457" s="214"/>
      <c r="P1457" s="214"/>
      <c r="Q1457" s="214"/>
      <c r="R1457" s="214"/>
      <c r="S1457" s="214"/>
      <c r="T1457" s="215"/>
      <c r="AT1457" s="216" t="s">
        <v>254</v>
      </c>
      <c r="AU1457" s="216" t="s">
        <v>86</v>
      </c>
      <c r="AV1457" s="13" t="s">
        <v>86</v>
      </c>
      <c r="AW1457" s="13" t="s">
        <v>37</v>
      </c>
      <c r="AX1457" s="13" t="s">
        <v>84</v>
      </c>
      <c r="AY1457" s="216" t="s">
        <v>142</v>
      </c>
    </row>
    <row r="1458" spans="1:65" s="2" customFormat="1" ht="37.9" customHeight="1">
      <c r="A1458" s="36"/>
      <c r="B1458" s="37"/>
      <c r="C1458" s="180" t="s">
        <v>2043</v>
      </c>
      <c r="D1458" s="180" t="s">
        <v>145</v>
      </c>
      <c r="E1458" s="181" t="s">
        <v>2044</v>
      </c>
      <c r="F1458" s="182" t="s">
        <v>2045</v>
      </c>
      <c r="G1458" s="183" t="s">
        <v>514</v>
      </c>
      <c r="H1458" s="184">
        <v>1</v>
      </c>
      <c r="I1458" s="185"/>
      <c r="J1458" s="186">
        <f>ROUND(I1458*H1458,2)</f>
        <v>0</v>
      </c>
      <c r="K1458" s="182" t="s">
        <v>19</v>
      </c>
      <c r="L1458" s="41"/>
      <c r="M1458" s="187" t="s">
        <v>19</v>
      </c>
      <c r="N1458" s="188" t="s">
        <v>47</v>
      </c>
      <c r="O1458" s="66"/>
      <c r="P1458" s="189">
        <f>O1458*H1458</f>
        <v>0</v>
      </c>
      <c r="Q1458" s="189">
        <v>2.5000000000000001E-4</v>
      </c>
      <c r="R1458" s="189">
        <f>Q1458*H1458</f>
        <v>2.5000000000000001E-4</v>
      </c>
      <c r="S1458" s="189">
        <v>0</v>
      </c>
      <c r="T1458" s="190">
        <f>S1458*H1458</f>
        <v>0</v>
      </c>
      <c r="U1458" s="36"/>
      <c r="V1458" s="36"/>
      <c r="W1458" s="36"/>
      <c r="X1458" s="36"/>
      <c r="Y1458" s="36"/>
      <c r="Z1458" s="36"/>
      <c r="AA1458" s="36"/>
      <c r="AB1458" s="36"/>
      <c r="AC1458" s="36"/>
      <c r="AD1458" s="36"/>
      <c r="AE1458" s="36"/>
      <c r="AR1458" s="191" t="s">
        <v>339</v>
      </c>
      <c r="AT1458" s="191" t="s">
        <v>145</v>
      </c>
      <c r="AU1458" s="191" t="s">
        <v>86</v>
      </c>
      <c r="AY1458" s="19" t="s">
        <v>142</v>
      </c>
      <c r="BE1458" s="192">
        <f>IF(N1458="základní",J1458,0)</f>
        <v>0</v>
      </c>
      <c r="BF1458" s="192">
        <f>IF(N1458="snížená",J1458,0)</f>
        <v>0</v>
      </c>
      <c r="BG1458" s="192">
        <f>IF(N1458="zákl. přenesená",J1458,0)</f>
        <v>0</v>
      </c>
      <c r="BH1458" s="192">
        <f>IF(N1458="sníž. přenesená",J1458,0)</f>
        <v>0</v>
      </c>
      <c r="BI1458" s="192">
        <f>IF(N1458="nulová",J1458,0)</f>
        <v>0</v>
      </c>
      <c r="BJ1458" s="19" t="s">
        <v>84</v>
      </c>
      <c r="BK1458" s="192">
        <f>ROUND(I1458*H1458,2)</f>
        <v>0</v>
      </c>
      <c r="BL1458" s="19" t="s">
        <v>339</v>
      </c>
      <c r="BM1458" s="191" t="s">
        <v>2046</v>
      </c>
    </row>
    <row r="1459" spans="1:65" s="13" customFormat="1" ht="11.25">
      <c r="B1459" s="206"/>
      <c r="C1459" s="207"/>
      <c r="D1459" s="198" t="s">
        <v>254</v>
      </c>
      <c r="E1459" s="208" t="s">
        <v>19</v>
      </c>
      <c r="F1459" s="209" t="s">
        <v>2047</v>
      </c>
      <c r="G1459" s="207"/>
      <c r="H1459" s="210">
        <v>1</v>
      </c>
      <c r="I1459" s="211"/>
      <c r="J1459" s="207"/>
      <c r="K1459" s="207"/>
      <c r="L1459" s="212"/>
      <c r="M1459" s="213"/>
      <c r="N1459" s="214"/>
      <c r="O1459" s="214"/>
      <c r="P1459" s="214"/>
      <c r="Q1459" s="214"/>
      <c r="R1459" s="214"/>
      <c r="S1459" s="214"/>
      <c r="T1459" s="215"/>
      <c r="AT1459" s="216" t="s">
        <v>254</v>
      </c>
      <c r="AU1459" s="216" t="s">
        <v>86</v>
      </c>
      <c r="AV1459" s="13" t="s">
        <v>86</v>
      </c>
      <c r="AW1459" s="13" t="s">
        <v>37</v>
      </c>
      <c r="AX1459" s="13" t="s">
        <v>84</v>
      </c>
      <c r="AY1459" s="216" t="s">
        <v>142</v>
      </c>
    </row>
    <row r="1460" spans="1:65" s="2" customFormat="1" ht="37.9" customHeight="1">
      <c r="A1460" s="36"/>
      <c r="B1460" s="37"/>
      <c r="C1460" s="180" t="s">
        <v>2048</v>
      </c>
      <c r="D1460" s="180" t="s">
        <v>145</v>
      </c>
      <c r="E1460" s="181" t="s">
        <v>2049</v>
      </c>
      <c r="F1460" s="182" t="s">
        <v>2050</v>
      </c>
      <c r="G1460" s="183" t="s">
        <v>514</v>
      </c>
      <c r="H1460" s="184">
        <v>4</v>
      </c>
      <c r="I1460" s="185"/>
      <c r="J1460" s="186">
        <f>ROUND(I1460*H1460,2)</f>
        <v>0</v>
      </c>
      <c r="K1460" s="182" t="s">
        <v>149</v>
      </c>
      <c r="L1460" s="41"/>
      <c r="M1460" s="187" t="s">
        <v>19</v>
      </c>
      <c r="N1460" s="188" t="s">
        <v>47</v>
      </c>
      <c r="O1460" s="66"/>
      <c r="P1460" s="189">
        <f>O1460*H1460</f>
        <v>0</v>
      </c>
      <c r="Q1460" s="189">
        <v>2.5000000000000001E-4</v>
      </c>
      <c r="R1460" s="189">
        <f>Q1460*H1460</f>
        <v>1E-3</v>
      </c>
      <c r="S1460" s="189">
        <v>0</v>
      </c>
      <c r="T1460" s="190">
        <f>S1460*H1460</f>
        <v>0</v>
      </c>
      <c r="U1460" s="36"/>
      <c r="V1460" s="36"/>
      <c r="W1460" s="36"/>
      <c r="X1460" s="36"/>
      <c r="Y1460" s="36"/>
      <c r="Z1460" s="36"/>
      <c r="AA1460" s="36"/>
      <c r="AB1460" s="36"/>
      <c r="AC1460" s="36"/>
      <c r="AD1460" s="36"/>
      <c r="AE1460" s="36"/>
      <c r="AR1460" s="191" t="s">
        <v>339</v>
      </c>
      <c r="AT1460" s="191" t="s">
        <v>145</v>
      </c>
      <c r="AU1460" s="191" t="s">
        <v>86</v>
      </c>
      <c r="AY1460" s="19" t="s">
        <v>142</v>
      </c>
      <c r="BE1460" s="192">
        <f>IF(N1460="základní",J1460,0)</f>
        <v>0</v>
      </c>
      <c r="BF1460" s="192">
        <f>IF(N1460="snížená",J1460,0)</f>
        <v>0</v>
      </c>
      <c r="BG1460" s="192">
        <f>IF(N1460="zákl. přenesená",J1460,0)</f>
        <v>0</v>
      </c>
      <c r="BH1460" s="192">
        <f>IF(N1460="sníž. přenesená",J1460,0)</f>
        <v>0</v>
      </c>
      <c r="BI1460" s="192">
        <f>IF(N1460="nulová",J1460,0)</f>
        <v>0</v>
      </c>
      <c r="BJ1460" s="19" t="s">
        <v>84</v>
      </c>
      <c r="BK1460" s="192">
        <f>ROUND(I1460*H1460,2)</f>
        <v>0</v>
      </c>
      <c r="BL1460" s="19" t="s">
        <v>339</v>
      </c>
      <c r="BM1460" s="191" t="s">
        <v>2051</v>
      </c>
    </row>
    <row r="1461" spans="1:65" s="2" customFormat="1" ht="11.25">
      <c r="A1461" s="36"/>
      <c r="B1461" s="37"/>
      <c r="C1461" s="38"/>
      <c r="D1461" s="193" t="s">
        <v>152</v>
      </c>
      <c r="E1461" s="38"/>
      <c r="F1461" s="194" t="s">
        <v>2052</v>
      </c>
      <c r="G1461" s="38"/>
      <c r="H1461" s="38"/>
      <c r="I1461" s="195"/>
      <c r="J1461" s="38"/>
      <c r="K1461" s="38"/>
      <c r="L1461" s="41"/>
      <c r="M1461" s="196"/>
      <c r="N1461" s="197"/>
      <c r="O1461" s="66"/>
      <c r="P1461" s="66"/>
      <c r="Q1461" s="66"/>
      <c r="R1461" s="66"/>
      <c r="S1461" s="66"/>
      <c r="T1461" s="67"/>
      <c r="U1461" s="36"/>
      <c r="V1461" s="36"/>
      <c r="W1461" s="36"/>
      <c r="X1461" s="36"/>
      <c r="Y1461" s="36"/>
      <c r="Z1461" s="36"/>
      <c r="AA1461" s="36"/>
      <c r="AB1461" s="36"/>
      <c r="AC1461" s="36"/>
      <c r="AD1461" s="36"/>
      <c r="AE1461" s="36"/>
      <c r="AT1461" s="19" t="s">
        <v>152</v>
      </c>
      <c r="AU1461" s="19" t="s">
        <v>86</v>
      </c>
    </row>
    <row r="1462" spans="1:65" s="13" customFormat="1" ht="11.25">
      <c r="B1462" s="206"/>
      <c r="C1462" s="207"/>
      <c r="D1462" s="198" t="s">
        <v>254</v>
      </c>
      <c r="E1462" s="208" t="s">
        <v>19</v>
      </c>
      <c r="F1462" s="209" t="s">
        <v>2053</v>
      </c>
      <c r="G1462" s="207"/>
      <c r="H1462" s="210">
        <v>4</v>
      </c>
      <c r="I1462" s="211"/>
      <c r="J1462" s="207"/>
      <c r="K1462" s="207"/>
      <c r="L1462" s="212"/>
      <c r="M1462" s="213"/>
      <c r="N1462" s="214"/>
      <c r="O1462" s="214"/>
      <c r="P1462" s="214"/>
      <c r="Q1462" s="214"/>
      <c r="R1462" s="214"/>
      <c r="S1462" s="214"/>
      <c r="T1462" s="215"/>
      <c r="AT1462" s="216" t="s">
        <v>254</v>
      </c>
      <c r="AU1462" s="216" t="s">
        <v>86</v>
      </c>
      <c r="AV1462" s="13" t="s">
        <v>86</v>
      </c>
      <c r="AW1462" s="13" t="s">
        <v>37</v>
      </c>
      <c r="AX1462" s="13" t="s">
        <v>84</v>
      </c>
      <c r="AY1462" s="216" t="s">
        <v>142</v>
      </c>
    </row>
    <row r="1463" spans="1:65" s="2" customFormat="1" ht="37.9" customHeight="1">
      <c r="A1463" s="36"/>
      <c r="B1463" s="37"/>
      <c r="C1463" s="180" t="s">
        <v>2054</v>
      </c>
      <c r="D1463" s="180" t="s">
        <v>145</v>
      </c>
      <c r="E1463" s="181" t="s">
        <v>2055</v>
      </c>
      <c r="F1463" s="182" t="s">
        <v>2056</v>
      </c>
      <c r="G1463" s="183" t="s">
        <v>414</v>
      </c>
      <c r="H1463" s="184">
        <v>2.9</v>
      </c>
      <c r="I1463" s="185"/>
      <c r="J1463" s="186">
        <f>ROUND(I1463*H1463,2)</f>
        <v>0</v>
      </c>
      <c r="K1463" s="182" t="s">
        <v>149</v>
      </c>
      <c r="L1463" s="41"/>
      <c r="M1463" s="187" t="s">
        <v>19</v>
      </c>
      <c r="N1463" s="188" t="s">
        <v>47</v>
      </c>
      <c r="O1463" s="66"/>
      <c r="P1463" s="189">
        <f>O1463*H1463</f>
        <v>0</v>
      </c>
      <c r="Q1463" s="189">
        <v>1.91E-3</v>
      </c>
      <c r="R1463" s="189">
        <f>Q1463*H1463</f>
        <v>5.5389999999999997E-3</v>
      </c>
      <c r="S1463" s="189">
        <v>0</v>
      </c>
      <c r="T1463" s="190">
        <f>S1463*H1463</f>
        <v>0</v>
      </c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R1463" s="191" t="s">
        <v>339</v>
      </c>
      <c r="AT1463" s="191" t="s">
        <v>145</v>
      </c>
      <c r="AU1463" s="191" t="s">
        <v>86</v>
      </c>
      <c r="AY1463" s="19" t="s">
        <v>142</v>
      </c>
      <c r="BE1463" s="192">
        <f>IF(N1463="základní",J1463,0)</f>
        <v>0</v>
      </c>
      <c r="BF1463" s="192">
        <f>IF(N1463="snížená",J1463,0)</f>
        <v>0</v>
      </c>
      <c r="BG1463" s="192">
        <f>IF(N1463="zákl. přenesená",J1463,0)</f>
        <v>0</v>
      </c>
      <c r="BH1463" s="192">
        <f>IF(N1463="sníž. přenesená",J1463,0)</f>
        <v>0</v>
      </c>
      <c r="BI1463" s="192">
        <f>IF(N1463="nulová",J1463,0)</f>
        <v>0</v>
      </c>
      <c r="BJ1463" s="19" t="s">
        <v>84</v>
      </c>
      <c r="BK1463" s="192">
        <f>ROUND(I1463*H1463,2)</f>
        <v>0</v>
      </c>
      <c r="BL1463" s="19" t="s">
        <v>339</v>
      </c>
      <c r="BM1463" s="191" t="s">
        <v>2057</v>
      </c>
    </row>
    <row r="1464" spans="1:65" s="2" customFormat="1" ht="11.25">
      <c r="A1464" s="36"/>
      <c r="B1464" s="37"/>
      <c r="C1464" s="38"/>
      <c r="D1464" s="193" t="s">
        <v>152</v>
      </c>
      <c r="E1464" s="38"/>
      <c r="F1464" s="194" t="s">
        <v>2058</v>
      </c>
      <c r="G1464" s="38"/>
      <c r="H1464" s="38"/>
      <c r="I1464" s="195"/>
      <c r="J1464" s="38"/>
      <c r="K1464" s="38"/>
      <c r="L1464" s="41"/>
      <c r="M1464" s="196"/>
      <c r="N1464" s="197"/>
      <c r="O1464" s="66"/>
      <c r="P1464" s="66"/>
      <c r="Q1464" s="66"/>
      <c r="R1464" s="66"/>
      <c r="S1464" s="66"/>
      <c r="T1464" s="67"/>
      <c r="U1464" s="36"/>
      <c r="V1464" s="36"/>
      <c r="W1464" s="36"/>
      <c r="X1464" s="36"/>
      <c r="Y1464" s="36"/>
      <c r="Z1464" s="36"/>
      <c r="AA1464" s="36"/>
      <c r="AB1464" s="36"/>
      <c r="AC1464" s="36"/>
      <c r="AD1464" s="36"/>
      <c r="AE1464" s="36"/>
      <c r="AT1464" s="19" t="s">
        <v>152</v>
      </c>
      <c r="AU1464" s="19" t="s">
        <v>86</v>
      </c>
    </row>
    <row r="1465" spans="1:65" s="13" customFormat="1" ht="11.25">
      <c r="B1465" s="206"/>
      <c r="C1465" s="207"/>
      <c r="D1465" s="198" t="s">
        <v>254</v>
      </c>
      <c r="E1465" s="208" t="s">
        <v>19</v>
      </c>
      <c r="F1465" s="209" t="s">
        <v>2059</v>
      </c>
      <c r="G1465" s="207"/>
      <c r="H1465" s="210">
        <v>2.9</v>
      </c>
      <c r="I1465" s="211"/>
      <c r="J1465" s="207"/>
      <c r="K1465" s="207"/>
      <c r="L1465" s="212"/>
      <c r="M1465" s="213"/>
      <c r="N1465" s="214"/>
      <c r="O1465" s="214"/>
      <c r="P1465" s="214"/>
      <c r="Q1465" s="214"/>
      <c r="R1465" s="214"/>
      <c r="S1465" s="214"/>
      <c r="T1465" s="215"/>
      <c r="AT1465" s="216" t="s">
        <v>254</v>
      </c>
      <c r="AU1465" s="216" t="s">
        <v>86</v>
      </c>
      <c r="AV1465" s="13" t="s">
        <v>86</v>
      </c>
      <c r="AW1465" s="13" t="s">
        <v>37</v>
      </c>
      <c r="AX1465" s="13" t="s">
        <v>84</v>
      </c>
      <c r="AY1465" s="216" t="s">
        <v>142</v>
      </c>
    </row>
    <row r="1466" spans="1:65" s="2" customFormat="1" ht="37.9" customHeight="1">
      <c r="A1466" s="36"/>
      <c r="B1466" s="37"/>
      <c r="C1466" s="180" t="s">
        <v>2060</v>
      </c>
      <c r="D1466" s="180" t="s">
        <v>145</v>
      </c>
      <c r="E1466" s="181" t="s">
        <v>2061</v>
      </c>
      <c r="F1466" s="182" t="s">
        <v>2062</v>
      </c>
      <c r="G1466" s="183" t="s">
        <v>414</v>
      </c>
      <c r="H1466" s="184">
        <v>5.5</v>
      </c>
      <c r="I1466" s="185"/>
      <c r="J1466" s="186">
        <f>ROUND(I1466*H1466,2)</f>
        <v>0</v>
      </c>
      <c r="K1466" s="182" t="s">
        <v>149</v>
      </c>
      <c r="L1466" s="41"/>
      <c r="M1466" s="187" t="s">
        <v>19</v>
      </c>
      <c r="N1466" s="188" t="s">
        <v>47</v>
      </c>
      <c r="O1466" s="66"/>
      <c r="P1466" s="189">
        <f>O1466*H1466</f>
        <v>0</v>
      </c>
      <c r="Q1466" s="189">
        <v>2.1700000000000001E-3</v>
      </c>
      <c r="R1466" s="189">
        <f>Q1466*H1466</f>
        <v>1.1935000000000001E-2</v>
      </c>
      <c r="S1466" s="189">
        <v>0</v>
      </c>
      <c r="T1466" s="190">
        <f>S1466*H1466</f>
        <v>0</v>
      </c>
      <c r="U1466" s="36"/>
      <c r="V1466" s="36"/>
      <c r="W1466" s="36"/>
      <c r="X1466" s="36"/>
      <c r="Y1466" s="36"/>
      <c r="Z1466" s="36"/>
      <c r="AA1466" s="36"/>
      <c r="AB1466" s="36"/>
      <c r="AC1466" s="36"/>
      <c r="AD1466" s="36"/>
      <c r="AE1466" s="36"/>
      <c r="AR1466" s="191" t="s">
        <v>339</v>
      </c>
      <c r="AT1466" s="191" t="s">
        <v>145</v>
      </c>
      <c r="AU1466" s="191" t="s">
        <v>86</v>
      </c>
      <c r="AY1466" s="19" t="s">
        <v>142</v>
      </c>
      <c r="BE1466" s="192">
        <f>IF(N1466="základní",J1466,0)</f>
        <v>0</v>
      </c>
      <c r="BF1466" s="192">
        <f>IF(N1466="snížená",J1466,0)</f>
        <v>0</v>
      </c>
      <c r="BG1466" s="192">
        <f>IF(N1466="zákl. přenesená",J1466,0)</f>
        <v>0</v>
      </c>
      <c r="BH1466" s="192">
        <f>IF(N1466="sníž. přenesená",J1466,0)</f>
        <v>0</v>
      </c>
      <c r="BI1466" s="192">
        <f>IF(N1466="nulová",J1466,0)</f>
        <v>0</v>
      </c>
      <c r="BJ1466" s="19" t="s">
        <v>84</v>
      </c>
      <c r="BK1466" s="192">
        <f>ROUND(I1466*H1466,2)</f>
        <v>0</v>
      </c>
      <c r="BL1466" s="19" t="s">
        <v>339</v>
      </c>
      <c r="BM1466" s="191" t="s">
        <v>2063</v>
      </c>
    </row>
    <row r="1467" spans="1:65" s="2" customFormat="1" ht="11.25">
      <c r="A1467" s="36"/>
      <c r="B1467" s="37"/>
      <c r="C1467" s="38"/>
      <c r="D1467" s="193" t="s">
        <v>152</v>
      </c>
      <c r="E1467" s="38"/>
      <c r="F1467" s="194" t="s">
        <v>2064</v>
      </c>
      <c r="G1467" s="38"/>
      <c r="H1467" s="38"/>
      <c r="I1467" s="195"/>
      <c r="J1467" s="38"/>
      <c r="K1467" s="38"/>
      <c r="L1467" s="41"/>
      <c r="M1467" s="196"/>
      <c r="N1467" s="197"/>
      <c r="O1467" s="66"/>
      <c r="P1467" s="66"/>
      <c r="Q1467" s="66"/>
      <c r="R1467" s="66"/>
      <c r="S1467" s="66"/>
      <c r="T1467" s="67"/>
      <c r="U1467" s="36"/>
      <c r="V1467" s="36"/>
      <c r="W1467" s="36"/>
      <c r="X1467" s="36"/>
      <c r="Y1467" s="36"/>
      <c r="Z1467" s="36"/>
      <c r="AA1467" s="36"/>
      <c r="AB1467" s="36"/>
      <c r="AC1467" s="36"/>
      <c r="AD1467" s="36"/>
      <c r="AE1467" s="36"/>
      <c r="AT1467" s="19" t="s">
        <v>152</v>
      </c>
      <c r="AU1467" s="19" t="s">
        <v>86</v>
      </c>
    </row>
    <row r="1468" spans="1:65" s="13" customFormat="1" ht="11.25">
      <c r="B1468" s="206"/>
      <c r="C1468" s="207"/>
      <c r="D1468" s="198" t="s">
        <v>254</v>
      </c>
      <c r="E1468" s="208" t="s">
        <v>19</v>
      </c>
      <c r="F1468" s="209" t="s">
        <v>2065</v>
      </c>
      <c r="G1468" s="207"/>
      <c r="H1468" s="210">
        <v>5.5</v>
      </c>
      <c r="I1468" s="211"/>
      <c r="J1468" s="207"/>
      <c r="K1468" s="207"/>
      <c r="L1468" s="212"/>
      <c r="M1468" s="213"/>
      <c r="N1468" s="214"/>
      <c r="O1468" s="214"/>
      <c r="P1468" s="214"/>
      <c r="Q1468" s="214"/>
      <c r="R1468" s="214"/>
      <c r="S1468" s="214"/>
      <c r="T1468" s="215"/>
      <c r="AT1468" s="216" t="s">
        <v>254</v>
      </c>
      <c r="AU1468" s="216" t="s">
        <v>86</v>
      </c>
      <c r="AV1468" s="13" t="s">
        <v>86</v>
      </c>
      <c r="AW1468" s="13" t="s">
        <v>37</v>
      </c>
      <c r="AX1468" s="13" t="s">
        <v>84</v>
      </c>
      <c r="AY1468" s="216" t="s">
        <v>142</v>
      </c>
    </row>
    <row r="1469" spans="1:65" s="2" customFormat="1" ht="44.25" customHeight="1">
      <c r="A1469" s="36"/>
      <c r="B1469" s="37"/>
      <c r="C1469" s="180" t="s">
        <v>2066</v>
      </c>
      <c r="D1469" s="180" t="s">
        <v>145</v>
      </c>
      <c r="E1469" s="181" t="s">
        <v>2067</v>
      </c>
      <c r="F1469" s="182" t="s">
        <v>2068</v>
      </c>
      <c r="G1469" s="183" t="s">
        <v>335</v>
      </c>
      <c r="H1469" s="184">
        <v>1.5409999999999999</v>
      </c>
      <c r="I1469" s="185"/>
      <c r="J1469" s="186">
        <f>ROUND(I1469*H1469,2)</f>
        <v>0</v>
      </c>
      <c r="K1469" s="182" t="s">
        <v>149</v>
      </c>
      <c r="L1469" s="41"/>
      <c r="M1469" s="187" t="s">
        <v>19</v>
      </c>
      <c r="N1469" s="188" t="s">
        <v>47</v>
      </c>
      <c r="O1469" s="66"/>
      <c r="P1469" s="189">
        <f>O1469*H1469</f>
        <v>0</v>
      </c>
      <c r="Q1469" s="189">
        <v>0</v>
      </c>
      <c r="R1469" s="189">
        <f>Q1469*H1469</f>
        <v>0</v>
      </c>
      <c r="S1469" s="189">
        <v>0</v>
      </c>
      <c r="T1469" s="190">
        <f>S1469*H1469</f>
        <v>0</v>
      </c>
      <c r="U1469" s="36"/>
      <c r="V1469" s="36"/>
      <c r="W1469" s="36"/>
      <c r="X1469" s="36"/>
      <c r="Y1469" s="36"/>
      <c r="Z1469" s="36"/>
      <c r="AA1469" s="36"/>
      <c r="AB1469" s="36"/>
      <c r="AC1469" s="36"/>
      <c r="AD1469" s="36"/>
      <c r="AE1469" s="36"/>
      <c r="AR1469" s="191" t="s">
        <v>339</v>
      </c>
      <c r="AT1469" s="191" t="s">
        <v>145</v>
      </c>
      <c r="AU1469" s="191" t="s">
        <v>86</v>
      </c>
      <c r="AY1469" s="19" t="s">
        <v>142</v>
      </c>
      <c r="BE1469" s="192">
        <f>IF(N1469="základní",J1469,0)</f>
        <v>0</v>
      </c>
      <c r="BF1469" s="192">
        <f>IF(N1469="snížená",J1469,0)</f>
        <v>0</v>
      </c>
      <c r="BG1469" s="192">
        <f>IF(N1469="zákl. přenesená",J1469,0)</f>
        <v>0</v>
      </c>
      <c r="BH1469" s="192">
        <f>IF(N1469="sníž. přenesená",J1469,0)</f>
        <v>0</v>
      </c>
      <c r="BI1469" s="192">
        <f>IF(N1469="nulová",J1469,0)</f>
        <v>0</v>
      </c>
      <c r="BJ1469" s="19" t="s">
        <v>84</v>
      </c>
      <c r="BK1469" s="192">
        <f>ROUND(I1469*H1469,2)</f>
        <v>0</v>
      </c>
      <c r="BL1469" s="19" t="s">
        <v>339</v>
      </c>
      <c r="BM1469" s="191" t="s">
        <v>2069</v>
      </c>
    </row>
    <row r="1470" spans="1:65" s="2" customFormat="1" ht="11.25">
      <c r="A1470" s="36"/>
      <c r="B1470" s="37"/>
      <c r="C1470" s="38"/>
      <c r="D1470" s="193" t="s">
        <v>152</v>
      </c>
      <c r="E1470" s="38"/>
      <c r="F1470" s="194" t="s">
        <v>2070</v>
      </c>
      <c r="G1470" s="38"/>
      <c r="H1470" s="38"/>
      <c r="I1470" s="195"/>
      <c r="J1470" s="38"/>
      <c r="K1470" s="38"/>
      <c r="L1470" s="41"/>
      <c r="M1470" s="196"/>
      <c r="N1470" s="197"/>
      <c r="O1470" s="66"/>
      <c r="P1470" s="66"/>
      <c r="Q1470" s="66"/>
      <c r="R1470" s="66"/>
      <c r="S1470" s="66"/>
      <c r="T1470" s="67"/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T1470" s="19" t="s">
        <v>152</v>
      </c>
      <c r="AU1470" s="19" t="s">
        <v>86</v>
      </c>
    </row>
    <row r="1471" spans="1:65" s="2" customFormat="1" ht="49.15" customHeight="1">
      <c r="A1471" s="36"/>
      <c r="B1471" s="37"/>
      <c r="C1471" s="180" t="s">
        <v>2071</v>
      </c>
      <c r="D1471" s="180" t="s">
        <v>145</v>
      </c>
      <c r="E1471" s="181" t="s">
        <v>2072</v>
      </c>
      <c r="F1471" s="182" t="s">
        <v>2073</v>
      </c>
      <c r="G1471" s="183" t="s">
        <v>335</v>
      </c>
      <c r="H1471" s="184">
        <v>1.5409999999999999</v>
      </c>
      <c r="I1471" s="185"/>
      <c r="J1471" s="186">
        <f>ROUND(I1471*H1471,2)</f>
        <v>0</v>
      </c>
      <c r="K1471" s="182" t="s">
        <v>149</v>
      </c>
      <c r="L1471" s="41"/>
      <c r="M1471" s="187" t="s">
        <v>19</v>
      </c>
      <c r="N1471" s="188" t="s">
        <v>47</v>
      </c>
      <c r="O1471" s="66"/>
      <c r="P1471" s="189">
        <f>O1471*H1471</f>
        <v>0</v>
      </c>
      <c r="Q1471" s="189">
        <v>0</v>
      </c>
      <c r="R1471" s="189">
        <f>Q1471*H1471</f>
        <v>0</v>
      </c>
      <c r="S1471" s="189">
        <v>0</v>
      </c>
      <c r="T1471" s="190">
        <f>S1471*H1471</f>
        <v>0</v>
      </c>
      <c r="U1471" s="36"/>
      <c r="V1471" s="36"/>
      <c r="W1471" s="36"/>
      <c r="X1471" s="36"/>
      <c r="Y1471" s="36"/>
      <c r="Z1471" s="36"/>
      <c r="AA1471" s="36"/>
      <c r="AB1471" s="36"/>
      <c r="AC1471" s="36"/>
      <c r="AD1471" s="36"/>
      <c r="AE1471" s="36"/>
      <c r="AR1471" s="191" t="s">
        <v>339</v>
      </c>
      <c r="AT1471" s="191" t="s">
        <v>145</v>
      </c>
      <c r="AU1471" s="191" t="s">
        <v>86</v>
      </c>
      <c r="AY1471" s="19" t="s">
        <v>142</v>
      </c>
      <c r="BE1471" s="192">
        <f>IF(N1471="základní",J1471,0)</f>
        <v>0</v>
      </c>
      <c r="BF1471" s="192">
        <f>IF(N1471="snížená",J1471,0)</f>
        <v>0</v>
      </c>
      <c r="BG1471" s="192">
        <f>IF(N1471="zákl. přenesená",J1471,0)</f>
        <v>0</v>
      </c>
      <c r="BH1471" s="192">
        <f>IF(N1471="sníž. přenesená",J1471,0)</f>
        <v>0</v>
      </c>
      <c r="BI1471" s="192">
        <f>IF(N1471="nulová",J1471,0)</f>
        <v>0</v>
      </c>
      <c r="BJ1471" s="19" t="s">
        <v>84</v>
      </c>
      <c r="BK1471" s="192">
        <f>ROUND(I1471*H1471,2)</f>
        <v>0</v>
      </c>
      <c r="BL1471" s="19" t="s">
        <v>339</v>
      </c>
      <c r="BM1471" s="191" t="s">
        <v>2074</v>
      </c>
    </row>
    <row r="1472" spans="1:65" s="2" customFormat="1" ht="11.25">
      <c r="A1472" s="36"/>
      <c r="B1472" s="37"/>
      <c r="C1472" s="38"/>
      <c r="D1472" s="193" t="s">
        <v>152</v>
      </c>
      <c r="E1472" s="38"/>
      <c r="F1472" s="194" t="s">
        <v>2075</v>
      </c>
      <c r="G1472" s="38"/>
      <c r="H1472" s="38"/>
      <c r="I1472" s="195"/>
      <c r="J1472" s="38"/>
      <c r="K1472" s="38"/>
      <c r="L1472" s="41"/>
      <c r="M1472" s="196"/>
      <c r="N1472" s="197"/>
      <c r="O1472" s="66"/>
      <c r="P1472" s="66"/>
      <c r="Q1472" s="66"/>
      <c r="R1472" s="66"/>
      <c r="S1472" s="66"/>
      <c r="T1472" s="67"/>
      <c r="U1472" s="36"/>
      <c r="V1472" s="36"/>
      <c r="W1472" s="36"/>
      <c r="X1472" s="36"/>
      <c r="Y1472" s="36"/>
      <c r="Z1472" s="36"/>
      <c r="AA1472" s="36"/>
      <c r="AB1472" s="36"/>
      <c r="AC1472" s="36"/>
      <c r="AD1472" s="36"/>
      <c r="AE1472" s="36"/>
      <c r="AT1472" s="19" t="s">
        <v>152</v>
      </c>
      <c r="AU1472" s="19" t="s">
        <v>86</v>
      </c>
    </row>
    <row r="1473" spans="1:65" s="12" customFormat="1" ht="22.9" customHeight="1">
      <c r="B1473" s="164"/>
      <c r="C1473" s="165"/>
      <c r="D1473" s="166" t="s">
        <v>75</v>
      </c>
      <c r="E1473" s="178" t="s">
        <v>2076</v>
      </c>
      <c r="F1473" s="178" t="s">
        <v>2077</v>
      </c>
      <c r="G1473" s="165"/>
      <c r="H1473" s="165"/>
      <c r="I1473" s="168"/>
      <c r="J1473" s="179">
        <f>BK1473</f>
        <v>0</v>
      </c>
      <c r="K1473" s="165"/>
      <c r="L1473" s="170"/>
      <c r="M1473" s="171"/>
      <c r="N1473" s="172"/>
      <c r="O1473" s="172"/>
      <c r="P1473" s="173">
        <f>SUM(P1474:P1609)</f>
        <v>0</v>
      </c>
      <c r="Q1473" s="172"/>
      <c r="R1473" s="173">
        <f>SUM(R1474:R1609)</f>
        <v>5.7438290399999996</v>
      </c>
      <c r="S1473" s="172"/>
      <c r="T1473" s="174">
        <f>SUM(T1474:T1609)</f>
        <v>0</v>
      </c>
      <c r="AR1473" s="175" t="s">
        <v>86</v>
      </c>
      <c r="AT1473" s="176" t="s">
        <v>75</v>
      </c>
      <c r="AU1473" s="176" t="s">
        <v>84</v>
      </c>
      <c r="AY1473" s="175" t="s">
        <v>142</v>
      </c>
      <c r="BK1473" s="177">
        <f>SUM(BK1474:BK1609)</f>
        <v>0</v>
      </c>
    </row>
    <row r="1474" spans="1:65" s="2" customFormat="1" ht="24.2" customHeight="1">
      <c r="A1474" s="36"/>
      <c r="B1474" s="37"/>
      <c r="C1474" s="180" t="s">
        <v>2078</v>
      </c>
      <c r="D1474" s="180" t="s">
        <v>145</v>
      </c>
      <c r="E1474" s="181" t="s">
        <v>2079</v>
      </c>
      <c r="F1474" s="182" t="s">
        <v>2080</v>
      </c>
      <c r="G1474" s="183" t="s">
        <v>251</v>
      </c>
      <c r="H1474" s="184">
        <v>159.28700000000001</v>
      </c>
      <c r="I1474" s="185"/>
      <c r="J1474" s="186">
        <f>ROUND(I1474*H1474,2)</f>
        <v>0</v>
      </c>
      <c r="K1474" s="182" t="s">
        <v>149</v>
      </c>
      <c r="L1474" s="41"/>
      <c r="M1474" s="187" t="s">
        <v>19</v>
      </c>
      <c r="N1474" s="188" t="s">
        <v>47</v>
      </c>
      <c r="O1474" s="66"/>
      <c r="P1474" s="189">
        <f>O1474*H1474</f>
        <v>0</v>
      </c>
      <c r="Q1474" s="189">
        <v>0</v>
      </c>
      <c r="R1474" s="189">
        <f>Q1474*H1474</f>
        <v>0</v>
      </c>
      <c r="S1474" s="189">
        <v>0</v>
      </c>
      <c r="T1474" s="190">
        <f>S1474*H1474</f>
        <v>0</v>
      </c>
      <c r="U1474" s="36"/>
      <c r="V1474" s="36"/>
      <c r="W1474" s="36"/>
      <c r="X1474" s="36"/>
      <c r="Y1474" s="36"/>
      <c r="Z1474" s="36"/>
      <c r="AA1474" s="36"/>
      <c r="AB1474" s="36"/>
      <c r="AC1474" s="36"/>
      <c r="AD1474" s="36"/>
      <c r="AE1474" s="36"/>
      <c r="AR1474" s="191" t="s">
        <v>339</v>
      </c>
      <c r="AT1474" s="191" t="s">
        <v>145</v>
      </c>
      <c r="AU1474" s="191" t="s">
        <v>86</v>
      </c>
      <c r="AY1474" s="19" t="s">
        <v>142</v>
      </c>
      <c r="BE1474" s="192">
        <f>IF(N1474="základní",J1474,0)</f>
        <v>0</v>
      </c>
      <c r="BF1474" s="192">
        <f>IF(N1474="snížená",J1474,0)</f>
        <v>0</v>
      </c>
      <c r="BG1474" s="192">
        <f>IF(N1474="zákl. přenesená",J1474,0)</f>
        <v>0</v>
      </c>
      <c r="BH1474" s="192">
        <f>IF(N1474="sníž. přenesená",J1474,0)</f>
        <v>0</v>
      </c>
      <c r="BI1474" s="192">
        <f>IF(N1474="nulová",J1474,0)</f>
        <v>0</v>
      </c>
      <c r="BJ1474" s="19" t="s">
        <v>84</v>
      </c>
      <c r="BK1474" s="192">
        <f>ROUND(I1474*H1474,2)</f>
        <v>0</v>
      </c>
      <c r="BL1474" s="19" t="s">
        <v>339</v>
      </c>
      <c r="BM1474" s="191" t="s">
        <v>2081</v>
      </c>
    </row>
    <row r="1475" spans="1:65" s="2" customFormat="1" ht="11.25">
      <c r="A1475" s="36"/>
      <c r="B1475" s="37"/>
      <c r="C1475" s="38"/>
      <c r="D1475" s="193" t="s">
        <v>152</v>
      </c>
      <c r="E1475" s="38"/>
      <c r="F1475" s="194" t="s">
        <v>2082</v>
      </c>
      <c r="G1475" s="38"/>
      <c r="H1475" s="38"/>
      <c r="I1475" s="195"/>
      <c r="J1475" s="38"/>
      <c r="K1475" s="38"/>
      <c r="L1475" s="41"/>
      <c r="M1475" s="196"/>
      <c r="N1475" s="197"/>
      <c r="O1475" s="66"/>
      <c r="P1475" s="66"/>
      <c r="Q1475" s="66"/>
      <c r="R1475" s="66"/>
      <c r="S1475" s="66"/>
      <c r="T1475" s="67"/>
      <c r="U1475" s="36"/>
      <c r="V1475" s="36"/>
      <c r="W1475" s="36"/>
      <c r="X1475" s="36"/>
      <c r="Y1475" s="36"/>
      <c r="Z1475" s="36"/>
      <c r="AA1475" s="36"/>
      <c r="AB1475" s="36"/>
      <c r="AC1475" s="36"/>
      <c r="AD1475" s="36"/>
      <c r="AE1475" s="36"/>
      <c r="AT1475" s="19" t="s">
        <v>152</v>
      </c>
      <c r="AU1475" s="19" t="s">
        <v>86</v>
      </c>
    </row>
    <row r="1476" spans="1:65" s="13" customFormat="1" ht="11.25">
      <c r="B1476" s="206"/>
      <c r="C1476" s="207"/>
      <c r="D1476" s="198" t="s">
        <v>254</v>
      </c>
      <c r="E1476" s="208" t="s">
        <v>19</v>
      </c>
      <c r="F1476" s="209" t="s">
        <v>2083</v>
      </c>
      <c r="G1476" s="207"/>
      <c r="H1476" s="210">
        <v>45.283999999999999</v>
      </c>
      <c r="I1476" s="211"/>
      <c r="J1476" s="207"/>
      <c r="K1476" s="207"/>
      <c r="L1476" s="212"/>
      <c r="M1476" s="213"/>
      <c r="N1476" s="214"/>
      <c r="O1476" s="214"/>
      <c r="P1476" s="214"/>
      <c r="Q1476" s="214"/>
      <c r="R1476" s="214"/>
      <c r="S1476" s="214"/>
      <c r="T1476" s="215"/>
      <c r="AT1476" s="216" t="s">
        <v>254</v>
      </c>
      <c r="AU1476" s="216" t="s">
        <v>86</v>
      </c>
      <c r="AV1476" s="13" t="s">
        <v>86</v>
      </c>
      <c r="AW1476" s="13" t="s">
        <v>37</v>
      </c>
      <c r="AX1476" s="13" t="s">
        <v>76</v>
      </c>
      <c r="AY1476" s="216" t="s">
        <v>142</v>
      </c>
    </row>
    <row r="1477" spans="1:65" s="13" customFormat="1" ht="22.5">
      <c r="B1477" s="206"/>
      <c r="C1477" s="207"/>
      <c r="D1477" s="198" t="s">
        <v>254</v>
      </c>
      <c r="E1477" s="208" t="s">
        <v>19</v>
      </c>
      <c r="F1477" s="209" t="s">
        <v>2084</v>
      </c>
      <c r="G1477" s="207"/>
      <c r="H1477" s="210">
        <v>49.956000000000003</v>
      </c>
      <c r="I1477" s="211"/>
      <c r="J1477" s="207"/>
      <c r="K1477" s="207"/>
      <c r="L1477" s="212"/>
      <c r="M1477" s="213"/>
      <c r="N1477" s="214"/>
      <c r="O1477" s="214"/>
      <c r="P1477" s="214"/>
      <c r="Q1477" s="214"/>
      <c r="R1477" s="214"/>
      <c r="S1477" s="214"/>
      <c r="T1477" s="215"/>
      <c r="AT1477" s="216" t="s">
        <v>254</v>
      </c>
      <c r="AU1477" s="216" t="s">
        <v>86</v>
      </c>
      <c r="AV1477" s="13" t="s">
        <v>86</v>
      </c>
      <c r="AW1477" s="13" t="s">
        <v>37</v>
      </c>
      <c r="AX1477" s="13" t="s">
        <v>76</v>
      </c>
      <c r="AY1477" s="216" t="s">
        <v>142</v>
      </c>
    </row>
    <row r="1478" spans="1:65" s="13" customFormat="1" ht="22.5">
      <c r="B1478" s="206"/>
      <c r="C1478" s="207"/>
      <c r="D1478" s="198" t="s">
        <v>254</v>
      </c>
      <c r="E1478" s="208" t="s">
        <v>19</v>
      </c>
      <c r="F1478" s="209" t="s">
        <v>2085</v>
      </c>
      <c r="G1478" s="207"/>
      <c r="H1478" s="210">
        <v>16.260000000000002</v>
      </c>
      <c r="I1478" s="211"/>
      <c r="J1478" s="207"/>
      <c r="K1478" s="207"/>
      <c r="L1478" s="212"/>
      <c r="M1478" s="213"/>
      <c r="N1478" s="214"/>
      <c r="O1478" s="214"/>
      <c r="P1478" s="214"/>
      <c r="Q1478" s="214"/>
      <c r="R1478" s="214"/>
      <c r="S1478" s="214"/>
      <c r="T1478" s="215"/>
      <c r="AT1478" s="216" t="s">
        <v>254</v>
      </c>
      <c r="AU1478" s="216" t="s">
        <v>86</v>
      </c>
      <c r="AV1478" s="13" t="s">
        <v>86</v>
      </c>
      <c r="AW1478" s="13" t="s">
        <v>37</v>
      </c>
      <c r="AX1478" s="13" t="s">
        <v>76</v>
      </c>
      <c r="AY1478" s="216" t="s">
        <v>142</v>
      </c>
    </row>
    <row r="1479" spans="1:65" s="13" customFormat="1" ht="11.25">
      <c r="B1479" s="206"/>
      <c r="C1479" s="207"/>
      <c r="D1479" s="198" t="s">
        <v>254</v>
      </c>
      <c r="E1479" s="208" t="s">
        <v>19</v>
      </c>
      <c r="F1479" s="209" t="s">
        <v>2086</v>
      </c>
      <c r="G1479" s="207"/>
      <c r="H1479" s="210">
        <v>13.074</v>
      </c>
      <c r="I1479" s="211"/>
      <c r="J1479" s="207"/>
      <c r="K1479" s="207"/>
      <c r="L1479" s="212"/>
      <c r="M1479" s="213"/>
      <c r="N1479" s="214"/>
      <c r="O1479" s="214"/>
      <c r="P1479" s="214"/>
      <c r="Q1479" s="214"/>
      <c r="R1479" s="214"/>
      <c r="S1479" s="214"/>
      <c r="T1479" s="215"/>
      <c r="AT1479" s="216" t="s">
        <v>254</v>
      </c>
      <c r="AU1479" s="216" t="s">
        <v>86</v>
      </c>
      <c r="AV1479" s="13" t="s">
        <v>86</v>
      </c>
      <c r="AW1479" s="13" t="s">
        <v>37</v>
      </c>
      <c r="AX1479" s="13" t="s">
        <v>76</v>
      </c>
      <c r="AY1479" s="216" t="s">
        <v>142</v>
      </c>
    </row>
    <row r="1480" spans="1:65" s="13" customFormat="1" ht="11.25">
      <c r="B1480" s="206"/>
      <c r="C1480" s="207"/>
      <c r="D1480" s="198" t="s">
        <v>254</v>
      </c>
      <c r="E1480" s="208" t="s">
        <v>19</v>
      </c>
      <c r="F1480" s="209" t="s">
        <v>2087</v>
      </c>
      <c r="G1480" s="207"/>
      <c r="H1480" s="210">
        <v>16.606999999999999</v>
      </c>
      <c r="I1480" s="211"/>
      <c r="J1480" s="207"/>
      <c r="K1480" s="207"/>
      <c r="L1480" s="212"/>
      <c r="M1480" s="213"/>
      <c r="N1480" s="214"/>
      <c r="O1480" s="214"/>
      <c r="P1480" s="214"/>
      <c r="Q1480" s="214"/>
      <c r="R1480" s="214"/>
      <c r="S1480" s="214"/>
      <c r="T1480" s="215"/>
      <c r="AT1480" s="216" t="s">
        <v>254</v>
      </c>
      <c r="AU1480" s="216" t="s">
        <v>86</v>
      </c>
      <c r="AV1480" s="13" t="s">
        <v>86</v>
      </c>
      <c r="AW1480" s="13" t="s">
        <v>37</v>
      </c>
      <c r="AX1480" s="13" t="s">
        <v>76</v>
      </c>
      <c r="AY1480" s="216" t="s">
        <v>142</v>
      </c>
    </row>
    <row r="1481" spans="1:65" s="13" customFormat="1" ht="11.25">
      <c r="B1481" s="206"/>
      <c r="C1481" s="207"/>
      <c r="D1481" s="198" t="s">
        <v>254</v>
      </c>
      <c r="E1481" s="208" t="s">
        <v>19</v>
      </c>
      <c r="F1481" s="209" t="s">
        <v>2088</v>
      </c>
      <c r="G1481" s="207"/>
      <c r="H1481" s="210">
        <v>3</v>
      </c>
      <c r="I1481" s="211"/>
      <c r="J1481" s="207"/>
      <c r="K1481" s="207"/>
      <c r="L1481" s="212"/>
      <c r="M1481" s="213"/>
      <c r="N1481" s="214"/>
      <c r="O1481" s="214"/>
      <c r="P1481" s="214"/>
      <c r="Q1481" s="214"/>
      <c r="R1481" s="214"/>
      <c r="S1481" s="214"/>
      <c r="T1481" s="215"/>
      <c r="AT1481" s="216" t="s">
        <v>254</v>
      </c>
      <c r="AU1481" s="216" t="s">
        <v>86</v>
      </c>
      <c r="AV1481" s="13" t="s">
        <v>86</v>
      </c>
      <c r="AW1481" s="13" t="s">
        <v>37</v>
      </c>
      <c r="AX1481" s="13" t="s">
        <v>76</v>
      </c>
      <c r="AY1481" s="216" t="s">
        <v>142</v>
      </c>
    </row>
    <row r="1482" spans="1:65" s="13" customFormat="1" ht="33.75">
      <c r="B1482" s="206"/>
      <c r="C1482" s="207"/>
      <c r="D1482" s="198" t="s">
        <v>254</v>
      </c>
      <c r="E1482" s="208" t="s">
        <v>19</v>
      </c>
      <c r="F1482" s="209" t="s">
        <v>2089</v>
      </c>
      <c r="G1482" s="207"/>
      <c r="H1482" s="210">
        <v>15.106</v>
      </c>
      <c r="I1482" s="211"/>
      <c r="J1482" s="207"/>
      <c r="K1482" s="207"/>
      <c r="L1482" s="212"/>
      <c r="M1482" s="213"/>
      <c r="N1482" s="214"/>
      <c r="O1482" s="214"/>
      <c r="P1482" s="214"/>
      <c r="Q1482" s="214"/>
      <c r="R1482" s="214"/>
      <c r="S1482" s="214"/>
      <c r="T1482" s="215"/>
      <c r="AT1482" s="216" t="s">
        <v>254</v>
      </c>
      <c r="AU1482" s="216" t="s">
        <v>86</v>
      </c>
      <c r="AV1482" s="13" t="s">
        <v>86</v>
      </c>
      <c r="AW1482" s="13" t="s">
        <v>37</v>
      </c>
      <c r="AX1482" s="13" t="s">
        <v>76</v>
      </c>
      <c r="AY1482" s="216" t="s">
        <v>142</v>
      </c>
    </row>
    <row r="1483" spans="1:65" s="14" customFormat="1" ht="11.25">
      <c r="B1483" s="217"/>
      <c r="C1483" s="218"/>
      <c r="D1483" s="198" t="s">
        <v>254</v>
      </c>
      <c r="E1483" s="219" t="s">
        <v>19</v>
      </c>
      <c r="F1483" s="220" t="s">
        <v>266</v>
      </c>
      <c r="G1483" s="218"/>
      <c r="H1483" s="221">
        <v>159.28700000000001</v>
      </c>
      <c r="I1483" s="222"/>
      <c r="J1483" s="218"/>
      <c r="K1483" s="218"/>
      <c r="L1483" s="223"/>
      <c r="M1483" s="224"/>
      <c r="N1483" s="225"/>
      <c r="O1483" s="225"/>
      <c r="P1483" s="225"/>
      <c r="Q1483" s="225"/>
      <c r="R1483" s="225"/>
      <c r="S1483" s="225"/>
      <c r="T1483" s="226"/>
      <c r="AT1483" s="227" t="s">
        <v>254</v>
      </c>
      <c r="AU1483" s="227" t="s">
        <v>86</v>
      </c>
      <c r="AV1483" s="14" t="s">
        <v>167</v>
      </c>
      <c r="AW1483" s="14" t="s">
        <v>37</v>
      </c>
      <c r="AX1483" s="14" t="s">
        <v>84</v>
      </c>
      <c r="AY1483" s="227" t="s">
        <v>142</v>
      </c>
    </row>
    <row r="1484" spans="1:65" s="2" customFormat="1" ht="33" customHeight="1">
      <c r="A1484" s="36"/>
      <c r="B1484" s="37"/>
      <c r="C1484" s="180" t="s">
        <v>2090</v>
      </c>
      <c r="D1484" s="180" t="s">
        <v>145</v>
      </c>
      <c r="E1484" s="181" t="s">
        <v>2091</v>
      </c>
      <c r="F1484" s="182" t="s">
        <v>2092</v>
      </c>
      <c r="G1484" s="183" t="s">
        <v>251</v>
      </c>
      <c r="H1484" s="184">
        <v>36.265999999999998</v>
      </c>
      <c r="I1484" s="185"/>
      <c r="J1484" s="186">
        <f>ROUND(I1484*H1484,2)</f>
        <v>0</v>
      </c>
      <c r="K1484" s="182" t="s">
        <v>149</v>
      </c>
      <c r="L1484" s="41"/>
      <c r="M1484" s="187" t="s">
        <v>19</v>
      </c>
      <c r="N1484" s="188" t="s">
        <v>47</v>
      </c>
      <c r="O1484" s="66"/>
      <c r="P1484" s="189">
        <f>O1484*H1484</f>
        <v>0</v>
      </c>
      <c r="Q1484" s="189">
        <v>0</v>
      </c>
      <c r="R1484" s="189">
        <f>Q1484*H1484</f>
        <v>0</v>
      </c>
      <c r="S1484" s="189">
        <v>0</v>
      </c>
      <c r="T1484" s="190">
        <f>S1484*H1484</f>
        <v>0</v>
      </c>
      <c r="U1484" s="36"/>
      <c r="V1484" s="36"/>
      <c r="W1484" s="36"/>
      <c r="X1484" s="36"/>
      <c r="Y1484" s="36"/>
      <c r="Z1484" s="36"/>
      <c r="AA1484" s="36"/>
      <c r="AB1484" s="36"/>
      <c r="AC1484" s="36"/>
      <c r="AD1484" s="36"/>
      <c r="AE1484" s="36"/>
      <c r="AR1484" s="191" t="s">
        <v>339</v>
      </c>
      <c r="AT1484" s="191" t="s">
        <v>145</v>
      </c>
      <c r="AU1484" s="191" t="s">
        <v>86</v>
      </c>
      <c r="AY1484" s="19" t="s">
        <v>142</v>
      </c>
      <c r="BE1484" s="192">
        <f>IF(N1484="základní",J1484,0)</f>
        <v>0</v>
      </c>
      <c r="BF1484" s="192">
        <f>IF(N1484="snížená",J1484,0)</f>
        <v>0</v>
      </c>
      <c r="BG1484" s="192">
        <f>IF(N1484="zákl. přenesená",J1484,0)</f>
        <v>0</v>
      </c>
      <c r="BH1484" s="192">
        <f>IF(N1484="sníž. přenesená",J1484,0)</f>
        <v>0</v>
      </c>
      <c r="BI1484" s="192">
        <f>IF(N1484="nulová",J1484,0)</f>
        <v>0</v>
      </c>
      <c r="BJ1484" s="19" t="s">
        <v>84</v>
      </c>
      <c r="BK1484" s="192">
        <f>ROUND(I1484*H1484,2)</f>
        <v>0</v>
      </c>
      <c r="BL1484" s="19" t="s">
        <v>339</v>
      </c>
      <c r="BM1484" s="191" t="s">
        <v>2093</v>
      </c>
    </row>
    <row r="1485" spans="1:65" s="2" customFormat="1" ht="11.25">
      <c r="A1485" s="36"/>
      <c r="B1485" s="37"/>
      <c r="C1485" s="38"/>
      <c r="D1485" s="193" t="s">
        <v>152</v>
      </c>
      <c r="E1485" s="38"/>
      <c r="F1485" s="194" t="s">
        <v>2094</v>
      </c>
      <c r="G1485" s="38"/>
      <c r="H1485" s="38"/>
      <c r="I1485" s="195"/>
      <c r="J1485" s="38"/>
      <c r="K1485" s="38"/>
      <c r="L1485" s="41"/>
      <c r="M1485" s="196"/>
      <c r="N1485" s="197"/>
      <c r="O1485" s="66"/>
      <c r="P1485" s="66"/>
      <c r="Q1485" s="66"/>
      <c r="R1485" s="66"/>
      <c r="S1485" s="66"/>
      <c r="T1485" s="67"/>
      <c r="U1485" s="36"/>
      <c r="V1485" s="36"/>
      <c r="W1485" s="36"/>
      <c r="X1485" s="36"/>
      <c r="Y1485" s="36"/>
      <c r="Z1485" s="36"/>
      <c r="AA1485" s="36"/>
      <c r="AB1485" s="36"/>
      <c r="AC1485" s="36"/>
      <c r="AD1485" s="36"/>
      <c r="AE1485" s="36"/>
      <c r="AT1485" s="19" t="s">
        <v>152</v>
      </c>
      <c r="AU1485" s="19" t="s">
        <v>86</v>
      </c>
    </row>
    <row r="1486" spans="1:65" s="13" customFormat="1" ht="11.25">
      <c r="B1486" s="206"/>
      <c r="C1486" s="207"/>
      <c r="D1486" s="198" t="s">
        <v>254</v>
      </c>
      <c r="E1486" s="208" t="s">
        <v>19</v>
      </c>
      <c r="F1486" s="209" t="s">
        <v>2095</v>
      </c>
      <c r="G1486" s="207"/>
      <c r="H1486" s="210">
        <v>32.645000000000003</v>
      </c>
      <c r="I1486" s="211"/>
      <c r="J1486" s="207"/>
      <c r="K1486" s="207"/>
      <c r="L1486" s="212"/>
      <c r="M1486" s="213"/>
      <c r="N1486" s="214"/>
      <c r="O1486" s="214"/>
      <c r="P1486" s="214"/>
      <c r="Q1486" s="214"/>
      <c r="R1486" s="214"/>
      <c r="S1486" s="214"/>
      <c r="T1486" s="215"/>
      <c r="AT1486" s="216" t="s">
        <v>254</v>
      </c>
      <c r="AU1486" s="216" t="s">
        <v>86</v>
      </c>
      <c r="AV1486" s="13" t="s">
        <v>86</v>
      </c>
      <c r="AW1486" s="13" t="s">
        <v>37</v>
      </c>
      <c r="AX1486" s="13" t="s">
        <v>76</v>
      </c>
      <c r="AY1486" s="216" t="s">
        <v>142</v>
      </c>
    </row>
    <row r="1487" spans="1:65" s="13" customFormat="1" ht="11.25">
      <c r="B1487" s="206"/>
      <c r="C1487" s="207"/>
      <c r="D1487" s="198" t="s">
        <v>254</v>
      </c>
      <c r="E1487" s="208" t="s">
        <v>19</v>
      </c>
      <c r="F1487" s="209" t="s">
        <v>2096</v>
      </c>
      <c r="G1487" s="207"/>
      <c r="H1487" s="210">
        <v>3.621</v>
      </c>
      <c r="I1487" s="211"/>
      <c r="J1487" s="207"/>
      <c r="K1487" s="207"/>
      <c r="L1487" s="212"/>
      <c r="M1487" s="213"/>
      <c r="N1487" s="214"/>
      <c r="O1487" s="214"/>
      <c r="P1487" s="214"/>
      <c r="Q1487" s="214"/>
      <c r="R1487" s="214"/>
      <c r="S1487" s="214"/>
      <c r="T1487" s="215"/>
      <c r="AT1487" s="216" t="s">
        <v>254</v>
      </c>
      <c r="AU1487" s="216" t="s">
        <v>86</v>
      </c>
      <c r="AV1487" s="13" t="s">
        <v>86</v>
      </c>
      <c r="AW1487" s="13" t="s">
        <v>37</v>
      </c>
      <c r="AX1487" s="13" t="s">
        <v>76</v>
      </c>
      <c r="AY1487" s="216" t="s">
        <v>142</v>
      </c>
    </row>
    <row r="1488" spans="1:65" s="14" customFormat="1" ht="11.25">
      <c r="B1488" s="217"/>
      <c r="C1488" s="218"/>
      <c r="D1488" s="198" t="s">
        <v>254</v>
      </c>
      <c r="E1488" s="219" t="s">
        <v>19</v>
      </c>
      <c r="F1488" s="220" t="s">
        <v>266</v>
      </c>
      <c r="G1488" s="218"/>
      <c r="H1488" s="221">
        <v>36.265999999999998</v>
      </c>
      <c r="I1488" s="222"/>
      <c r="J1488" s="218"/>
      <c r="K1488" s="218"/>
      <c r="L1488" s="223"/>
      <c r="M1488" s="224"/>
      <c r="N1488" s="225"/>
      <c r="O1488" s="225"/>
      <c r="P1488" s="225"/>
      <c r="Q1488" s="225"/>
      <c r="R1488" s="225"/>
      <c r="S1488" s="225"/>
      <c r="T1488" s="226"/>
      <c r="AT1488" s="227" t="s">
        <v>254</v>
      </c>
      <c r="AU1488" s="227" t="s">
        <v>86</v>
      </c>
      <c r="AV1488" s="14" t="s">
        <v>167</v>
      </c>
      <c r="AW1488" s="14" t="s">
        <v>37</v>
      </c>
      <c r="AX1488" s="14" t="s">
        <v>84</v>
      </c>
      <c r="AY1488" s="227" t="s">
        <v>142</v>
      </c>
    </row>
    <row r="1489" spans="1:65" s="2" customFormat="1" ht="21.75" customHeight="1">
      <c r="A1489" s="36"/>
      <c r="B1489" s="37"/>
      <c r="C1489" s="228" t="s">
        <v>2097</v>
      </c>
      <c r="D1489" s="228" t="s">
        <v>351</v>
      </c>
      <c r="E1489" s="229" t="s">
        <v>2098</v>
      </c>
      <c r="F1489" s="230" t="s">
        <v>2099</v>
      </c>
      <c r="G1489" s="231" t="s">
        <v>251</v>
      </c>
      <c r="H1489" s="232">
        <v>39.893000000000001</v>
      </c>
      <c r="I1489" s="233"/>
      <c r="J1489" s="234">
        <f>ROUND(I1489*H1489,2)</f>
        <v>0</v>
      </c>
      <c r="K1489" s="230" t="s">
        <v>19</v>
      </c>
      <c r="L1489" s="235"/>
      <c r="M1489" s="236" t="s">
        <v>19</v>
      </c>
      <c r="N1489" s="237" t="s">
        <v>47</v>
      </c>
      <c r="O1489" s="66"/>
      <c r="P1489" s="189">
        <f>O1489*H1489</f>
        <v>0</v>
      </c>
      <c r="Q1489" s="189">
        <v>1.2999999999999999E-2</v>
      </c>
      <c r="R1489" s="189">
        <f>Q1489*H1489</f>
        <v>0.51860899999999999</v>
      </c>
      <c r="S1489" s="189">
        <v>0</v>
      </c>
      <c r="T1489" s="190">
        <f>S1489*H1489</f>
        <v>0</v>
      </c>
      <c r="U1489" s="36"/>
      <c r="V1489" s="36"/>
      <c r="W1489" s="36"/>
      <c r="X1489" s="36"/>
      <c r="Y1489" s="36"/>
      <c r="Z1489" s="36"/>
      <c r="AA1489" s="36"/>
      <c r="AB1489" s="36"/>
      <c r="AC1489" s="36"/>
      <c r="AD1489" s="36"/>
      <c r="AE1489" s="36"/>
      <c r="AR1489" s="191" t="s">
        <v>437</v>
      </c>
      <c r="AT1489" s="191" t="s">
        <v>351</v>
      </c>
      <c r="AU1489" s="191" t="s">
        <v>86</v>
      </c>
      <c r="AY1489" s="19" t="s">
        <v>142</v>
      </c>
      <c r="BE1489" s="192">
        <f>IF(N1489="základní",J1489,0)</f>
        <v>0</v>
      </c>
      <c r="BF1489" s="192">
        <f>IF(N1489="snížená",J1489,0)</f>
        <v>0</v>
      </c>
      <c r="BG1489" s="192">
        <f>IF(N1489="zákl. přenesená",J1489,0)</f>
        <v>0</v>
      </c>
      <c r="BH1489" s="192">
        <f>IF(N1489="sníž. přenesená",J1489,0)</f>
        <v>0</v>
      </c>
      <c r="BI1489" s="192">
        <f>IF(N1489="nulová",J1489,0)</f>
        <v>0</v>
      </c>
      <c r="BJ1489" s="19" t="s">
        <v>84</v>
      </c>
      <c r="BK1489" s="192">
        <f>ROUND(I1489*H1489,2)</f>
        <v>0</v>
      </c>
      <c r="BL1489" s="19" t="s">
        <v>339</v>
      </c>
      <c r="BM1489" s="191" t="s">
        <v>2100</v>
      </c>
    </row>
    <row r="1490" spans="1:65" s="13" customFormat="1" ht="11.25">
      <c r="B1490" s="206"/>
      <c r="C1490" s="207"/>
      <c r="D1490" s="198" t="s">
        <v>254</v>
      </c>
      <c r="E1490" s="208" t="s">
        <v>19</v>
      </c>
      <c r="F1490" s="209" t="s">
        <v>2095</v>
      </c>
      <c r="G1490" s="207"/>
      <c r="H1490" s="210">
        <v>32.645000000000003</v>
      </c>
      <c r="I1490" s="211"/>
      <c r="J1490" s="207"/>
      <c r="K1490" s="207"/>
      <c r="L1490" s="212"/>
      <c r="M1490" s="213"/>
      <c r="N1490" s="214"/>
      <c r="O1490" s="214"/>
      <c r="P1490" s="214"/>
      <c r="Q1490" s="214"/>
      <c r="R1490" s="214"/>
      <c r="S1490" s="214"/>
      <c r="T1490" s="215"/>
      <c r="AT1490" s="216" t="s">
        <v>254</v>
      </c>
      <c r="AU1490" s="216" t="s">
        <v>86</v>
      </c>
      <c r="AV1490" s="13" t="s">
        <v>86</v>
      </c>
      <c r="AW1490" s="13" t="s">
        <v>37</v>
      </c>
      <c r="AX1490" s="13" t="s">
        <v>76</v>
      </c>
      <c r="AY1490" s="216" t="s">
        <v>142</v>
      </c>
    </row>
    <row r="1491" spans="1:65" s="13" customFormat="1" ht="11.25">
      <c r="B1491" s="206"/>
      <c r="C1491" s="207"/>
      <c r="D1491" s="198" t="s">
        <v>254</v>
      </c>
      <c r="E1491" s="208" t="s">
        <v>19</v>
      </c>
      <c r="F1491" s="209" t="s">
        <v>2096</v>
      </c>
      <c r="G1491" s="207"/>
      <c r="H1491" s="210">
        <v>3.621</v>
      </c>
      <c r="I1491" s="211"/>
      <c r="J1491" s="207"/>
      <c r="K1491" s="207"/>
      <c r="L1491" s="212"/>
      <c r="M1491" s="213"/>
      <c r="N1491" s="214"/>
      <c r="O1491" s="214"/>
      <c r="P1491" s="214"/>
      <c r="Q1491" s="214"/>
      <c r="R1491" s="214"/>
      <c r="S1491" s="214"/>
      <c r="T1491" s="215"/>
      <c r="AT1491" s="216" t="s">
        <v>254</v>
      </c>
      <c r="AU1491" s="216" t="s">
        <v>86</v>
      </c>
      <c r="AV1491" s="13" t="s">
        <v>86</v>
      </c>
      <c r="AW1491" s="13" t="s">
        <v>37</v>
      </c>
      <c r="AX1491" s="13" t="s">
        <v>76</v>
      </c>
      <c r="AY1491" s="216" t="s">
        <v>142</v>
      </c>
    </row>
    <row r="1492" spans="1:65" s="14" customFormat="1" ht="11.25">
      <c r="B1492" s="217"/>
      <c r="C1492" s="218"/>
      <c r="D1492" s="198" t="s">
        <v>254</v>
      </c>
      <c r="E1492" s="219" t="s">
        <v>19</v>
      </c>
      <c r="F1492" s="220" t="s">
        <v>266</v>
      </c>
      <c r="G1492" s="218"/>
      <c r="H1492" s="221">
        <v>36.265999999999998</v>
      </c>
      <c r="I1492" s="222"/>
      <c r="J1492" s="218"/>
      <c r="K1492" s="218"/>
      <c r="L1492" s="223"/>
      <c r="M1492" s="224"/>
      <c r="N1492" s="225"/>
      <c r="O1492" s="225"/>
      <c r="P1492" s="225"/>
      <c r="Q1492" s="225"/>
      <c r="R1492" s="225"/>
      <c r="S1492" s="225"/>
      <c r="T1492" s="226"/>
      <c r="AT1492" s="227" t="s">
        <v>254</v>
      </c>
      <c r="AU1492" s="227" t="s">
        <v>86</v>
      </c>
      <c r="AV1492" s="14" t="s">
        <v>167</v>
      </c>
      <c r="AW1492" s="14" t="s">
        <v>37</v>
      </c>
      <c r="AX1492" s="14" t="s">
        <v>84</v>
      </c>
      <c r="AY1492" s="227" t="s">
        <v>142</v>
      </c>
    </row>
    <row r="1493" spans="1:65" s="13" customFormat="1" ht="11.25">
      <c r="B1493" s="206"/>
      <c r="C1493" s="207"/>
      <c r="D1493" s="198" t="s">
        <v>254</v>
      </c>
      <c r="E1493" s="207"/>
      <c r="F1493" s="209" t="s">
        <v>2101</v>
      </c>
      <c r="G1493" s="207"/>
      <c r="H1493" s="210">
        <v>39.893000000000001</v>
      </c>
      <c r="I1493" s="211"/>
      <c r="J1493" s="207"/>
      <c r="K1493" s="207"/>
      <c r="L1493" s="212"/>
      <c r="M1493" s="213"/>
      <c r="N1493" s="214"/>
      <c r="O1493" s="214"/>
      <c r="P1493" s="214"/>
      <c r="Q1493" s="214"/>
      <c r="R1493" s="214"/>
      <c r="S1493" s="214"/>
      <c r="T1493" s="215"/>
      <c r="AT1493" s="216" t="s">
        <v>254</v>
      </c>
      <c r="AU1493" s="216" t="s">
        <v>86</v>
      </c>
      <c r="AV1493" s="13" t="s">
        <v>86</v>
      </c>
      <c r="AW1493" s="13" t="s">
        <v>4</v>
      </c>
      <c r="AX1493" s="13" t="s">
        <v>84</v>
      </c>
      <c r="AY1493" s="216" t="s">
        <v>142</v>
      </c>
    </row>
    <row r="1494" spans="1:65" s="2" customFormat="1" ht="24.2" customHeight="1">
      <c r="A1494" s="36"/>
      <c r="B1494" s="37"/>
      <c r="C1494" s="228" t="s">
        <v>2102</v>
      </c>
      <c r="D1494" s="228" t="s">
        <v>351</v>
      </c>
      <c r="E1494" s="229" t="s">
        <v>2103</v>
      </c>
      <c r="F1494" s="230" t="s">
        <v>2104</v>
      </c>
      <c r="G1494" s="231" t="s">
        <v>251</v>
      </c>
      <c r="H1494" s="232">
        <v>49.811999999999998</v>
      </c>
      <c r="I1494" s="233"/>
      <c r="J1494" s="234">
        <f>ROUND(I1494*H1494,2)</f>
        <v>0</v>
      </c>
      <c r="K1494" s="230" t="s">
        <v>19</v>
      </c>
      <c r="L1494" s="235"/>
      <c r="M1494" s="236" t="s">
        <v>19</v>
      </c>
      <c r="N1494" s="237" t="s">
        <v>47</v>
      </c>
      <c r="O1494" s="66"/>
      <c r="P1494" s="189">
        <f>O1494*H1494</f>
        <v>0</v>
      </c>
      <c r="Q1494" s="189">
        <v>7.9600000000000004E-2</v>
      </c>
      <c r="R1494" s="189">
        <f>Q1494*H1494</f>
        <v>3.9650352</v>
      </c>
      <c r="S1494" s="189">
        <v>0</v>
      </c>
      <c r="T1494" s="190">
        <f>S1494*H1494</f>
        <v>0</v>
      </c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R1494" s="191" t="s">
        <v>437</v>
      </c>
      <c r="AT1494" s="191" t="s">
        <v>351</v>
      </c>
      <c r="AU1494" s="191" t="s">
        <v>86</v>
      </c>
      <c r="AY1494" s="19" t="s">
        <v>142</v>
      </c>
      <c r="BE1494" s="192">
        <f>IF(N1494="základní",J1494,0)</f>
        <v>0</v>
      </c>
      <c r="BF1494" s="192">
        <f>IF(N1494="snížená",J1494,0)</f>
        <v>0</v>
      </c>
      <c r="BG1494" s="192">
        <f>IF(N1494="zákl. přenesená",J1494,0)</f>
        <v>0</v>
      </c>
      <c r="BH1494" s="192">
        <f>IF(N1494="sníž. přenesená",J1494,0)</f>
        <v>0</v>
      </c>
      <c r="BI1494" s="192">
        <f>IF(N1494="nulová",J1494,0)</f>
        <v>0</v>
      </c>
      <c r="BJ1494" s="19" t="s">
        <v>84</v>
      </c>
      <c r="BK1494" s="192">
        <f>ROUND(I1494*H1494,2)</f>
        <v>0</v>
      </c>
      <c r="BL1494" s="19" t="s">
        <v>339</v>
      </c>
      <c r="BM1494" s="191" t="s">
        <v>2105</v>
      </c>
    </row>
    <row r="1495" spans="1:65" s="13" customFormat="1" ht="11.25">
      <c r="B1495" s="206"/>
      <c r="C1495" s="207"/>
      <c r="D1495" s="198" t="s">
        <v>254</v>
      </c>
      <c r="E1495" s="208" t="s">
        <v>19</v>
      </c>
      <c r="F1495" s="209" t="s">
        <v>2083</v>
      </c>
      <c r="G1495" s="207"/>
      <c r="H1495" s="210">
        <v>45.283999999999999</v>
      </c>
      <c r="I1495" s="211"/>
      <c r="J1495" s="207"/>
      <c r="K1495" s="207"/>
      <c r="L1495" s="212"/>
      <c r="M1495" s="213"/>
      <c r="N1495" s="214"/>
      <c r="O1495" s="214"/>
      <c r="P1495" s="214"/>
      <c r="Q1495" s="214"/>
      <c r="R1495" s="214"/>
      <c r="S1495" s="214"/>
      <c r="T1495" s="215"/>
      <c r="AT1495" s="216" t="s">
        <v>254</v>
      </c>
      <c r="AU1495" s="216" t="s">
        <v>86</v>
      </c>
      <c r="AV1495" s="13" t="s">
        <v>86</v>
      </c>
      <c r="AW1495" s="13" t="s">
        <v>37</v>
      </c>
      <c r="AX1495" s="13" t="s">
        <v>84</v>
      </c>
      <c r="AY1495" s="216" t="s">
        <v>142</v>
      </c>
    </row>
    <row r="1496" spans="1:65" s="13" customFormat="1" ht="11.25">
      <c r="B1496" s="206"/>
      <c r="C1496" s="207"/>
      <c r="D1496" s="198" t="s">
        <v>254</v>
      </c>
      <c r="E1496" s="207"/>
      <c r="F1496" s="209" t="s">
        <v>2106</v>
      </c>
      <c r="G1496" s="207"/>
      <c r="H1496" s="210">
        <v>49.811999999999998</v>
      </c>
      <c r="I1496" s="211"/>
      <c r="J1496" s="207"/>
      <c r="K1496" s="207"/>
      <c r="L1496" s="212"/>
      <c r="M1496" s="213"/>
      <c r="N1496" s="214"/>
      <c r="O1496" s="214"/>
      <c r="P1496" s="214"/>
      <c r="Q1496" s="214"/>
      <c r="R1496" s="214"/>
      <c r="S1496" s="214"/>
      <c r="T1496" s="215"/>
      <c r="AT1496" s="216" t="s">
        <v>254</v>
      </c>
      <c r="AU1496" s="216" t="s">
        <v>86</v>
      </c>
      <c r="AV1496" s="13" t="s">
        <v>86</v>
      </c>
      <c r="AW1496" s="13" t="s">
        <v>4</v>
      </c>
      <c r="AX1496" s="13" t="s">
        <v>84</v>
      </c>
      <c r="AY1496" s="216" t="s">
        <v>142</v>
      </c>
    </row>
    <row r="1497" spans="1:65" s="2" customFormat="1" ht="16.5" customHeight="1">
      <c r="A1497" s="36"/>
      <c r="B1497" s="37"/>
      <c r="C1497" s="228" t="s">
        <v>2107</v>
      </c>
      <c r="D1497" s="228" t="s">
        <v>351</v>
      </c>
      <c r="E1497" s="229" t="s">
        <v>2108</v>
      </c>
      <c r="F1497" s="230" t="s">
        <v>2109</v>
      </c>
      <c r="G1497" s="231" t="s">
        <v>251</v>
      </c>
      <c r="H1497" s="232">
        <v>125.40300000000001</v>
      </c>
      <c r="I1497" s="233"/>
      <c r="J1497" s="234">
        <f>ROUND(I1497*H1497,2)</f>
        <v>0</v>
      </c>
      <c r="K1497" s="230" t="s">
        <v>19</v>
      </c>
      <c r="L1497" s="235"/>
      <c r="M1497" s="236" t="s">
        <v>19</v>
      </c>
      <c r="N1497" s="237" t="s">
        <v>47</v>
      </c>
      <c r="O1497" s="66"/>
      <c r="P1497" s="189">
        <f>O1497*H1497</f>
        <v>0</v>
      </c>
      <c r="Q1497" s="189">
        <v>8.6999999999999994E-3</v>
      </c>
      <c r="R1497" s="189">
        <f>Q1497*H1497</f>
        <v>1.0910061</v>
      </c>
      <c r="S1497" s="189">
        <v>0</v>
      </c>
      <c r="T1497" s="190">
        <f>S1497*H1497</f>
        <v>0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191" t="s">
        <v>437</v>
      </c>
      <c r="AT1497" s="191" t="s">
        <v>351</v>
      </c>
      <c r="AU1497" s="191" t="s">
        <v>86</v>
      </c>
      <c r="AY1497" s="19" t="s">
        <v>142</v>
      </c>
      <c r="BE1497" s="192">
        <f>IF(N1497="základní",J1497,0)</f>
        <v>0</v>
      </c>
      <c r="BF1497" s="192">
        <f>IF(N1497="snížená",J1497,0)</f>
        <v>0</v>
      </c>
      <c r="BG1497" s="192">
        <f>IF(N1497="zákl. přenesená",J1497,0)</f>
        <v>0</v>
      </c>
      <c r="BH1497" s="192">
        <f>IF(N1497="sníž. přenesená",J1497,0)</f>
        <v>0</v>
      </c>
      <c r="BI1497" s="192">
        <f>IF(N1497="nulová",J1497,0)</f>
        <v>0</v>
      </c>
      <c r="BJ1497" s="19" t="s">
        <v>84</v>
      </c>
      <c r="BK1497" s="192">
        <f>ROUND(I1497*H1497,2)</f>
        <v>0</v>
      </c>
      <c r="BL1497" s="19" t="s">
        <v>339</v>
      </c>
      <c r="BM1497" s="191" t="s">
        <v>2110</v>
      </c>
    </row>
    <row r="1498" spans="1:65" s="13" customFormat="1" ht="22.5">
      <c r="B1498" s="206"/>
      <c r="C1498" s="207"/>
      <c r="D1498" s="198" t="s">
        <v>254</v>
      </c>
      <c r="E1498" s="208" t="s">
        <v>19</v>
      </c>
      <c r="F1498" s="209" t="s">
        <v>2084</v>
      </c>
      <c r="G1498" s="207"/>
      <c r="H1498" s="210">
        <v>49.956000000000003</v>
      </c>
      <c r="I1498" s="211"/>
      <c r="J1498" s="207"/>
      <c r="K1498" s="207"/>
      <c r="L1498" s="212"/>
      <c r="M1498" s="213"/>
      <c r="N1498" s="214"/>
      <c r="O1498" s="214"/>
      <c r="P1498" s="214"/>
      <c r="Q1498" s="214"/>
      <c r="R1498" s="214"/>
      <c r="S1498" s="214"/>
      <c r="T1498" s="215"/>
      <c r="AT1498" s="216" t="s">
        <v>254</v>
      </c>
      <c r="AU1498" s="216" t="s">
        <v>86</v>
      </c>
      <c r="AV1498" s="13" t="s">
        <v>86</v>
      </c>
      <c r="AW1498" s="13" t="s">
        <v>37</v>
      </c>
      <c r="AX1498" s="13" t="s">
        <v>76</v>
      </c>
      <c r="AY1498" s="216" t="s">
        <v>142</v>
      </c>
    </row>
    <row r="1499" spans="1:65" s="13" customFormat="1" ht="22.5">
      <c r="B1499" s="206"/>
      <c r="C1499" s="207"/>
      <c r="D1499" s="198" t="s">
        <v>254</v>
      </c>
      <c r="E1499" s="208" t="s">
        <v>19</v>
      </c>
      <c r="F1499" s="209" t="s">
        <v>2085</v>
      </c>
      <c r="G1499" s="207"/>
      <c r="H1499" s="210">
        <v>16.260000000000002</v>
      </c>
      <c r="I1499" s="211"/>
      <c r="J1499" s="207"/>
      <c r="K1499" s="207"/>
      <c r="L1499" s="212"/>
      <c r="M1499" s="213"/>
      <c r="N1499" s="214"/>
      <c r="O1499" s="214"/>
      <c r="P1499" s="214"/>
      <c r="Q1499" s="214"/>
      <c r="R1499" s="214"/>
      <c r="S1499" s="214"/>
      <c r="T1499" s="215"/>
      <c r="AT1499" s="216" t="s">
        <v>254</v>
      </c>
      <c r="AU1499" s="216" t="s">
        <v>86</v>
      </c>
      <c r="AV1499" s="13" t="s">
        <v>86</v>
      </c>
      <c r="AW1499" s="13" t="s">
        <v>37</v>
      </c>
      <c r="AX1499" s="13" t="s">
        <v>76</v>
      </c>
      <c r="AY1499" s="216" t="s">
        <v>142</v>
      </c>
    </row>
    <row r="1500" spans="1:65" s="13" customFormat="1" ht="11.25">
      <c r="B1500" s="206"/>
      <c r="C1500" s="207"/>
      <c r="D1500" s="198" t="s">
        <v>254</v>
      </c>
      <c r="E1500" s="208" t="s">
        <v>19</v>
      </c>
      <c r="F1500" s="209" t="s">
        <v>2086</v>
      </c>
      <c r="G1500" s="207"/>
      <c r="H1500" s="210">
        <v>13.074</v>
      </c>
      <c r="I1500" s="211"/>
      <c r="J1500" s="207"/>
      <c r="K1500" s="207"/>
      <c r="L1500" s="212"/>
      <c r="M1500" s="213"/>
      <c r="N1500" s="214"/>
      <c r="O1500" s="214"/>
      <c r="P1500" s="214"/>
      <c r="Q1500" s="214"/>
      <c r="R1500" s="214"/>
      <c r="S1500" s="214"/>
      <c r="T1500" s="215"/>
      <c r="AT1500" s="216" t="s">
        <v>254</v>
      </c>
      <c r="AU1500" s="216" t="s">
        <v>86</v>
      </c>
      <c r="AV1500" s="13" t="s">
        <v>86</v>
      </c>
      <c r="AW1500" s="13" t="s">
        <v>37</v>
      </c>
      <c r="AX1500" s="13" t="s">
        <v>76</v>
      </c>
      <c r="AY1500" s="216" t="s">
        <v>142</v>
      </c>
    </row>
    <row r="1501" spans="1:65" s="13" customFormat="1" ht="11.25">
      <c r="B1501" s="206"/>
      <c r="C1501" s="207"/>
      <c r="D1501" s="198" t="s">
        <v>254</v>
      </c>
      <c r="E1501" s="208" t="s">
        <v>19</v>
      </c>
      <c r="F1501" s="209" t="s">
        <v>2087</v>
      </c>
      <c r="G1501" s="207"/>
      <c r="H1501" s="210">
        <v>16.606999999999999</v>
      </c>
      <c r="I1501" s="211"/>
      <c r="J1501" s="207"/>
      <c r="K1501" s="207"/>
      <c r="L1501" s="212"/>
      <c r="M1501" s="213"/>
      <c r="N1501" s="214"/>
      <c r="O1501" s="214"/>
      <c r="P1501" s="214"/>
      <c r="Q1501" s="214"/>
      <c r="R1501" s="214"/>
      <c r="S1501" s="214"/>
      <c r="T1501" s="215"/>
      <c r="AT1501" s="216" t="s">
        <v>254</v>
      </c>
      <c r="AU1501" s="216" t="s">
        <v>86</v>
      </c>
      <c r="AV1501" s="13" t="s">
        <v>86</v>
      </c>
      <c r="AW1501" s="13" t="s">
        <v>37</v>
      </c>
      <c r="AX1501" s="13" t="s">
        <v>76</v>
      </c>
      <c r="AY1501" s="216" t="s">
        <v>142</v>
      </c>
    </row>
    <row r="1502" spans="1:65" s="13" customFormat="1" ht="11.25">
      <c r="B1502" s="206"/>
      <c r="C1502" s="207"/>
      <c r="D1502" s="198" t="s">
        <v>254</v>
      </c>
      <c r="E1502" s="208" t="s">
        <v>19</v>
      </c>
      <c r="F1502" s="209" t="s">
        <v>2088</v>
      </c>
      <c r="G1502" s="207"/>
      <c r="H1502" s="210">
        <v>3</v>
      </c>
      <c r="I1502" s="211"/>
      <c r="J1502" s="207"/>
      <c r="K1502" s="207"/>
      <c r="L1502" s="212"/>
      <c r="M1502" s="213"/>
      <c r="N1502" s="214"/>
      <c r="O1502" s="214"/>
      <c r="P1502" s="214"/>
      <c r="Q1502" s="214"/>
      <c r="R1502" s="214"/>
      <c r="S1502" s="214"/>
      <c r="T1502" s="215"/>
      <c r="AT1502" s="216" t="s">
        <v>254</v>
      </c>
      <c r="AU1502" s="216" t="s">
        <v>86</v>
      </c>
      <c r="AV1502" s="13" t="s">
        <v>86</v>
      </c>
      <c r="AW1502" s="13" t="s">
        <v>37</v>
      </c>
      <c r="AX1502" s="13" t="s">
        <v>76</v>
      </c>
      <c r="AY1502" s="216" t="s">
        <v>142</v>
      </c>
    </row>
    <row r="1503" spans="1:65" s="13" customFormat="1" ht="33.75">
      <c r="B1503" s="206"/>
      <c r="C1503" s="207"/>
      <c r="D1503" s="198" t="s">
        <v>254</v>
      </c>
      <c r="E1503" s="208" t="s">
        <v>19</v>
      </c>
      <c r="F1503" s="209" t="s">
        <v>2089</v>
      </c>
      <c r="G1503" s="207"/>
      <c r="H1503" s="210">
        <v>15.106</v>
      </c>
      <c r="I1503" s="211"/>
      <c r="J1503" s="207"/>
      <c r="K1503" s="207"/>
      <c r="L1503" s="212"/>
      <c r="M1503" s="213"/>
      <c r="N1503" s="214"/>
      <c r="O1503" s="214"/>
      <c r="P1503" s="214"/>
      <c r="Q1503" s="214"/>
      <c r="R1503" s="214"/>
      <c r="S1503" s="214"/>
      <c r="T1503" s="215"/>
      <c r="AT1503" s="216" t="s">
        <v>254</v>
      </c>
      <c r="AU1503" s="216" t="s">
        <v>86</v>
      </c>
      <c r="AV1503" s="13" t="s">
        <v>86</v>
      </c>
      <c r="AW1503" s="13" t="s">
        <v>37</v>
      </c>
      <c r="AX1503" s="13" t="s">
        <v>76</v>
      </c>
      <c r="AY1503" s="216" t="s">
        <v>142</v>
      </c>
    </row>
    <row r="1504" spans="1:65" s="14" customFormat="1" ht="11.25">
      <c r="B1504" s="217"/>
      <c r="C1504" s="218"/>
      <c r="D1504" s="198" t="s">
        <v>254</v>
      </c>
      <c r="E1504" s="219" t="s">
        <v>19</v>
      </c>
      <c r="F1504" s="220" t="s">
        <v>266</v>
      </c>
      <c r="G1504" s="218"/>
      <c r="H1504" s="221">
        <v>114.003</v>
      </c>
      <c r="I1504" s="222"/>
      <c r="J1504" s="218"/>
      <c r="K1504" s="218"/>
      <c r="L1504" s="223"/>
      <c r="M1504" s="224"/>
      <c r="N1504" s="225"/>
      <c r="O1504" s="225"/>
      <c r="P1504" s="225"/>
      <c r="Q1504" s="225"/>
      <c r="R1504" s="225"/>
      <c r="S1504" s="225"/>
      <c r="T1504" s="226"/>
      <c r="AT1504" s="227" t="s">
        <v>254</v>
      </c>
      <c r="AU1504" s="227" t="s">
        <v>86</v>
      </c>
      <c r="AV1504" s="14" t="s">
        <v>167</v>
      </c>
      <c r="AW1504" s="14" t="s">
        <v>37</v>
      </c>
      <c r="AX1504" s="14" t="s">
        <v>84</v>
      </c>
      <c r="AY1504" s="227" t="s">
        <v>142</v>
      </c>
    </row>
    <row r="1505" spans="1:65" s="13" customFormat="1" ht="11.25">
      <c r="B1505" s="206"/>
      <c r="C1505" s="207"/>
      <c r="D1505" s="198" t="s">
        <v>254</v>
      </c>
      <c r="E1505" s="207"/>
      <c r="F1505" s="209" t="s">
        <v>2111</v>
      </c>
      <c r="G1505" s="207"/>
      <c r="H1505" s="210">
        <v>125.40300000000001</v>
      </c>
      <c r="I1505" s="211"/>
      <c r="J1505" s="207"/>
      <c r="K1505" s="207"/>
      <c r="L1505" s="212"/>
      <c r="M1505" s="213"/>
      <c r="N1505" s="214"/>
      <c r="O1505" s="214"/>
      <c r="P1505" s="214"/>
      <c r="Q1505" s="214"/>
      <c r="R1505" s="214"/>
      <c r="S1505" s="214"/>
      <c r="T1505" s="215"/>
      <c r="AT1505" s="216" t="s">
        <v>254</v>
      </c>
      <c r="AU1505" s="216" t="s">
        <v>86</v>
      </c>
      <c r="AV1505" s="13" t="s">
        <v>86</v>
      </c>
      <c r="AW1505" s="13" t="s">
        <v>4</v>
      </c>
      <c r="AX1505" s="13" t="s">
        <v>84</v>
      </c>
      <c r="AY1505" s="216" t="s">
        <v>142</v>
      </c>
    </row>
    <row r="1506" spans="1:65" s="2" customFormat="1" ht="33" customHeight="1">
      <c r="A1506" s="36"/>
      <c r="B1506" s="37"/>
      <c r="C1506" s="180" t="s">
        <v>2112</v>
      </c>
      <c r="D1506" s="180" t="s">
        <v>145</v>
      </c>
      <c r="E1506" s="181" t="s">
        <v>2113</v>
      </c>
      <c r="F1506" s="182" t="s">
        <v>2114</v>
      </c>
      <c r="G1506" s="183" t="s">
        <v>514</v>
      </c>
      <c r="H1506" s="184">
        <v>6</v>
      </c>
      <c r="I1506" s="185"/>
      <c r="J1506" s="186">
        <f>ROUND(I1506*H1506,2)</f>
        <v>0</v>
      </c>
      <c r="K1506" s="182" t="s">
        <v>19</v>
      </c>
      <c r="L1506" s="41"/>
      <c r="M1506" s="187" t="s">
        <v>19</v>
      </c>
      <c r="N1506" s="188" t="s">
        <v>47</v>
      </c>
      <c r="O1506" s="66"/>
      <c r="P1506" s="189">
        <f>O1506*H1506</f>
        <v>0</v>
      </c>
      <c r="Q1506" s="189">
        <v>0</v>
      </c>
      <c r="R1506" s="189">
        <f>Q1506*H1506</f>
        <v>0</v>
      </c>
      <c r="S1506" s="189">
        <v>0</v>
      </c>
      <c r="T1506" s="190">
        <f>S1506*H1506</f>
        <v>0</v>
      </c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R1506" s="191" t="s">
        <v>339</v>
      </c>
      <c r="AT1506" s="191" t="s">
        <v>145</v>
      </c>
      <c r="AU1506" s="191" t="s">
        <v>86</v>
      </c>
      <c r="AY1506" s="19" t="s">
        <v>142</v>
      </c>
      <c r="BE1506" s="192">
        <f>IF(N1506="základní",J1506,0)</f>
        <v>0</v>
      </c>
      <c r="BF1506" s="192">
        <f>IF(N1506="snížená",J1506,0)</f>
        <v>0</v>
      </c>
      <c r="BG1506" s="192">
        <f>IF(N1506="zákl. přenesená",J1506,0)</f>
        <v>0</v>
      </c>
      <c r="BH1506" s="192">
        <f>IF(N1506="sníž. přenesená",J1506,0)</f>
        <v>0</v>
      </c>
      <c r="BI1506" s="192">
        <f>IF(N1506="nulová",J1506,0)</f>
        <v>0</v>
      </c>
      <c r="BJ1506" s="19" t="s">
        <v>84</v>
      </c>
      <c r="BK1506" s="192">
        <f>ROUND(I1506*H1506,2)</f>
        <v>0</v>
      </c>
      <c r="BL1506" s="19" t="s">
        <v>339</v>
      </c>
      <c r="BM1506" s="191" t="s">
        <v>2115</v>
      </c>
    </row>
    <row r="1507" spans="1:65" s="2" customFormat="1" ht="33" customHeight="1">
      <c r="A1507" s="36"/>
      <c r="B1507" s="37"/>
      <c r="C1507" s="180" t="s">
        <v>2116</v>
      </c>
      <c r="D1507" s="180" t="s">
        <v>145</v>
      </c>
      <c r="E1507" s="181" t="s">
        <v>2117</v>
      </c>
      <c r="F1507" s="182" t="s">
        <v>2118</v>
      </c>
      <c r="G1507" s="183" t="s">
        <v>514</v>
      </c>
      <c r="H1507" s="184">
        <v>4</v>
      </c>
      <c r="I1507" s="185"/>
      <c r="J1507" s="186">
        <f>ROUND(I1507*H1507,2)</f>
        <v>0</v>
      </c>
      <c r="K1507" s="182" t="s">
        <v>19</v>
      </c>
      <c r="L1507" s="41"/>
      <c r="M1507" s="187" t="s">
        <v>19</v>
      </c>
      <c r="N1507" s="188" t="s">
        <v>47</v>
      </c>
      <c r="O1507" s="66"/>
      <c r="P1507" s="189">
        <f>O1507*H1507</f>
        <v>0</v>
      </c>
      <c r="Q1507" s="189">
        <v>0</v>
      </c>
      <c r="R1507" s="189">
        <f>Q1507*H1507</f>
        <v>0</v>
      </c>
      <c r="S1507" s="189">
        <v>0</v>
      </c>
      <c r="T1507" s="190">
        <f>S1507*H1507</f>
        <v>0</v>
      </c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R1507" s="191" t="s">
        <v>339</v>
      </c>
      <c r="AT1507" s="191" t="s">
        <v>145</v>
      </c>
      <c r="AU1507" s="191" t="s">
        <v>86</v>
      </c>
      <c r="AY1507" s="19" t="s">
        <v>142</v>
      </c>
      <c r="BE1507" s="192">
        <f>IF(N1507="základní",J1507,0)</f>
        <v>0</v>
      </c>
      <c r="BF1507" s="192">
        <f>IF(N1507="snížená",J1507,0)</f>
        <v>0</v>
      </c>
      <c r="BG1507" s="192">
        <f>IF(N1507="zákl. přenesená",J1507,0)</f>
        <v>0</v>
      </c>
      <c r="BH1507" s="192">
        <f>IF(N1507="sníž. přenesená",J1507,0)</f>
        <v>0</v>
      </c>
      <c r="BI1507" s="192">
        <f>IF(N1507="nulová",J1507,0)</f>
        <v>0</v>
      </c>
      <c r="BJ1507" s="19" t="s">
        <v>84</v>
      </c>
      <c r="BK1507" s="192">
        <f>ROUND(I1507*H1507,2)</f>
        <v>0</v>
      </c>
      <c r="BL1507" s="19" t="s">
        <v>339</v>
      </c>
      <c r="BM1507" s="191" t="s">
        <v>2119</v>
      </c>
    </row>
    <row r="1508" spans="1:65" s="2" customFormat="1" ht="24.2" customHeight="1">
      <c r="A1508" s="36"/>
      <c r="B1508" s="37"/>
      <c r="C1508" s="180" t="s">
        <v>2120</v>
      </c>
      <c r="D1508" s="180" t="s">
        <v>145</v>
      </c>
      <c r="E1508" s="181" t="s">
        <v>2121</v>
      </c>
      <c r="F1508" s="182" t="s">
        <v>1816</v>
      </c>
      <c r="G1508" s="183" t="s">
        <v>251</v>
      </c>
      <c r="H1508" s="184">
        <v>189.79300000000001</v>
      </c>
      <c r="I1508" s="185"/>
      <c r="J1508" s="186">
        <f>ROUND(I1508*H1508,2)</f>
        <v>0</v>
      </c>
      <c r="K1508" s="182" t="s">
        <v>19</v>
      </c>
      <c r="L1508" s="41"/>
      <c r="M1508" s="187" t="s">
        <v>19</v>
      </c>
      <c r="N1508" s="188" t="s">
        <v>47</v>
      </c>
      <c r="O1508" s="66"/>
      <c r="P1508" s="189">
        <f>O1508*H1508</f>
        <v>0</v>
      </c>
      <c r="Q1508" s="189">
        <v>1.8000000000000001E-4</v>
      </c>
      <c r="R1508" s="189">
        <f>Q1508*H1508</f>
        <v>3.4162740000000004E-2</v>
      </c>
      <c r="S1508" s="189">
        <v>0</v>
      </c>
      <c r="T1508" s="190">
        <f>S1508*H1508</f>
        <v>0</v>
      </c>
      <c r="U1508" s="36"/>
      <c r="V1508" s="36"/>
      <c r="W1508" s="36"/>
      <c r="X1508" s="36"/>
      <c r="Y1508" s="36"/>
      <c r="Z1508" s="36"/>
      <c r="AA1508" s="36"/>
      <c r="AB1508" s="36"/>
      <c r="AC1508" s="36"/>
      <c r="AD1508" s="36"/>
      <c r="AE1508" s="36"/>
      <c r="AR1508" s="191" t="s">
        <v>339</v>
      </c>
      <c r="AT1508" s="191" t="s">
        <v>145</v>
      </c>
      <c r="AU1508" s="191" t="s">
        <v>86</v>
      </c>
      <c r="AY1508" s="19" t="s">
        <v>142</v>
      </c>
      <c r="BE1508" s="192">
        <f>IF(N1508="základní",J1508,0)</f>
        <v>0</v>
      </c>
      <c r="BF1508" s="192">
        <f>IF(N1508="snížená",J1508,0)</f>
        <v>0</v>
      </c>
      <c r="BG1508" s="192">
        <f>IF(N1508="zákl. přenesená",J1508,0)</f>
        <v>0</v>
      </c>
      <c r="BH1508" s="192">
        <f>IF(N1508="sníž. přenesená",J1508,0)</f>
        <v>0</v>
      </c>
      <c r="BI1508" s="192">
        <f>IF(N1508="nulová",J1508,0)</f>
        <v>0</v>
      </c>
      <c r="BJ1508" s="19" t="s">
        <v>84</v>
      </c>
      <c r="BK1508" s="192">
        <f>ROUND(I1508*H1508,2)</f>
        <v>0</v>
      </c>
      <c r="BL1508" s="19" t="s">
        <v>339</v>
      </c>
      <c r="BM1508" s="191" t="s">
        <v>2122</v>
      </c>
    </row>
    <row r="1509" spans="1:65" s="13" customFormat="1" ht="11.25">
      <c r="B1509" s="206"/>
      <c r="C1509" s="207"/>
      <c r="D1509" s="198" t="s">
        <v>254</v>
      </c>
      <c r="E1509" s="208" t="s">
        <v>19</v>
      </c>
      <c r="F1509" s="209" t="s">
        <v>2095</v>
      </c>
      <c r="G1509" s="207"/>
      <c r="H1509" s="210">
        <v>32.645000000000003</v>
      </c>
      <c r="I1509" s="211"/>
      <c r="J1509" s="207"/>
      <c r="K1509" s="207"/>
      <c r="L1509" s="212"/>
      <c r="M1509" s="213"/>
      <c r="N1509" s="214"/>
      <c r="O1509" s="214"/>
      <c r="P1509" s="214"/>
      <c r="Q1509" s="214"/>
      <c r="R1509" s="214"/>
      <c r="S1509" s="214"/>
      <c r="T1509" s="215"/>
      <c r="AT1509" s="216" t="s">
        <v>254</v>
      </c>
      <c r="AU1509" s="216" t="s">
        <v>86</v>
      </c>
      <c r="AV1509" s="13" t="s">
        <v>86</v>
      </c>
      <c r="AW1509" s="13" t="s">
        <v>37</v>
      </c>
      <c r="AX1509" s="13" t="s">
        <v>76</v>
      </c>
      <c r="AY1509" s="216" t="s">
        <v>142</v>
      </c>
    </row>
    <row r="1510" spans="1:65" s="13" customFormat="1" ht="11.25">
      <c r="B1510" s="206"/>
      <c r="C1510" s="207"/>
      <c r="D1510" s="198" t="s">
        <v>254</v>
      </c>
      <c r="E1510" s="208" t="s">
        <v>19</v>
      </c>
      <c r="F1510" s="209" t="s">
        <v>2096</v>
      </c>
      <c r="G1510" s="207"/>
      <c r="H1510" s="210">
        <v>3.621</v>
      </c>
      <c r="I1510" s="211"/>
      <c r="J1510" s="207"/>
      <c r="K1510" s="207"/>
      <c r="L1510" s="212"/>
      <c r="M1510" s="213"/>
      <c r="N1510" s="214"/>
      <c r="O1510" s="214"/>
      <c r="P1510" s="214"/>
      <c r="Q1510" s="214"/>
      <c r="R1510" s="214"/>
      <c r="S1510" s="214"/>
      <c r="T1510" s="215"/>
      <c r="AT1510" s="216" t="s">
        <v>254</v>
      </c>
      <c r="AU1510" s="216" t="s">
        <v>86</v>
      </c>
      <c r="AV1510" s="13" t="s">
        <v>86</v>
      </c>
      <c r="AW1510" s="13" t="s">
        <v>37</v>
      </c>
      <c r="AX1510" s="13" t="s">
        <v>76</v>
      </c>
      <c r="AY1510" s="216" t="s">
        <v>142</v>
      </c>
    </row>
    <row r="1511" spans="1:65" s="13" customFormat="1" ht="11.25">
      <c r="B1511" s="206"/>
      <c r="C1511" s="207"/>
      <c r="D1511" s="198" t="s">
        <v>254</v>
      </c>
      <c r="E1511" s="208" t="s">
        <v>19</v>
      </c>
      <c r="F1511" s="209" t="s">
        <v>2083</v>
      </c>
      <c r="G1511" s="207"/>
      <c r="H1511" s="210">
        <v>45.283999999999999</v>
      </c>
      <c r="I1511" s="211"/>
      <c r="J1511" s="207"/>
      <c r="K1511" s="207"/>
      <c r="L1511" s="212"/>
      <c r="M1511" s="213"/>
      <c r="N1511" s="214"/>
      <c r="O1511" s="214"/>
      <c r="P1511" s="214"/>
      <c r="Q1511" s="214"/>
      <c r="R1511" s="214"/>
      <c r="S1511" s="214"/>
      <c r="T1511" s="215"/>
      <c r="AT1511" s="216" t="s">
        <v>254</v>
      </c>
      <c r="AU1511" s="216" t="s">
        <v>86</v>
      </c>
      <c r="AV1511" s="13" t="s">
        <v>86</v>
      </c>
      <c r="AW1511" s="13" t="s">
        <v>37</v>
      </c>
      <c r="AX1511" s="13" t="s">
        <v>76</v>
      </c>
      <c r="AY1511" s="216" t="s">
        <v>142</v>
      </c>
    </row>
    <row r="1512" spans="1:65" s="13" customFormat="1" ht="22.5">
      <c r="B1512" s="206"/>
      <c r="C1512" s="207"/>
      <c r="D1512" s="198" t="s">
        <v>254</v>
      </c>
      <c r="E1512" s="208" t="s">
        <v>19</v>
      </c>
      <c r="F1512" s="209" t="s">
        <v>2123</v>
      </c>
      <c r="G1512" s="207"/>
      <c r="H1512" s="210">
        <v>44.195999999999998</v>
      </c>
      <c r="I1512" s="211"/>
      <c r="J1512" s="207"/>
      <c r="K1512" s="207"/>
      <c r="L1512" s="212"/>
      <c r="M1512" s="213"/>
      <c r="N1512" s="214"/>
      <c r="O1512" s="214"/>
      <c r="P1512" s="214"/>
      <c r="Q1512" s="214"/>
      <c r="R1512" s="214"/>
      <c r="S1512" s="214"/>
      <c r="T1512" s="215"/>
      <c r="AT1512" s="216" t="s">
        <v>254</v>
      </c>
      <c r="AU1512" s="216" t="s">
        <v>86</v>
      </c>
      <c r="AV1512" s="13" t="s">
        <v>86</v>
      </c>
      <c r="AW1512" s="13" t="s">
        <v>37</v>
      </c>
      <c r="AX1512" s="13" t="s">
        <v>76</v>
      </c>
      <c r="AY1512" s="216" t="s">
        <v>142</v>
      </c>
    </row>
    <row r="1513" spans="1:65" s="13" customFormat="1" ht="22.5">
      <c r="B1513" s="206"/>
      <c r="C1513" s="207"/>
      <c r="D1513" s="198" t="s">
        <v>254</v>
      </c>
      <c r="E1513" s="208" t="s">
        <v>19</v>
      </c>
      <c r="F1513" s="209" t="s">
        <v>2085</v>
      </c>
      <c r="G1513" s="207"/>
      <c r="H1513" s="210">
        <v>16.260000000000002</v>
      </c>
      <c r="I1513" s="211"/>
      <c r="J1513" s="207"/>
      <c r="K1513" s="207"/>
      <c r="L1513" s="212"/>
      <c r="M1513" s="213"/>
      <c r="N1513" s="214"/>
      <c r="O1513" s="214"/>
      <c r="P1513" s="214"/>
      <c r="Q1513" s="214"/>
      <c r="R1513" s="214"/>
      <c r="S1513" s="214"/>
      <c r="T1513" s="215"/>
      <c r="AT1513" s="216" t="s">
        <v>254</v>
      </c>
      <c r="AU1513" s="216" t="s">
        <v>86</v>
      </c>
      <c r="AV1513" s="13" t="s">
        <v>86</v>
      </c>
      <c r="AW1513" s="13" t="s">
        <v>37</v>
      </c>
      <c r="AX1513" s="13" t="s">
        <v>76</v>
      </c>
      <c r="AY1513" s="216" t="s">
        <v>142</v>
      </c>
    </row>
    <row r="1514" spans="1:65" s="13" customFormat="1" ht="11.25">
      <c r="B1514" s="206"/>
      <c r="C1514" s="207"/>
      <c r="D1514" s="198" t="s">
        <v>254</v>
      </c>
      <c r="E1514" s="208" t="s">
        <v>19</v>
      </c>
      <c r="F1514" s="209" t="s">
        <v>2086</v>
      </c>
      <c r="G1514" s="207"/>
      <c r="H1514" s="210">
        <v>13.074</v>
      </c>
      <c r="I1514" s="211"/>
      <c r="J1514" s="207"/>
      <c r="K1514" s="207"/>
      <c r="L1514" s="212"/>
      <c r="M1514" s="213"/>
      <c r="N1514" s="214"/>
      <c r="O1514" s="214"/>
      <c r="P1514" s="214"/>
      <c r="Q1514" s="214"/>
      <c r="R1514" s="214"/>
      <c r="S1514" s="214"/>
      <c r="T1514" s="215"/>
      <c r="AT1514" s="216" t="s">
        <v>254</v>
      </c>
      <c r="AU1514" s="216" t="s">
        <v>86</v>
      </c>
      <c r="AV1514" s="13" t="s">
        <v>86</v>
      </c>
      <c r="AW1514" s="13" t="s">
        <v>37</v>
      </c>
      <c r="AX1514" s="13" t="s">
        <v>76</v>
      </c>
      <c r="AY1514" s="216" t="s">
        <v>142</v>
      </c>
    </row>
    <row r="1515" spans="1:65" s="13" customFormat="1" ht="11.25">
      <c r="B1515" s="206"/>
      <c r="C1515" s="207"/>
      <c r="D1515" s="198" t="s">
        <v>254</v>
      </c>
      <c r="E1515" s="208" t="s">
        <v>19</v>
      </c>
      <c r="F1515" s="209" t="s">
        <v>2087</v>
      </c>
      <c r="G1515" s="207"/>
      <c r="H1515" s="210">
        <v>16.606999999999999</v>
      </c>
      <c r="I1515" s="211"/>
      <c r="J1515" s="207"/>
      <c r="K1515" s="207"/>
      <c r="L1515" s="212"/>
      <c r="M1515" s="213"/>
      <c r="N1515" s="214"/>
      <c r="O1515" s="214"/>
      <c r="P1515" s="214"/>
      <c r="Q1515" s="214"/>
      <c r="R1515" s="214"/>
      <c r="S1515" s="214"/>
      <c r="T1515" s="215"/>
      <c r="AT1515" s="216" t="s">
        <v>254</v>
      </c>
      <c r="AU1515" s="216" t="s">
        <v>86</v>
      </c>
      <c r="AV1515" s="13" t="s">
        <v>86</v>
      </c>
      <c r="AW1515" s="13" t="s">
        <v>37</v>
      </c>
      <c r="AX1515" s="13" t="s">
        <v>76</v>
      </c>
      <c r="AY1515" s="216" t="s">
        <v>142</v>
      </c>
    </row>
    <row r="1516" spans="1:65" s="13" customFormat="1" ht="11.25">
      <c r="B1516" s="206"/>
      <c r="C1516" s="207"/>
      <c r="D1516" s="198" t="s">
        <v>254</v>
      </c>
      <c r="E1516" s="208" t="s">
        <v>19</v>
      </c>
      <c r="F1516" s="209" t="s">
        <v>2088</v>
      </c>
      <c r="G1516" s="207"/>
      <c r="H1516" s="210">
        <v>3</v>
      </c>
      <c r="I1516" s="211"/>
      <c r="J1516" s="207"/>
      <c r="K1516" s="207"/>
      <c r="L1516" s="212"/>
      <c r="M1516" s="213"/>
      <c r="N1516" s="214"/>
      <c r="O1516" s="214"/>
      <c r="P1516" s="214"/>
      <c r="Q1516" s="214"/>
      <c r="R1516" s="214"/>
      <c r="S1516" s="214"/>
      <c r="T1516" s="215"/>
      <c r="AT1516" s="216" t="s">
        <v>254</v>
      </c>
      <c r="AU1516" s="216" t="s">
        <v>86</v>
      </c>
      <c r="AV1516" s="13" t="s">
        <v>86</v>
      </c>
      <c r="AW1516" s="13" t="s">
        <v>37</v>
      </c>
      <c r="AX1516" s="13" t="s">
        <v>76</v>
      </c>
      <c r="AY1516" s="216" t="s">
        <v>142</v>
      </c>
    </row>
    <row r="1517" spans="1:65" s="13" customFormat="1" ht="33.75">
      <c r="B1517" s="206"/>
      <c r="C1517" s="207"/>
      <c r="D1517" s="198" t="s">
        <v>254</v>
      </c>
      <c r="E1517" s="208" t="s">
        <v>19</v>
      </c>
      <c r="F1517" s="209" t="s">
        <v>2089</v>
      </c>
      <c r="G1517" s="207"/>
      <c r="H1517" s="210">
        <v>15.106</v>
      </c>
      <c r="I1517" s="211"/>
      <c r="J1517" s="207"/>
      <c r="K1517" s="207"/>
      <c r="L1517" s="212"/>
      <c r="M1517" s="213"/>
      <c r="N1517" s="214"/>
      <c r="O1517" s="214"/>
      <c r="P1517" s="214"/>
      <c r="Q1517" s="214"/>
      <c r="R1517" s="214"/>
      <c r="S1517" s="214"/>
      <c r="T1517" s="215"/>
      <c r="AT1517" s="216" t="s">
        <v>254</v>
      </c>
      <c r="AU1517" s="216" t="s">
        <v>86</v>
      </c>
      <c r="AV1517" s="13" t="s">
        <v>86</v>
      </c>
      <c r="AW1517" s="13" t="s">
        <v>37</v>
      </c>
      <c r="AX1517" s="13" t="s">
        <v>76</v>
      </c>
      <c r="AY1517" s="216" t="s">
        <v>142</v>
      </c>
    </row>
    <row r="1518" spans="1:65" s="14" customFormat="1" ht="11.25">
      <c r="B1518" s="217"/>
      <c r="C1518" s="218"/>
      <c r="D1518" s="198" t="s">
        <v>254</v>
      </c>
      <c r="E1518" s="219" t="s">
        <v>19</v>
      </c>
      <c r="F1518" s="220" t="s">
        <v>266</v>
      </c>
      <c r="G1518" s="218"/>
      <c r="H1518" s="221">
        <v>189.79300000000001</v>
      </c>
      <c r="I1518" s="222"/>
      <c r="J1518" s="218"/>
      <c r="K1518" s="218"/>
      <c r="L1518" s="223"/>
      <c r="M1518" s="224"/>
      <c r="N1518" s="225"/>
      <c r="O1518" s="225"/>
      <c r="P1518" s="225"/>
      <c r="Q1518" s="225"/>
      <c r="R1518" s="225"/>
      <c r="S1518" s="225"/>
      <c r="T1518" s="226"/>
      <c r="AT1518" s="227" t="s">
        <v>254</v>
      </c>
      <c r="AU1518" s="227" t="s">
        <v>86</v>
      </c>
      <c r="AV1518" s="14" t="s">
        <v>167</v>
      </c>
      <c r="AW1518" s="14" t="s">
        <v>37</v>
      </c>
      <c r="AX1518" s="14" t="s">
        <v>84</v>
      </c>
      <c r="AY1518" s="227" t="s">
        <v>142</v>
      </c>
    </row>
    <row r="1519" spans="1:65" s="2" customFormat="1" ht="37.9" customHeight="1">
      <c r="A1519" s="36"/>
      <c r="B1519" s="37"/>
      <c r="C1519" s="180" t="s">
        <v>2124</v>
      </c>
      <c r="D1519" s="180" t="s">
        <v>145</v>
      </c>
      <c r="E1519" s="181" t="s">
        <v>2125</v>
      </c>
      <c r="F1519" s="182" t="s">
        <v>2126</v>
      </c>
      <c r="G1519" s="183" t="s">
        <v>514</v>
      </c>
      <c r="H1519" s="184">
        <v>7</v>
      </c>
      <c r="I1519" s="185"/>
      <c r="J1519" s="186">
        <f>ROUND(I1519*H1519,2)</f>
        <v>0</v>
      </c>
      <c r="K1519" s="182" t="s">
        <v>149</v>
      </c>
      <c r="L1519" s="41"/>
      <c r="M1519" s="187" t="s">
        <v>19</v>
      </c>
      <c r="N1519" s="188" t="s">
        <v>47</v>
      </c>
      <c r="O1519" s="66"/>
      <c r="P1519" s="189">
        <f>O1519*H1519</f>
        <v>0</v>
      </c>
      <c r="Q1519" s="189">
        <v>0</v>
      </c>
      <c r="R1519" s="189">
        <f>Q1519*H1519</f>
        <v>0</v>
      </c>
      <c r="S1519" s="189">
        <v>0</v>
      </c>
      <c r="T1519" s="190">
        <f>S1519*H1519</f>
        <v>0</v>
      </c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R1519" s="191" t="s">
        <v>339</v>
      </c>
      <c r="AT1519" s="191" t="s">
        <v>145</v>
      </c>
      <c r="AU1519" s="191" t="s">
        <v>86</v>
      </c>
      <c r="AY1519" s="19" t="s">
        <v>142</v>
      </c>
      <c r="BE1519" s="192">
        <f>IF(N1519="základní",J1519,0)</f>
        <v>0</v>
      </c>
      <c r="BF1519" s="192">
        <f>IF(N1519="snížená",J1519,0)</f>
        <v>0</v>
      </c>
      <c r="BG1519" s="192">
        <f>IF(N1519="zákl. přenesená",J1519,0)</f>
        <v>0</v>
      </c>
      <c r="BH1519" s="192">
        <f>IF(N1519="sníž. přenesená",J1519,0)</f>
        <v>0</v>
      </c>
      <c r="BI1519" s="192">
        <f>IF(N1519="nulová",J1519,0)</f>
        <v>0</v>
      </c>
      <c r="BJ1519" s="19" t="s">
        <v>84</v>
      </c>
      <c r="BK1519" s="192">
        <f>ROUND(I1519*H1519,2)</f>
        <v>0</v>
      </c>
      <c r="BL1519" s="19" t="s">
        <v>339</v>
      </c>
      <c r="BM1519" s="191" t="s">
        <v>2127</v>
      </c>
    </row>
    <row r="1520" spans="1:65" s="2" customFormat="1" ht="11.25">
      <c r="A1520" s="36"/>
      <c r="B1520" s="37"/>
      <c r="C1520" s="38"/>
      <c r="D1520" s="193" t="s">
        <v>152</v>
      </c>
      <c r="E1520" s="38"/>
      <c r="F1520" s="194" t="s">
        <v>2128</v>
      </c>
      <c r="G1520" s="38"/>
      <c r="H1520" s="38"/>
      <c r="I1520" s="195"/>
      <c r="J1520" s="38"/>
      <c r="K1520" s="38"/>
      <c r="L1520" s="41"/>
      <c r="M1520" s="196"/>
      <c r="N1520" s="197"/>
      <c r="O1520" s="66"/>
      <c r="P1520" s="66"/>
      <c r="Q1520" s="66"/>
      <c r="R1520" s="66"/>
      <c r="S1520" s="66"/>
      <c r="T1520" s="67"/>
      <c r="U1520" s="36"/>
      <c r="V1520" s="36"/>
      <c r="W1520" s="36"/>
      <c r="X1520" s="36"/>
      <c r="Y1520" s="36"/>
      <c r="Z1520" s="36"/>
      <c r="AA1520" s="36"/>
      <c r="AB1520" s="36"/>
      <c r="AC1520" s="36"/>
      <c r="AD1520" s="36"/>
      <c r="AE1520" s="36"/>
      <c r="AT1520" s="19" t="s">
        <v>152</v>
      </c>
      <c r="AU1520" s="19" t="s">
        <v>86</v>
      </c>
    </row>
    <row r="1521" spans="1:65" s="13" customFormat="1" ht="11.25">
      <c r="B1521" s="206"/>
      <c r="C1521" s="207"/>
      <c r="D1521" s="198" t="s">
        <v>254</v>
      </c>
      <c r="E1521" s="208" t="s">
        <v>19</v>
      </c>
      <c r="F1521" s="209" t="s">
        <v>2129</v>
      </c>
      <c r="G1521" s="207"/>
      <c r="H1521" s="210">
        <v>2</v>
      </c>
      <c r="I1521" s="211"/>
      <c r="J1521" s="207"/>
      <c r="K1521" s="207"/>
      <c r="L1521" s="212"/>
      <c r="M1521" s="213"/>
      <c r="N1521" s="214"/>
      <c r="O1521" s="214"/>
      <c r="P1521" s="214"/>
      <c r="Q1521" s="214"/>
      <c r="R1521" s="214"/>
      <c r="S1521" s="214"/>
      <c r="T1521" s="215"/>
      <c r="AT1521" s="216" t="s">
        <v>254</v>
      </c>
      <c r="AU1521" s="216" t="s">
        <v>86</v>
      </c>
      <c r="AV1521" s="13" t="s">
        <v>86</v>
      </c>
      <c r="AW1521" s="13" t="s">
        <v>37</v>
      </c>
      <c r="AX1521" s="13" t="s">
        <v>76</v>
      </c>
      <c r="AY1521" s="216" t="s">
        <v>142</v>
      </c>
    </row>
    <row r="1522" spans="1:65" s="13" customFormat="1" ht="11.25">
      <c r="B1522" s="206"/>
      <c r="C1522" s="207"/>
      <c r="D1522" s="198" t="s">
        <v>254</v>
      </c>
      <c r="E1522" s="208" t="s">
        <v>19</v>
      </c>
      <c r="F1522" s="209" t="s">
        <v>2130</v>
      </c>
      <c r="G1522" s="207"/>
      <c r="H1522" s="210">
        <v>5</v>
      </c>
      <c r="I1522" s="211"/>
      <c r="J1522" s="207"/>
      <c r="K1522" s="207"/>
      <c r="L1522" s="212"/>
      <c r="M1522" s="213"/>
      <c r="N1522" s="214"/>
      <c r="O1522" s="214"/>
      <c r="P1522" s="214"/>
      <c r="Q1522" s="214"/>
      <c r="R1522" s="214"/>
      <c r="S1522" s="214"/>
      <c r="T1522" s="215"/>
      <c r="AT1522" s="216" t="s">
        <v>254</v>
      </c>
      <c r="AU1522" s="216" t="s">
        <v>86</v>
      </c>
      <c r="AV1522" s="13" t="s">
        <v>86</v>
      </c>
      <c r="AW1522" s="13" t="s">
        <v>37</v>
      </c>
      <c r="AX1522" s="13" t="s">
        <v>76</v>
      </c>
      <c r="AY1522" s="216" t="s">
        <v>142</v>
      </c>
    </row>
    <row r="1523" spans="1:65" s="14" customFormat="1" ht="11.25">
      <c r="B1523" s="217"/>
      <c r="C1523" s="218"/>
      <c r="D1523" s="198" t="s">
        <v>254</v>
      </c>
      <c r="E1523" s="219" t="s">
        <v>19</v>
      </c>
      <c r="F1523" s="220" t="s">
        <v>266</v>
      </c>
      <c r="G1523" s="218"/>
      <c r="H1523" s="221">
        <v>7</v>
      </c>
      <c r="I1523" s="222"/>
      <c r="J1523" s="218"/>
      <c r="K1523" s="218"/>
      <c r="L1523" s="223"/>
      <c r="M1523" s="224"/>
      <c r="N1523" s="225"/>
      <c r="O1523" s="225"/>
      <c r="P1523" s="225"/>
      <c r="Q1523" s="225"/>
      <c r="R1523" s="225"/>
      <c r="S1523" s="225"/>
      <c r="T1523" s="226"/>
      <c r="AT1523" s="227" t="s">
        <v>254</v>
      </c>
      <c r="AU1523" s="227" t="s">
        <v>86</v>
      </c>
      <c r="AV1523" s="14" t="s">
        <v>167</v>
      </c>
      <c r="AW1523" s="14" t="s">
        <v>37</v>
      </c>
      <c r="AX1523" s="14" t="s">
        <v>84</v>
      </c>
      <c r="AY1523" s="227" t="s">
        <v>142</v>
      </c>
    </row>
    <row r="1524" spans="1:65" s="2" customFormat="1" ht="37.9" customHeight="1">
      <c r="A1524" s="36"/>
      <c r="B1524" s="37"/>
      <c r="C1524" s="180" t="s">
        <v>2131</v>
      </c>
      <c r="D1524" s="180" t="s">
        <v>145</v>
      </c>
      <c r="E1524" s="181" t="s">
        <v>2132</v>
      </c>
      <c r="F1524" s="182" t="s">
        <v>2133</v>
      </c>
      <c r="G1524" s="183" t="s">
        <v>514</v>
      </c>
      <c r="H1524" s="184">
        <v>2</v>
      </c>
      <c r="I1524" s="185"/>
      <c r="J1524" s="186">
        <f>ROUND(I1524*H1524,2)</f>
        <v>0</v>
      </c>
      <c r="K1524" s="182" t="s">
        <v>149</v>
      </c>
      <c r="L1524" s="41"/>
      <c r="M1524" s="187" t="s">
        <v>19</v>
      </c>
      <c r="N1524" s="188" t="s">
        <v>47</v>
      </c>
      <c r="O1524" s="66"/>
      <c r="P1524" s="189">
        <f>O1524*H1524</f>
        <v>0</v>
      </c>
      <c r="Q1524" s="189">
        <v>0</v>
      </c>
      <c r="R1524" s="189">
        <f>Q1524*H1524</f>
        <v>0</v>
      </c>
      <c r="S1524" s="189">
        <v>0</v>
      </c>
      <c r="T1524" s="190">
        <f>S1524*H1524</f>
        <v>0</v>
      </c>
      <c r="U1524" s="36"/>
      <c r="V1524" s="36"/>
      <c r="W1524" s="36"/>
      <c r="X1524" s="36"/>
      <c r="Y1524" s="36"/>
      <c r="Z1524" s="36"/>
      <c r="AA1524" s="36"/>
      <c r="AB1524" s="36"/>
      <c r="AC1524" s="36"/>
      <c r="AD1524" s="36"/>
      <c r="AE1524" s="36"/>
      <c r="AR1524" s="191" t="s">
        <v>339</v>
      </c>
      <c r="AT1524" s="191" t="s">
        <v>145</v>
      </c>
      <c r="AU1524" s="191" t="s">
        <v>86</v>
      </c>
      <c r="AY1524" s="19" t="s">
        <v>142</v>
      </c>
      <c r="BE1524" s="192">
        <f>IF(N1524="základní",J1524,0)</f>
        <v>0</v>
      </c>
      <c r="BF1524" s="192">
        <f>IF(N1524="snížená",J1524,0)</f>
        <v>0</v>
      </c>
      <c r="BG1524" s="192">
        <f>IF(N1524="zákl. přenesená",J1524,0)</f>
        <v>0</v>
      </c>
      <c r="BH1524" s="192">
        <f>IF(N1524="sníž. přenesená",J1524,0)</f>
        <v>0</v>
      </c>
      <c r="BI1524" s="192">
        <f>IF(N1524="nulová",J1524,0)</f>
        <v>0</v>
      </c>
      <c r="BJ1524" s="19" t="s">
        <v>84</v>
      </c>
      <c r="BK1524" s="192">
        <f>ROUND(I1524*H1524,2)</f>
        <v>0</v>
      </c>
      <c r="BL1524" s="19" t="s">
        <v>339</v>
      </c>
      <c r="BM1524" s="191" t="s">
        <v>2134</v>
      </c>
    </row>
    <row r="1525" spans="1:65" s="2" customFormat="1" ht="11.25">
      <c r="A1525" s="36"/>
      <c r="B1525" s="37"/>
      <c r="C1525" s="38"/>
      <c r="D1525" s="193" t="s">
        <v>152</v>
      </c>
      <c r="E1525" s="38"/>
      <c r="F1525" s="194" t="s">
        <v>2135</v>
      </c>
      <c r="G1525" s="38"/>
      <c r="H1525" s="38"/>
      <c r="I1525" s="195"/>
      <c r="J1525" s="38"/>
      <c r="K1525" s="38"/>
      <c r="L1525" s="41"/>
      <c r="M1525" s="196"/>
      <c r="N1525" s="197"/>
      <c r="O1525" s="66"/>
      <c r="P1525" s="66"/>
      <c r="Q1525" s="66"/>
      <c r="R1525" s="66"/>
      <c r="S1525" s="66"/>
      <c r="T1525" s="67"/>
      <c r="U1525" s="36"/>
      <c r="V1525" s="36"/>
      <c r="W1525" s="36"/>
      <c r="X1525" s="36"/>
      <c r="Y1525" s="36"/>
      <c r="Z1525" s="36"/>
      <c r="AA1525" s="36"/>
      <c r="AB1525" s="36"/>
      <c r="AC1525" s="36"/>
      <c r="AD1525" s="36"/>
      <c r="AE1525" s="36"/>
      <c r="AT1525" s="19" t="s">
        <v>152</v>
      </c>
      <c r="AU1525" s="19" t="s">
        <v>86</v>
      </c>
    </row>
    <row r="1526" spans="1:65" s="13" customFormat="1" ht="11.25">
      <c r="B1526" s="206"/>
      <c r="C1526" s="207"/>
      <c r="D1526" s="198" t="s">
        <v>254</v>
      </c>
      <c r="E1526" s="208" t="s">
        <v>19</v>
      </c>
      <c r="F1526" s="209" t="s">
        <v>2136</v>
      </c>
      <c r="G1526" s="207"/>
      <c r="H1526" s="210">
        <v>1</v>
      </c>
      <c r="I1526" s="211"/>
      <c r="J1526" s="207"/>
      <c r="K1526" s="207"/>
      <c r="L1526" s="212"/>
      <c r="M1526" s="213"/>
      <c r="N1526" s="214"/>
      <c r="O1526" s="214"/>
      <c r="P1526" s="214"/>
      <c r="Q1526" s="214"/>
      <c r="R1526" s="214"/>
      <c r="S1526" s="214"/>
      <c r="T1526" s="215"/>
      <c r="AT1526" s="216" t="s">
        <v>254</v>
      </c>
      <c r="AU1526" s="216" t="s">
        <v>86</v>
      </c>
      <c r="AV1526" s="13" t="s">
        <v>86</v>
      </c>
      <c r="AW1526" s="13" t="s">
        <v>37</v>
      </c>
      <c r="AX1526" s="13" t="s">
        <v>76</v>
      </c>
      <c r="AY1526" s="216" t="s">
        <v>142</v>
      </c>
    </row>
    <row r="1527" spans="1:65" s="13" customFormat="1" ht="11.25">
      <c r="B1527" s="206"/>
      <c r="C1527" s="207"/>
      <c r="D1527" s="198" t="s">
        <v>254</v>
      </c>
      <c r="E1527" s="208" t="s">
        <v>19</v>
      </c>
      <c r="F1527" s="209" t="s">
        <v>2137</v>
      </c>
      <c r="G1527" s="207"/>
      <c r="H1527" s="210">
        <v>1</v>
      </c>
      <c r="I1527" s="211"/>
      <c r="J1527" s="207"/>
      <c r="K1527" s="207"/>
      <c r="L1527" s="212"/>
      <c r="M1527" s="213"/>
      <c r="N1527" s="214"/>
      <c r="O1527" s="214"/>
      <c r="P1527" s="214"/>
      <c r="Q1527" s="214"/>
      <c r="R1527" s="214"/>
      <c r="S1527" s="214"/>
      <c r="T1527" s="215"/>
      <c r="AT1527" s="216" t="s">
        <v>254</v>
      </c>
      <c r="AU1527" s="216" t="s">
        <v>86</v>
      </c>
      <c r="AV1527" s="13" t="s">
        <v>86</v>
      </c>
      <c r="AW1527" s="13" t="s">
        <v>37</v>
      </c>
      <c r="AX1527" s="13" t="s">
        <v>76</v>
      </c>
      <c r="AY1527" s="216" t="s">
        <v>142</v>
      </c>
    </row>
    <row r="1528" spans="1:65" s="14" customFormat="1" ht="11.25">
      <c r="B1528" s="217"/>
      <c r="C1528" s="218"/>
      <c r="D1528" s="198" t="s">
        <v>254</v>
      </c>
      <c r="E1528" s="219" t="s">
        <v>19</v>
      </c>
      <c r="F1528" s="220" t="s">
        <v>266</v>
      </c>
      <c r="G1528" s="218"/>
      <c r="H1528" s="221">
        <v>2</v>
      </c>
      <c r="I1528" s="222"/>
      <c r="J1528" s="218"/>
      <c r="K1528" s="218"/>
      <c r="L1528" s="223"/>
      <c r="M1528" s="224"/>
      <c r="N1528" s="225"/>
      <c r="O1528" s="225"/>
      <c r="P1528" s="225"/>
      <c r="Q1528" s="225"/>
      <c r="R1528" s="225"/>
      <c r="S1528" s="225"/>
      <c r="T1528" s="226"/>
      <c r="AT1528" s="227" t="s">
        <v>254</v>
      </c>
      <c r="AU1528" s="227" t="s">
        <v>86</v>
      </c>
      <c r="AV1528" s="14" t="s">
        <v>167</v>
      </c>
      <c r="AW1528" s="14" t="s">
        <v>37</v>
      </c>
      <c r="AX1528" s="14" t="s">
        <v>84</v>
      </c>
      <c r="AY1528" s="227" t="s">
        <v>142</v>
      </c>
    </row>
    <row r="1529" spans="1:65" s="2" customFormat="1" ht="49.15" customHeight="1">
      <c r="A1529" s="36"/>
      <c r="B1529" s="37"/>
      <c r="C1529" s="228" t="s">
        <v>2138</v>
      </c>
      <c r="D1529" s="228" t="s">
        <v>351</v>
      </c>
      <c r="E1529" s="229" t="s">
        <v>2139</v>
      </c>
      <c r="F1529" s="230" t="s">
        <v>2140</v>
      </c>
      <c r="G1529" s="231" t="s">
        <v>514</v>
      </c>
      <c r="H1529" s="232">
        <v>2</v>
      </c>
      <c r="I1529" s="233"/>
      <c r="J1529" s="234">
        <f>ROUND(I1529*H1529,2)</f>
        <v>0</v>
      </c>
      <c r="K1529" s="230" t="s">
        <v>19</v>
      </c>
      <c r="L1529" s="235"/>
      <c r="M1529" s="236" t="s">
        <v>19</v>
      </c>
      <c r="N1529" s="237" t="s">
        <v>47</v>
      </c>
      <c r="O1529" s="66"/>
      <c r="P1529" s="189">
        <f>O1529*H1529</f>
        <v>0</v>
      </c>
      <c r="Q1529" s="189">
        <v>0</v>
      </c>
      <c r="R1529" s="189">
        <f>Q1529*H1529</f>
        <v>0</v>
      </c>
      <c r="S1529" s="189">
        <v>0</v>
      </c>
      <c r="T1529" s="190">
        <f>S1529*H1529</f>
        <v>0</v>
      </c>
      <c r="U1529" s="36"/>
      <c r="V1529" s="36"/>
      <c r="W1529" s="36"/>
      <c r="X1529" s="36"/>
      <c r="Y1529" s="36"/>
      <c r="Z1529" s="36"/>
      <c r="AA1529" s="36"/>
      <c r="AB1529" s="36"/>
      <c r="AC1529" s="36"/>
      <c r="AD1529" s="36"/>
      <c r="AE1529" s="36"/>
      <c r="AR1529" s="191" t="s">
        <v>437</v>
      </c>
      <c r="AT1529" s="191" t="s">
        <v>351</v>
      </c>
      <c r="AU1529" s="191" t="s">
        <v>86</v>
      </c>
      <c r="AY1529" s="19" t="s">
        <v>142</v>
      </c>
      <c r="BE1529" s="192">
        <f>IF(N1529="základní",J1529,0)</f>
        <v>0</v>
      </c>
      <c r="BF1529" s="192">
        <f>IF(N1529="snížená",J1529,0)</f>
        <v>0</v>
      </c>
      <c r="BG1529" s="192">
        <f>IF(N1529="zákl. přenesená",J1529,0)</f>
        <v>0</v>
      </c>
      <c r="BH1529" s="192">
        <f>IF(N1529="sníž. přenesená",J1529,0)</f>
        <v>0</v>
      </c>
      <c r="BI1529" s="192">
        <f>IF(N1529="nulová",J1529,0)</f>
        <v>0</v>
      </c>
      <c r="BJ1529" s="19" t="s">
        <v>84</v>
      </c>
      <c r="BK1529" s="192">
        <f>ROUND(I1529*H1529,2)</f>
        <v>0</v>
      </c>
      <c r="BL1529" s="19" t="s">
        <v>339</v>
      </c>
      <c r="BM1529" s="191" t="s">
        <v>2141</v>
      </c>
    </row>
    <row r="1530" spans="1:65" s="2" customFormat="1" ht="19.5">
      <c r="A1530" s="36"/>
      <c r="B1530" s="37"/>
      <c r="C1530" s="38"/>
      <c r="D1530" s="198" t="s">
        <v>154</v>
      </c>
      <c r="E1530" s="38"/>
      <c r="F1530" s="199" t="s">
        <v>2142</v>
      </c>
      <c r="G1530" s="38"/>
      <c r="H1530" s="38"/>
      <c r="I1530" s="195"/>
      <c r="J1530" s="38"/>
      <c r="K1530" s="38"/>
      <c r="L1530" s="41"/>
      <c r="M1530" s="196"/>
      <c r="N1530" s="197"/>
      <c r="O1530" s="66"/>
      <c r="P1530" s="66"/>
      <c r="Q1530" s="66"/>
      <c r="R1530" s="66"/>
      <c r="S1530" s="66"/>
      <c r="T1530" s="67"/>
      <c r="U1530" s="36"/>
      <c r="V1530" s="36"/>
      <c r="W1530" s="36"/>
      <c r="X1530" s="36"/>
      <c r="Y1530" s="36"/>
      <c r="Z1530" s="36"/>
      <c r="AA1530" s="36"/>
      <c r="AB1530" s="36"/>
      <c r="AC1530" s="36"/>
      <c r="AD1530" s="36"/>
      <c r="AE1530" s="36"/>
      <c r="AT1530" s="19" t="s">
        <v>154</v>
      </c>
      <c r="AU1530" s="19" t="s">
        <v>86</v>
      </c>
    </row>
    <row r="1531" spans="1:65" s="2" customFormat="1" ht="33" customHeight="1">
      <c r="A1531" s="36"/>
      <c r="B1531" s="37"/>
      <c r="C1531" s="228" t="s">
        <v>2143</v>
      </c>
      <c r="D1531" s="228" t="s">
        <v>351</v>
      </c>
      <c r="E1531" s="229" t="s">
        <v>2144</v>
      </c>
      <c r="F1531" s="230" t="s">
        <v>2145</v>
      </c>
      <c r="G1531" s="231" t="s">
        <v>514</v>
      </c>
      <c r="H1531" s="232">
        <v>1</v>
      </c>
      <c r="I1531" s="233"/>
      <c r="J1531" s="234">
        <f>ROUND(I1531*H1531,2)</f>
        <v>0</v>
      </c>
      <c r="K1531" s="230" t="s">
        <v>19</v>
      </c>
      <c r="L1531" s="235"/>
      <c r="M1531" s="236" t="s">
        <v>19</v>
      </c>
      <c r="N1531" s="237" t="s">
        <v>47</v>
      </c>
      <c r="O1531" s="66"/>
      <c r="P1531" s="189">
        <f>O1531*H1531</f>
        <v>0</v>
      </c>
      <c r="Q1531" s="189">
        <v>0</v>
      </c>
      <c r="R1531" s="189">
        <f>Q1531*H1531</f>
        <v>0</v>
      </c>
      <c r="S1531" s="189">
        <v>0</v>
      </c>
      <c r="T1531" s="190">
        <f>S1531*H1531</f>
        <v>0</v>
      </c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R1531" s="191" t="s">
        <v>437</v>
      </c>
      <c r="AT1531" s="191" t="s">
        <v>351</v>
      </c>
      <c r="AU1531" s="191" t="s">
        <v>86</v>
      </c>
      <c r="AY1531" s="19" t="s">
        <v>142</v>
      </c>
      <c r="BE1531" s="192">
        <f>IF(N1531="základní",J1531,0)</f>
        <v>0</v>
      </c>
      <c r="BF1531" s="192">
        <f>IF(N1531="snížená",J1531,0)</f>
        <v>0</v>
      </c>
      <c r="BG1531" s="192">
        <f>IF(N1531="zákl. přenesená",J1531,0)</f>
        <v>0</v>
      </c>
      <c r="BH1531" s="192">
        <f>IF(N1531="sníž. přenesená",J1531,0)</f>
        <v>0</v>
      </c>
      <c r="BI1531" s="192">
        <f>IF(N1531="nulová",J1531,0)</f>
        <v>0</v>
      </c>
      <c r="BJ1531" s="19" t="s">
        <v>84</v>
      </c>
      <c r="BK1531" s="192">
        <f>ROUND(I1531*H1531,2)</f>
        <v>0</v>
      </c>
      <c r="BL1531" s="19" t="s">
        <v>339</v>
      </c>
      <c r="BM1531" s="191" t="s">
        <v>2146</v>
      </c>
    </row>
    <row r="1532" spans="1:65" s="2" customFormat="1" ht="19.5">
      <c r="A1532" s="36"/>
      <c r="B1532" s="37"/>
      <c r="C1532" s="38"/>
      <c r="D1532" s="198" t="s">
        <v>154</v>
      </c>
      <c r="E1532" s="38"/>
      <c r="F1532" s="199" t="s">
        <v>2147</v>
      </c>
      <c r="G1532" s="38"/>
      <c r="H1532" s="38"/>
      <c r="I1532" s="195"/>
      <c r="J1532" s="38"/>
      <c r="K1532" s="38"/>
      <c r="L1532" s="41"/>
      <c r="M1532" s="196"/>
      <c r="N1532" s="197"/>
      <c r="O1532" s="66"/>
      <c r="P1532" s="66"/>
      <c r="Q1532" s="66"/>
      <c r="R1532" s="66"/>
      <c r="S1532" s="66"/>
      <c r="T1532" s="67"/>
      <c r="U1532" s="36"/>
      <c r="V1532" s="36"/>
      <c r="W1532" s="36"/>
      <c r="X1532" s="36"/>
      <c r="Y1532" s="36"/>
      <c r="Z1532" s="36"/>
      <c r="AA1532" s="36"/>
      <c r="AB1532" s="36"/>
      <c r="AC1532" s="36"/>
      <c r="AD1532" s="36"/>
      <c r="AE1532" s="36"/>
      <c r="AT1532" s="19" t="s">
        <v>154</v>
      </c>
      <c r="AU1532" s="19" t="s">
        <v>86</v>
      </c>
    </row>
    <row r="1533" spans="1:65" s="2" customFormat="1" ht="33" customHeight="1">
      <c r="A1533" s="36"/>
      <c r="B1533" s="37"/>
      <c r="C1533" s="228" t="s">
        <v>2148</v>
      </c>
      <c r="D1533" s="228" t="s">
        <v>351</v>
      </c>
      <c r="E1533" s="229" t="s">
        <v>2149</v>
      </c>
      <c r="F1533" s="230" t="s">
        <v>2150</v>
      </c>
      <c r="G1533" s="231" t="s">
        <v>514</v>
      </c>
      <c r="H1533" s="232">
        <v>1</v>
      </c>
      <c r="I1533" s="233"/>
      <c r="J1533" s="234">
        <f>ROUND(I1533*H1533,2)</f>
        <v>0</v>
      </c>
      <c r="K1533" s="230" t="s">
        <v>19</v>
      </c>
      <c r="L1533" s="235"/>
      <c r="M1533" s="236" t="s">
        <v>19</v>
      </c>
      <c r="N1533" s="237" t="s">
        <v>47</v>
      </c>
      <c r="O1533" s="66"/>
      <c r="P1533" s="189">
        <f>O1533*H1533</f>
        <v>0</v>
      </c>
      <c r="Q1533" s="189">
        <v>0</v>
      </c>
      <c r="R1533" s="189">
        <f>Q1533*H1533</f>
        <v>0</v>
      </c>
      <c r="S1533" s="189">
        <v>0</v>
      </c>
      <c r="T1533" s="190">
        <f>S1533*H1533</f>
        <v>0</v>
      </c>
      <c r="U1533" s="36"/>
      <c r="V1533" s="36"/>
      <c r="W1533" s="36"/>
      <c r="X1533" s="36"/>
      <c r="Y1533" s="36"/>
      <c r="Z1533" s="36"/>
      <c r="AA1533" s="36"/>
      <c r="AB1533" s="36"/>
      <c r="AC1533" s="36"/>
      <c r="AD1533" s="36"/>
      <c r="AE1533" s="36"/>
      <c r="AR1533" s="191" t="s">
        <v>437</v>
      </c>
      <c r="AT1533" s="191" t="s">
        <v>351</v>
      </c>
      <c r="AU1533" s="191" t="s">
        <v>86</v>
      </c>
      <c r="AY1533" s="19" t="s">
        <v>142</v>
      </c>
      <c r="BE1533" s="192">
        <f>IF(N1533="základní",J1533,0)</f>
        <v>0</v>
      </c>
      <c r="BF1533" s="192">
        <f>IF(N1533="snížená",J1533,0)</f>
        <v>0</v>
      </c>
      <c r="BG1533" s="192">
        <f>IF(N1533="zákl. přenesená",J1533,0)</f>
        <v>0</v>
      </c>
      <c r="BH1533" s="192">
        <f>IF(N1533="sníž. přenesená",J1533,0)</f>
        <v>0</v>
      </c>
      <c r="BI1533" s="192">
        <f>IF(N1533="nulová",J1533,0)</f>
        <v>0</v>
      </c>
      <c r="BJ1533" s="19" t="s">
        <v>84</v>
      </c>
      <c r="BK1533" s="192">
        <f>ROUND(I1533*H1533,2)</f>
        <v>0</v>
      </c>
      <c r="BL1533" s="19" t="s">
        <v>339</v>
      </c>
      <c r="BM1533" s="191" t="s">
        <v>2151</v>
      </c>
    </row>
    <row r="1534" spans="1:65" s="2" customFormat="1" ht="19.5">
      <c r="A1534" s="36"/>
      <c r="B1534" s="37"/>
      <c r="C1534" s="38"/>
      <c r="D1534" s="198" t="s">
        <v>154</v>
      </c>
      <c r="E1534" s="38"/>
      <c r="F1534" s="199" t="s">
        <v>2147</v>
      </c>
      <c r="G1534" s="38"/>
      <c r="H1534" s="38"/>
      <c r="I1534" s="195"/>
      <c r="J1534" s="38"/>
      <c r="K1534" s="38"/>
      <c r="L1534" s="41"/>
      <c r="M1534" s="196"/>
      <c r="N1534" s="197"/>
      <c r="O1534" s="66"/>
      <c r="P1534" s="66"/>
      <c r="Q1534" s="66"/>
      <c r="R1534" s="66"/>
      <c r="S1534" s="66"/>
      <c r="T1534" s="67"/>
      <c r="U1534" s="36"/>
      <c r="V1534" s="36"/>
      <c r="W1534" s="36"/>
      <c r="X1534" s="36"/>
      <c r="Y1534" s="36"/>
      <c r="Z1534" s="36"/>
      <c r="AA1534" s="36"/>
      <c r="AB1534" s="36"/>
      <c r="AC1534" s="36"/>
      <c r="AD1534" s="36"/>
      <c r="AE1534" s="36"/>
      <c r="AT1534" s="19" t="s">
        <v>154</v>
      </c>
      <c r="AU1534" s="19" t="s">
        <v>86</v>
      </c>
    </row>
    <row r="1535" spans="1:65" s="2" customFormat="1" ht="33" customHeight="1">
      <c r="A1535" s="36"/>
      <c r="B1535" s="37"/>
      <c r="C1535" s="228" t="s">
        <v>2152</v>
      </c>
      <c r="D1535" s="228" t="s">
        <v>351</v>
      </c>
      <c r="E1535" s="229" t="s">
        <v>2153</v>
      </c>
      <c r="F1535" s="230" t="s">
        <v>2154</v>
      </c>
      <c r="G1535" s="231" t="s">
        <v>514</v>
      </c>
      <c r="H1535" s="232">
        <v>5</v>
      </c>
      <c r="I1535" s="233"/>
      <c r="J1535" s="234">
        <f>ROUND(I1535*H1535,2)</f>
        <v>0</v>
      </c>
      <c r="K1535" s="230" t="s">
        <v>19</v>
      </c>
      <c r="L1535" s="235"/>
      <c r="M1535" s="236" t="s">
        <v>19</v>
      </c>
      <c r="N1535" s="237" t="s">
        <v>47</v>
      </c>
      <c r="O1535" s="66"/>
      <c r="P1535" s="189">
        <f>O1535*H1535</f>
        <v>0</v>
      </c>
      <c r="Q1535" s="189">
        <v>0</v>
      </c>
      <c r="R1535" s="189">
        <f>Q1535*H1535</f>
        <v>0</v>
      </c>
      <c r="S1535" s="189">
        <v>0</v>
      </c>
      <c r="T1535" s="190">
        <f>S1535*H1535</f>
        <v>0</v>
      </c>
      <c r="U1535" s="36"/>
      <c r="V1535" s="36"/>
      <c r="W1535" s="36"/>
      <c r="X1535" s="36"/>
      <c r="Y1535" s="36"/>
      <c r="Z1535" s="36"/>
      <c r="AA1535" s="36"/>
      <c r="AB1535" s="36"/>
      <c r="AC1535" s="36"/>
      <c r="AD1535" s="36"/>
      <c r="AE1535" s="36"/>
      <c r="AR1535" s="191" t="s">
        <v>437</v>
      </c>
      <c r="AT1535" s="191" t="s">
        <v>351</v>
      </c>
      <c r="AU1535" s="191" t="s">
        <v>86</v>
      </c>
      <c r="AY1535" s="19" t="s">
        <v>142</v>
      </c>
      <c r="BE1535" s="192">
        <f>IF(N1535="základní",J1535,0)</f>
        <v>0</v>
      </c>
      <c r="BF1535" s="192">
        <f>IF(N1535="snížená",J1535,0)</f>
        <v>0</v>
      </c>
      <c r="BG1535" s="192">
        <f>IF(N1535="zákl. přenesená",J1535,0)</f>
        <v>0</v>
      </c>
      <c r="BH1535" s="192">
        <f>IF(N1535="sníž. přenesená",J1535,0)</f>
        <v>0</v>
      </c>
      <c r="BI1535" s="192">
        <f>IF(N1535="nulová",J1535,0)</f>
        <v>0</v>
      </c>
      <c r="BJ1535" s="19" t="s">
        <v>84</v>
      </c>
      <c r="BK1535" s="192">
        <f>ROUND(I1535*H1535,2)</f>
        <v>0</v>
      </c>
      <c r="BL1535" s="19" t="s">
        <v>339</v>
      </c>
      <c r="BM1535" s="191" t="s">
        <v>2155</v>
      </c>
    </row>
    <row r="1536" spans="1:65" s="2" customFormat="1" ht="19.5">
      <c r="A1536" s="36"/>
      <c r="B1536" s="37"/>
      <c r="C1536" s="38"/>
      <c r="D1536" s="198" t="s">
        <v>154</v>
      </c>
      <c r="E1536" s="38"/>
      <c r="F1536" s="199" t="s">
        <v>2147</v>
      </c>
      <c r="G1536" s="38"/>
      <c r="H1536" s="38"/>
      <c r="I1536" s="195"/>
      <c r="J1536" s="38"/>
      <c r="K1536" s="38"/>
      <c r="L1536" s="41"/>
      <c r="M1536" s="196"/>
      <c r="N1536" s="197"/>
      <c r="O1536" s="66"/>
      <c r="P1536" s="66"/>
      <c r="Q1536" s="66"/>
      <c r="R1536" s="66"/>
      <c r="S1536" s="66"/>
      <c r="T1536" s="67"/>
      <c r="U1536" s="36"/>
      <c r="V1536" s="36"/>
      <c r="W1536" s="36"/>
      <c r="X1536" s="36"/>
      <c r="Y1536" s="36"/>
      <c r="Z1536" s="36"/>
      <c r="AA1536" s="36"/>
      <c r="AB1536" s="36"/>
      <c r="AC1536" s="36"/>
      <c r="AD1536" s="36"/>
      <c r="AE1536" s="36"/>
      <c r="AT1536" s="19" t="s">
        <v>154</v>
      </c>
      <c r="AU1536" s="19" t="s">
        <v>86</v>
      </c>
    </row>
    <row r="1537" spans="1:65" s="2" customFormat="1" ht="37.9" customHeight="1">
      <c r="A1537" s="36"/>
      <c r="B1537" s="37"/>
      <c r="C1537" s="180" t="s">
        <v>2156</v>
      </c>
      <c r="D1537" s="180" t="s">
        <v>145</v>
      </c>
      <c r="E1537" s="181" t="s">
        <v>2157</v>
      </c>
      <c r="F1537" s="182" t="s">
        <v>2158</v>
      </c>
      <c r="G1537" s="183" t="s">
        <v>514</v>
      </c>
      <c r="H1537" s="184">
        <v>1</v>
      </c>
      <c r="I1537" s="185"/>
      <c r="J1537" s="186">
        <f>ROUND(I1537*H1537,2)</f>
        <v>0</v>
      </c>
      <c r="K1537" s="182" t="s">
        <v>149</v>
      </c>
      <c r="L1537" s="41"/>
      <c r="M1537" s="187" t="s">
        <v>19</v>
      </c>
      <c r="N1537" s="188" t="s">
        <v>47</v>
      </c>
      <c r="O1537" s="66"/>
      <c r="P1537" s="189">
        <f>O1537*H1537</f>
        <v>0</v>
      </c>
      <c r="Q1537" s="189">
        <v>0</v>
      </c>
      <c r="R1537" s="189">
        <f>Q1537*H1537</f>
        <v>0</v>
      </c>
      <c r="S1537" s="189">
        <v>0</v>
      </c>
      <c r="T1537" s="190">
        <f>S1537*H1537</f>
        <v>0</v>
      </c>
      <c r="U1537" s="36"/>
      <c r="V1537" s="36"/>
      <c r="W1537" s="36"/>
      <c r="X1537" s="36"/>
      <c r="Y1537" s="36"/>
      <c r="Z1537" s="36"/>
      <c r="AA1537" s="36"/>
      <c r="AB1537" s="36"/>
      <c r="AC1537" s="36"/>
      <c r="AD1537" s="36"/>
      <c r="AE1537" s="36"/>
      <c r="AR1537" s="191" t="s">
        <v>339</v>
      </c>
      <c r="AT1537" s="191" t="s">
        <v>145</v>
      </c>
      <c r="AU1537" s="191" t="s">
        <v>86</v>
      </c>
      <c r="AY1537" s="19" t="s">
        <v>142</v>
      </c>
      <c r="BE1537" s="192">
        <f>IF(N1537="základní",J1537,0)</f>
        <v>0</v>
      </c>
      <c r="BF1537" s="192">
        <f>IF(N1537="snížená",J1537,0)</f>
        <v>0</v>
      </c>
      <c r="BG1537" s="192">
        <f>IF(N1537="zákl. přenesená",J1537,0)</f>
        <v>0</v>
      </c>
      <c r="BH1537" s="192">
        <f>IF(N1537="sníž. přenesená",J1537,0)</f>
        <v>0</v>
      </c>
      <c r="BI1537" s="192">
        <f>IF(N1537="nulová",J1537,0)</f>
        <v>0</v>
      </c>
      <c r="BJ1537" s="19" t="s">
        <v>84</v>
      </c>
      <c r="BK1537" s="192">
        <f>ROUND(I1537*H1537,2)</f>
        <v>0</v>
      </c>
      <c r="BL1537" s="19" t="s">
        <v>339</v>
      </c>
      <c r="BM1537" s="191" t="s">
        <v>2159</v>
      </c>
    </row>
    <row r="1538" spans="1:65" s="2" customFormat="1" ht="11.25">
      <c r="A1538" s="36"/>
      <c r="B1538" s="37"/>
      <c r="C1538" s="38"/>
      <c r="D1538" s="193" t="s">
        <v>152</v>
      </c>
      <c r="E1538" s="38"/>
      <c r="F1538" s="194" t="s">
        <v>2160</v>
      </c>
      <c r="G1538" s="38"/>
      <c r="H1538" s="38"/>
      <c r="I1538" s="195"/>
      <c r="J1538" s="38"/>
      <c r="K1538" s="38"/>
      <c r="L1538" s="41"/>
      <c r="M1538" s="196"/>
      <c r="N1538" s="197"/>
      <c r="O1538" s="66"/>
      <c r="P1538" s="66"/>
      <c r="Q1538" s="66"/>
      <c r="R1538" s="66"/>
      <c r="S1538" s="66"/>
      <c r="T1538" s="67"/>
      <c r="U1538" s="36"/>
      <c r="V1538" s="36"/>
      <c r="W1538" s="36"/>
      <c r="X1538" s="36"/>
      <c r="Y1538" s="36"/>
      <c r="Z1538" s="36"/>
      <c r="AA1538" s="36"/>
      <c r="AB1538" s="36"/>
      <c r="AC1538" s="36"/>
      <c r="AD1538" s="36"/>
      <c r="AE1538" s="36"/>
      <c r="AT1538" s="19" t="s">
        <v>152</v>
      </c>
      <c r="AU1538" s="19" t="s">
        <v>86</v>
      </c>
    </row>
    <row r="1539" spans="1:65" s="13" customFormat="1" ht="11.25">
      <c r="B1539" s="206"/>
      <c r="C1539" s="207"/>
      <c r="D1539" s="198" t="s">
        <v>254</v>
      </c>
      <c r="E1539" s="208" t="s">
        <v>19</v>
      </c>
      <c r="F1539" s="209" t="s">
        <v>2161</v>
      </c>
      <c r="G1539" s="207"/>
      <c r="H1539" s="210">
        <v>1</v>
      </c>
      <c r="I1539" s="211"/>
      <c r="J1539" s="207"/>
      <c r="K1539" s="207"/>
      <c r="L1539" s="212"/>
      <c r="M1539" s="213"/>
      <c r="N1539" s="214"/>
      <c r="O1539" s="214"/>
      <c r="P1539" s="214"/>
      <c r="Q1539" s="214"/>
      <c r="R1539" s="214"/>
      <c r="S1539" s="214"/>
      <c r="T1539" s="215"/>
      <c r="AT1539" s="216" t="s">
        <v>254</v>
      </c>
      <c r="AU1539" s="216" t="s">
        <v>86</v>
      </c>
      <c r="AV1539" s="13" t="s">
        <v>86</v>
      </c>
      <c r="AW1539" s="13" t="s">
        <v>37</v>
      </c>
      <c r="AX1539" s="13" t="s">
        <v>84</v>
      </c>
      <c r="AY1539" s="216" t="s">
        <v>142</v>
      </c>
    </row>
    <row r="1540" spans="1:65" s="2" customFormat="1" ht="55.5" customHeight="1">
      <c r="A1540" s="36"/>
      <c r="B1540" s="37"/>
      <c r="C1540" s="228" t="s">
        <v>2162</v>
      </c>
      <c r="D1540" s="228" t="s">
        <v>351</v>
      </c>
      <c r="E1540" s="229" t="s">
        <v>2163</v>
      </c>
      <c r="F1540" s="230" t="s">
        <v>2164</v>
      </c>
      <c r="G1540" s="231" t="s">
        <v>514</v>
      </c>
      <c r="H1540" s="232">
        <v>1</v>
      </c>
      <c r="I1540" s="233"/>
      <c r="J1540" s="234">
        <f>ROUND(I1540*H1540,2)</f>
        <v>0</v>
      </c>
      <c r="K1540" s="230" t="s">
        <v>19</v>
      </c>
      <c r="L1540" s="235"/>
      <c r="M1540" s="236" t="s">
        <v>19</v>
      </c>
      <c r="N1540" s="237" t="s">
        <v>47</v>
      </c>
      <c r="O1540" s="66"/>
      <c r="P1540" s="189">
        <f>O1540*H1540</f>
        <v>0</v>
      </c>
      <c r="Q1540" s="189">
        <v>0</v>
      </c>
      <c r="R1540" s="189">
        <f>Q1540*H1540</f>
        <v>0</v>
      </c>
      <c r="S1540" s="189">
        <v>0</v>
      </c>
      <c r="T1540" s="190">
        <f>S1540*H1540</f>
        <v>0</v>
      </c>
      <c r="U1540" s="36"/>
      <c r="V1540" s="36"/>
      <c r="W1540" s="36"/>
      <c r="X1540" s="36"/>
      <c r="Y1540" s="36"/>
      <c r="Z1540" s="36"/>
      <c r="AA1540" s="36"/>
      <c r="AB1540" s="36"/>
      <c r="AC1540" s="36"/>
      <c r="AD1540" s="36"/>
      <c r="AE1540" s="36"/>
      <c r="AR1540" s="191" t="s">
        <v>437</v>
      </c>
      <c r="AT1540" s="191" t="s">
        <v>351</v>
      </c>
      <c r="AU1540" s="191" t="s">
        <v>86</v>
      </c>
      <c r="AY1540" s="19" t="s">
        <v>142</v>
      </c>
      <c r="BE1540" s="192">
        <f>IF(N1540="základní",J1540,0)</f>
        <v>0</v>
      </c>
      <c r="BF1540" s="192">
        <f>IF(N1540="snížená",J1540,0)</f>
        <v>0</v>
      </c>
      <c r="BG1540" s="192">
        <f>IF(N1540="zákl. přenesená",J1540,0)</f>
        <v>0</v>
      </c>
      <c r="BH1540" s="192">
        <f>IF(N1540="sníž. přenesená",J1540,0)</f>
        <v>0</v>
      </c>
      <c r="BI1540" s="192">
        <f>IF(N1540="nulová",J1540,0)</f>
        <v>0</v>
      </c>
      <c r="BJ1540" s="19" t="s">
        <v>84</v>
      </c>
      <c r="BK1540" s="192">
        <f>ROUND(I1540*H1540,2)</f>
        <v>0</v>
      </c>
      <c r="BL1540" s="19" t="s">
        <v>339</v>
      </c>
      <c r="BM1540" s="191" t="s">
        <v>2165</v>
      </c>
    </row>
    <row r="1541" spans="1:65" s="2" customFormat="1" ht="19.5">
      <c r="A1541" s="36"/>
      <c r="B1541" s="37"/>
      <c r="C1541" s="38"/>
      <c r="D1541" s="198" t="s">
        <v>154</v>
      </c>
      <c r="E1541" s="38"/>
      <c r="F1541" s="199" t="s">
        <v>2166</v>
      </c>
      <c r="G1541" s="38"/>
      <c r="H1541" s="38"/>
      <c r="I1541" s="195"/>
      <c r="J1541" s="38"/>
      <c r="K1541" s="38"/>
      <c r="L1541" s="41"/>
      <c r="M1541" s="196"/>
      <c r="N1541" s="197"/>
      <c r="O1541" s="66"/>
      <c r="P1541" s="66"/>
      <c r="Q1541" s="66"/>
      <c r="R1541" s="66"/>
      <c r="S1541" s="66"/>
      <c r="T1541" s="67"/>
      <c r="U1541" s="36"/>
      <c r="V1541" s="36"/>
      <c r="W1541" s="36"/>
      <c r="X1541" s="36"/>
      <c r="Y1541" s="36"/>
      <c r="Z1541" s="36"/>
      <c r="AA1541" s="36"/>
      <c r="AB1541" s="36"/>
      <c r="AC1541" s="36"/>
      <c r="AD1541" s="36"/>
      <c r="AE1541" s="36"/>
      <c r="AT1541" s="19" t="s">
        <v>154</v>
      </c>
      <c r="AU1541" s="19" t="s">
        <v>86</v>
      </c>
    </row>
    <row r="1542" spans="1:65" s="2" customFormat="1" ht="24.2" customHeight="1">
      <c r="A1542" s="36"/>
      <c r="B1542" s="37"/>
      <c r="C1542" s="180" t="s">
        <v>2167</v>
      </c>
      <c r="D1542" s="180" t="s">
        <v>145</v>
      </c>
      <c r="E1542" s="181" t="s">
        <v>2168</v>
      </c>
      <c r="F1542" s="182" t="s">
        <v>2169</v>
      </c>
      <c r="G1542" s="183" t="s">
        <v>514</v>
      </c>
      <c r="H1542" s="184">
        <v>3</v>
      </c>
      <c r="I1542" s="185"/>
      <c r="J1542" s="186">
        <f>ROUND(I1542*H1542,2)</f>
        <v>0</v>
      </c>
      <c r="K1542" s="182" t="s">
        <v>149</v>
      </c>
      <c r="L1542" s="41"/>
      <c r="M1542" s="187" t="s">
        <v>19</v>
      </c>
      <c r="N1542" s="188" t="s">
        <v>47</v>
      </c>
      <c r="O1542" s="66"/>
      <c r="P1542" s="189">
        <f>O1542*H1542</f>
        <v>0</v>
      </c>
      <c r="Q1542" s="189">
        <v>0</v>
      </c>
      <c r="R1542" s="189">
        <f>Q1542*H1542</f>
        <v>0</v>
      </c>
      <c r="S1542" s="189">
        <v>0</v>
      </c>
      <c r="T1542" s="190">
        <f>S1542*H1542</f>
        <v>0</v>
      </c>
      <c r="U1542" s="36"/>
      <c r="V1542" s="36"/>
      <c r="W1542" s="36"/>
      <c r="X1542" s="36"/>
      <c r="Y1542" s="36"/>
      <c r="Z1542" s="36"/>
      <c r="AA1542" s="36"/>
      <c r="AB1542" s="36"/>
      <c r="AC1542" s="36"/>
      <c r="AD1542" s="36"/>
      <c r="AE1542" s="36"/>
      <c r="AR1542" s="191" t="s">
        <v>339</v>
      </c>
      <c r="AT1542" s="191" t="s">
        <v>145</v>
      </c>
      <c r="AU1542" s="191" t="s">
        <v>86</v>
      </c>
      <c r="AY1542" s="19" t="s">
        <v>142</v>
      </c>
      <c r="BE1542" s="192">
        <f>IF(N1542="základní",J1542,0)</f>
        <v>0</v>
      </c>
      <c r="BF1542" s="192">
        <f>IF(N1542="snížená",J1542,0)</f>
        <v>0</v>
      </c>
      <c r="BG1542" s="192">
        <f>IF(N1542="zákl. přenesená",J1542,0)</f>
        <v>0</v>
      </c>
      <c r="BH1542" s="192">
        <f>IF(N1542="sníž. přenesená",J1542,0)</f>
        <v>0</v>
      </c>
      <c r="BI1542" s="192">
        <f>IF(N1542="nulová",J1542,0)</f>
        <v>0</v>
      </c>
      <c r="BJ1542" s="19" t="s">
        <v>84</v>
      </c>
      <c r="BK1542" s="192">
        <f>ROUND(I1542*H1542,2)</f>
        <v>0</v>
      </c>
      <c r="BL1542" s="19" t="s">
        <v>339</v>
      </c>
      <c r="BM1542" s="191" t="s">
        <v>2170</v>
      </c>
    </row>
    <row r="1543" spans="1:65" s="2" customFormat="1" ht="11.25">
      <c r="A1543" s="36"/>
      <c r="B1543" s="37"/>
      <c r="C1543" s="38"/>
      <c r="D1543" s="193" t="s">
        <v>152</v>
      </c>
      <c r="E1543" s="38"/>
      <c r="F1543" s="194" t="s">
        <v>2171</v>
      </c>
      <c r="G1543" s="38"/>
      <c r="H1543" s="38"/>
      <c r="I1543" s="195"/>
      <c r="J1543" s="38"/>
      <c r="K1543" s="38"/>
      <c r="L1543" s="41"/>
      <c r="M1543" s="196"/>
      <c r="N1543" s="197"/>
      <c r="O1543" s="66"/>
      <c r="P1543" s="66"/>
      <c r="Q1543" s="66"/>
      <c r="R1543" s="66"/>
      <c r="S1543" s="66"/>
      <c r="T1543" s="67"/>
      <c r="U1543" s="36"/>
      <c r="V1543" s="36"/>
      <c r="W1543" s="36"/>
      <c r="X1543" s="36"/>
      <c r="Y1543" s="36"/>
      <c r="Z1543" s="36"/>
      <c r="AA1543" s="36"/>
      <c r="AB1543" s="36"/>
      <c r="AC1543" s="36"/>
      <c r="AD1543" s="36"/>
      <c r="AE1543" s="36"/>
      <c r="AT1543" s="19" t="s">
        <v>152</v>
      </c>
      <c r="AU1543" s="19" t="s">
        <v>86</v>
      </c>
    </row>
    <row r="1544" spans="1:65" s="2" customFormat="1" ht="24.2" customHeight="1">
      <c r="A1544" s="36"/>
      <c r="B1544" s="37"/>
      <c r="C1544" s="228" t="s">
        <v>2172</v>
      </c>
      <c r="D1544" s="228" t="s">
        <v>351</v>
      </c>
      <c r="E1544" s="229" t="s">
        <v>2173</v>
      </c>
      <c r="F1544" s="230" t="s">
        <v>2174</v>
      </c>
      <c r="G1544" s="231" t="s">
        <v>514</v>
      </c>
      <c r="H1544" s="232">
        <v>3</v>
      </c>
      <c r="I1544" s="233"/>
      <c r="J1544" s="234">
        <f>ROUND(I1544*H1544,2)</f>
        <v>0</v>
      </c>
      <c r="K1544" s="230" t="s">
        <v>149</v>
      </c>
      <c r="L1544" s="235"/>
      <c r="M1544" s="236" t="s">
        <v>19</v>
      </c>
      <c r="N1544" s="237" t="s">
        <v>47</v>
      </c>
      <c r="O1544" s="66"/>
      <c r="P1544" s="189">
        <f>O1544*H1544</f>
        <v>0</v>
      </c>
      <c r="Q1544" s="189">
        <v>2.9E-4</v>
      </c>
      <c r="R1544" s="189">
        <f>Q1544*H1544</f>
        <v>8.7000000000000001E-4</v>
      </c>
      <c r="S1544" s="189">
        <v>0</v>
      </c>
      <c r="T1544" s="190">
        <f>S1544*H1544</f>
        <v>0</v>
      </c>
      <c r="U1544" s="36"/>
      <c r="V1544" s="36"/>
      <c r="W1544" s="36"/>
      <c r="X1544" s="36"/>
      <c r="Y1544" s="36"/>
      <c r="Z1544" s="36"/>
      <c r="AA1544" s="36"/>
      <c r="AB1544" s="36"/>
      <c r="AC1544" s="36"/>
      <c r="AD1544" s="36"/>
      <c r="AE1544" s="36"/>
      <c r="AR1544" s="191" t="s">
        <v>437</v>
      </c>
      <c r="AT1544" s="191" t="s">
        <v>351</v>
      </c>
      <c r="AU1544" s="191" t="s">
        <v>86</v>
      </c>
      <c r="AY1544" s="19" t="s">
        <v>142</v>
      </c>
      <c r="BE1544" s="192">
        <f>IF(N1544="základní",J1544,0)</f>
        <v>0</v>
      </c>
      <c r="BF1544" s="192">
        <f>IF(N1544="snížená",J1544,0)</f>
        <v>0</v>
      </c>
      <c r="BG1544" s="192">
        <f>IF(N1544="zákl. přenesená",J1544,0)</f>
        <v>0</v>
      </c>
      <c r="BH1544" s="192">
        <f>IF(N1544="sníž. přenesená",J1544,0)</f>
        <v>0</v>
      </c>
      <c r="BI1544" s="192">
        <f>IF(N1544="nulová",J1544,0)</f>
        <v>0</v>
      </c>
      <c r="BJ1544" s="19" t="s">
        <v>84</v>
      </c>
      <c r="BK1544" s="192">
        <f>ROUND(I1544*H1544,2)</f>
        <v>0</v>
      </c>
      <c r="BL1544" s="19" t="s">
        <v>339</v>
      </c>
      <c r="BM1544" s="191" t="s">
        <v>2175</v>
      </c>
    </row>
    <row r="1545" spans="1:65" s="2" customFormat="1" ht="24.2" customHeight="1">
      <c r="A1545" s="36"/>
      <c r="B1545" s="37"/>
      <c r="C1545" s="180" t="s">
        <v>2176</v>
      </c>
      <c r="D1545" s="180" t="s">
        <v>145</v>
      </c>
      <c r="E1545" s="181" t="s">
        <v>2177</v>
      </c>
      <c r="F1545" s="182" t="s">
        <v>2178</v>
      </c>
      <c r="G1545" s="183" t="s">
        <v>514</v>
      </c>
      <c r="H1545" s="184">
        <v>2</v>
      </c>
      <c r="I1545" s="185"/>
      <c r="J1545" s="186">
        <f>ROUND(I1545*H1545,2)</f>
        <v>0</v>
      </c>
      <c r="K1545" s="182" t="s">
        <v>149</v>
      </c>
      <c r="L1545" s="41"/>
      <c r="M1545" s="187" t="s">
        <v>19</v>
      </c>
      <c r="N1545" s="188" t="s">
        <v>47</v>
      </c>
      <c r="O1545" s="66"/>
      <c r="P1545" s="189">
        <f>O1545*H1545</f>
        <v>0</v>
      </c>
      <c r="Q1545" s="189">
        <v>0</v>
      </c>
      <c r="R1545" s="189">
        <f>Q1545*H1545</f>
        <v>0</v>
      </c>
      <c r="S1545" s="189">
        <v>0</v>
      </c>
      <c r="T1545" s="190">
        <f>S1545*H1545</f>
        <v>0</v>
      </c>
      <c r="U1545" s="36"/>
      <c r="V1545" s="36"/>
      <c r="W1545" s="36"/>
      <c r="X1545" s="36"/>
      <c r="Y1545" s="36"/>
      <c r="Z1545" s="36"/>
      <c r="AA1545" s="36"/>
      <c r="AB1545" s="36"/>
      <c r="AC1545" s="36"/>
      <c r="AD1545" s="36"/>
      <c r="AE1545" s="36"/>
      <c r="AR1545" s="191" t="s">
        <v>339</v>
      </c>
      <c r="AT1545" s="191" t="s">
        <v>145</v>
      </c>
      <c r="AU1545" s="191" t="s">
        <v>86</v>
      </c>
      <c r="AY1545" s="19" t="s">
        <v>142</v>
      </c>
      <c r="BE1545" s="192">
        <f>IF(N1545="základní",J1545,0)</f>
        <v>0</v>
      </c>
      <c r="BF1545" s="192">
        <f>IF(N1545="snížená",J1545,0)</f>
        <v>0</v>
      </c>
      <c r="BG1545" s="192">
        <f>IF(N1545="zákl. přenesená",J1545,0)</f>
        <v>0</v>
      </c>
      <c r="BH1545" s="192">
        <f>IF(N1545="sníž. přenesená",J1545,0)</f>
        <v>0</v>
      </c>
      <c r="BI1545" s="192">
        <f>IF(N1545="nulová",J1545,0)</f>
        <v>0</v>
      </c>
      <c r="BJ1545" s="19" t="s">
        <v>84</v>
      </c>
      <c r="BK1545" s="192">
        <f>ROUND(I1545*H1545,2)</f>
        <v>0</v>
      </c>
      <c r="BL1545" s="19" t="s">
        <v>339</v>
      </c>
      <c r="BM1545" s="191" t="s">
        <v>2179</v>
      </c>
    </row>
    <row r="1546" spans="1:65" s="2" customFormat="1" ht="11.25">
      <c r="A1546" s="36"/>
      <c r="B1546" s="37"/>
      <c r="C1546" s="38"/>
      <c r="D1546" s="193" t="s">
        <v>152</v>
      </c>
      <c r="E1546" s="38"/>
      <c r="F1546" s="194" t="s">
        <v>2180</v>
      </c>
      <c r="G1546" s="38"/>
      <c r="H1546" s="38"/>
      <c r="I1546" s="195"/>
      <c r="J1546" s="38"/>
      <c r="K1546" s="38"/>
      <c r="L1546" s="41"/>
      <c r="M1546" s="196"/>
      <c r="N1546" s="197"/>
      <c r="O1546" s="66"/>
      <c r="P1546" s="66"/>
      <c r="Q1546" s="66"/>
      <c r="R1546" s="66"/>
      <c r="S1546" s="66"/>
      <c r="T1546" s="67"/>
      <c r="U1546" s="36"/>
      <c r="V1546" s="36"/>
      <c r="W1546" s="36"/>
      <c r="X1546" s="36"/>
      <c r="Y1546" s="36"/>
      <c r="Z1546" s="36"/>
      <c r="AA1546" s="36"/>
      <c r="AB1546" s="36"/>
      <c r="AC1546" s="36"/>
      <c r="AD1546" s="36"/>
      <c r="AE1546" s="36"/>
      <c r="AT1546" s="19" t="s">
        <v>152</v>
      </c>
      <c r="AU1546" s="19" t="s">
        <v>86</v>
      </c>
    </row>
    <row r="1547" spans="1:65" s="13" customFormat="1" ht="11.25">
      <c r="B1547" s="206"/>
      <c r="C1547" s="207"/>
      <c r="D1547" s="198" t="s">
        <v>254</v>
      </c>
      <c r="E1547" s="208" t="s">
        <v>19</v>
      </c>
      <c r="F1547" s="209" t="s">
        <v>2129</v>
      </c>
      <c r="G1547" s="207"/>
      <c r="H1547" s="210">
        <v>2</v>
      </c>
      <c r="I1547" s="211"/>
      <c r="J1547" s="207"/>
      <c r="K1547" s="207"/>
      <c r="L1547" s="212"/>
      <c r="M1547" s="213"/>
      <c r="N1547" s="214"/>
      <c r="O1547" s="214"/>
      <c r="P1547" s="214"/>
      <c r="Q1547" s="214"/>
      <c r="R1547" s="214"/>
      <c r="S1547" s="214"/>
      <c r="T1547" s="215"/>
      <c r="AT1547" s="216" t="s">
        <v>254</v>
      </c>
      <c r="AU1547" s="216" t="s">
        <v>86</v>
      </c>
      <c r="AV1547" s="13" t="s">
        <v>86</v>
      </c>
      <c r="AW1547" s="13" t="s">
        <v>37</v>
      </c>
      <c r="AX1547" s="13" t="s">
        <v>84</v>
      </c>
      <c r="AY1547" s="216" t="s">
        <v>142</v>
      </c>
    </row>
    <row r="1548" spans="1:65" s="2" customFormat="1" ht="24.2" customHeight="1">
      <c r="A1548" s="36"/>
      <c r="B1548" s="37"/>
      <c r="C1548" s="180" t="s">
        <v>2181</v>
      </c>
      <c r="D1548" s="180" t="s">
        <v>145</v>
      </c>
      <c r="E1548" s="181" t="s">
        <v>2182</v>
      </c>
      <c r="F1548" s="182" t="s">
        <v>2183</v>
      </c>
      <c r="G1548" s="183" t="s">
        <v>514</v>
      </c>
      <c r="H1548" s="184">
        <v>8</v>
      </c>
      <c r="I1548" s="185"/>
      <c r="J1548" s="186">
        <f>ROUND(I1548*H1548,2)</f>
        <v>0</v>
      </c>
      <c r="K1548" s="182" t="s">
        <v>149</v>
      </c>
      <c r="L1548" s="41"/>
      <c r="M1548" s="187" t="s">
        <v>19</v>
      </c>
      <c r="N1548" s="188" t="s">
        <v>47</v>
      </c>
      <c r="O1548" s="66"/>
      <c r="P1548" s="189">
        <f>O1548*H1548</f>
        <v>0</v>
      </c>
      <c r="Q1548" s="189">
        <v>0</v>
      </c>
      <c r="R1548" s="189">
        <f>Q1548*H1548</f>
        <v>0</v>
      </c>
      <c r="S1548" s="189">
        <v>0</v>
      </c>
      <c r="T1548" s="190">
        <f>S1548*H1548</f>
        <v>0</v>
      </c>
      <c r="U1548" s="36"/>
      <c r="V1548" s="36"/>
      <c r="W1548" s="36"/>
      <c r="X1548" s="36"/>
      <c r="Y1548" s="36"/>
      <c r="Z1548" s="36"/>
      <c r="AA1548" s="36"/>
      <c r="AB1548" s="36"/>
      <c r="AC1548" s="36"/>
      <c r="AD1548" s="36"/>
      <c r="AE1548" s="36"/>
      <c r="AR1548" s="191" t="s">
        <v>339</v>
      </c>
      <c r="AT1548" s="191" t="s">
        <v>145</v>
      </c>
      <c r="AU1548" s="191" t="s">
        <v>86</v>
      </c>
      <c r="AY1548" s="19" t="s">
        <v>142</v>
      </c>
      <c r="BE1548" s="192">
        <f>IF(N1548="základní",J1548,0)</f>
        <v>0</v>
      </c>
      <c r="BF1548" s="192">
        <f>IF(N1548="snížená",J1548,0)</f>
        <v>0</v>
      </c>
      <c r="BG1548" s="192">
        <f>IF(N1548="zákl. přenesená",J1548,0)</f>
        <v>0</v>
      </c>
      <c r="BH1548" s="192">
        <f>IF(N1548="sníž. přenesená",J1548,0)</f>
        <v>0</v>
      </c>
      <c r="BI1548" s="192">
        <f>IF(N1548="nulová",J1548,0)</f>
        <v>0</v>
      </c>
      <c r="BJ1548" s="19" t="s">
        <v>84</v>
      </c>
      <c r="BK1548" s="192">
        <f>ROUND(I1548*H1548,2)</f>
        <v>0</v>
      </c>
      <c r="BL1548" s="19" t="s">
        <v>339</v>
      </c>
      <c r="BM1548" s="191" t="s">
        <v>2184</v>
      </c>
    </row>
    <row r="1549" spans="1:65" s="2" customFormat="1" ht="11.25">
      <c r="A1549" s="36"/>
      <c r="B1549" s="37"/>
      <c r="C1549" s="38"/>
      <c r="D1549" s="193" t="s">
        <v>152</v>
      </c>
      <c r="E1549" s="38"/>
      <c r="F1549" s="194" t="s">
        <v>2185</v>
      </c>
      <c r="G1549" s="38"/>
      <c r="H1549" s="38"/>
      <c r="I1549" s="195"/>
      <c r="J1549" s="38"/>
      <c r="K1549" s="38"/>
      <c r="L1549" s="41"/>
      <c r="M1549" s="196"/>
      <c r="N1549" s="197"/>
      <c r="O1549" s="66"/>
      <c r="P1549" s="66"/>
      <c r="Q1549" s="66"/>
      <c r="R1549" s="66"/>
      <c r="S1549" s="66"/>
      <c r="T1549" s="67"/>
      <c r="U1549" s="36"/>
      <c r="V1549" s="36"/>
      <c r="W1549" s="36"/>
      <c r="X1549" s="36"/>
      <c r="Y1549" s="36"/>
      <c r="Z1549" s="36"/>
      <c r="AA1549" s="36"/>
      <c r="AB1549" s="36"/>
      <c r="AC1549" s="36"/>
      <c r="AD1549" s="36"/>
      <c r="AE1549" s="36"/>
      <c r="AT1549" s="19" t="s">
        <v>152</v>
      </c>
      <c r="AU1549" s="19" t="s">
        <v>86</v>
      </c>
    </row>
    <row r="1550" spans="1:65" s="13" customFormat="1" ht="11.25">
      <c r="B1550" s="206"/>
      <c r="C1550" s="207"/>
      <c r="D1550" s="198" t="s">
        <v>254</v>
      </c>
      <c r="E1550" s="208" t="s">
        <v>19</v>
      </c>
      <c r="F1550" s="209" t="s">
        <v>2129</v>
      </c>
      <c r="G1550" s="207"/>
      <c r="H1550" s="210">
        <v>2</v>
      </c>
      <c r="I1550" s="211"/>
      <c r="J1550" s="207"/>
      <c r="K1550" s="207"/>
      <c r="L1550" s="212"/>
      <c r="M1550" s="213"/>
      <c r="N1550" s="214"/>
      <c r="O1550" s="214"/>
      <c r="P1550" s="214"/>
      <c r="Q1550" s="214"/>
      <c r="R1550" s="214"/>
      <c r="S1550" s="214"/>
      <c r="T1550" s="215"/>
      <c r="AT1550" s="216" t="s">
        <v>254</v>
      </c>
      <c r="AU1550" s="216" t="s">
        <v>86</v>
      </c>
      <c r="AV1550" s="13" t="s">
        <v>86</v>
      </c>
      <c r="AW1550" s="13" t="s">
        <v>37</v>
      </c>
      <c r="AX1550" s="13" t="s">
        <v>76</v>
      </c>
      <c r="AY1550" s="216" t="s">
        <v>142</v>
      </c>
    </row>
    <row r="1551" spans="1:65" s="13" customFormat="1" ht="11.25">
      <c r="B1551" s="206"/>
      <c r="C1551" s="207"/>
      <c r="D1551" s="198" t="s">
        <v>254</v>
      </c>
      <c r="E1551" s="208" t="s">
        <v>19</v>
      </c>
      <c r="F1551" s="209" t="s">
        <v>2136</v>
      </c>
      <c r="G1551" s="207"/>
      <c r="H1551" s="210">
        <v>1</v>
      </c>
      <c r="I1551" s="211"/>
      <c r="J1551" s="207"/>
      <c r="K1551" s="207"/>
      <c r="L1551" s="212"/>
      <c r="M1551" s="213"/>
      <c r="N1551" s="214"/>
      <c r="O1551" s="214"/>
      <c r="P1551" s="214"/>
      <c r="Q1551" s="214"/>
      <c r="R1551" s="214"/>
      <c r="S1551" s="214"/>
      <c r="T1551" s="215"/>
      <c r="AT1551" s="216" t="s">
        <v>254</v>
      </c>
      <c r="AU1551" s="216" t="s">
        <v>86</v>
      </c>
      <c r="AV1551" s="13" t="s">
        <v>86</v>
      </c>
      <c r="AW1551" s="13" t="s">
        <v>37</v>
      </c>
      <c r="AX1551" s="13" t="s">
        <v>76</v>
      </c>
      <c r="AY1551" s="216" t="s">
        <v>142</v>
      </c>
    </row>
    <row r="1552" spans="1:65" s="13" customFormat="1" ht="11.25">
      <c r="B1552" s="206"/>
      <c r="C1552" s="207"/>
      <c r="D1552" s="198" t="s">
        <v>254</v>
      </c>
      <c r="E1552" s="208" t="s">
        <v>19</v>
      </c>
      <c r="F1552" s="209" t="s">
        <v>2137</v>
      </c>
      <c r="G1552" s="207"/>
      <c r="H1552" s="210">
        <v>1</v>
      </c>
      <c r="I1552" s="211"/>
      <c r="J1552" s="207"/>
      <c r="K1552" s="207"/>
      <c r="L1552" s="212"/>
      <c r="M1552" s="213"/>
      <c r="N1552" s="214"/>
      <c r="O1552" s="214"/>
      <c r="P1552" s="214"/>
      <c r="Q1552" s="214"/>
      <c r="R1552" s="214"/>
      <c r="S1552" s="214"/>
      <c r="T1552" s="215"/>
      <c r="AT1552" s="216" t="s">
        <v>254</v>
      </c>
      <c r="AU1552" s="216" t="s">
        <v>86</v>
      </c>
      <c r="AV1552" s="13" t="s">
        <v>86</v>
      </c>
      <c r="AW1552" s="13" t="s">
        <v>37</v>
      </c>
      <c r="AX1552" s="13" t="s">
        <v>76</v>
      </c>
      <c r="AY1552" s="216" t="s">
        <v>142</v>
      </c>
    </row>
    <row r="1553" spans="1:65" s="13" customFormat="1" ht="11.25">
      <c r="B1553" s="206"/>
      <c r="C1553" s="207"/>
      <c r="D1553" s="198" t="s">
        <v>254</v>
      </c>
      <c r="E1553" s="208" t="s">
        <v>19</v>
      </c>
      <c r="F1553" s="209" t="s">
        <v>2186</v>
      </c>
      <c r="G1553" s="207"/>
      <c r="H1553" s="210">
        <v>4</v>
      </c>
      <c r="I1553" s="211"/>
      <c r="J1553" s="207"/>
      <c r="K1553" s="207"/>
      <c r="L1553" s="212"/>
      <c r="M1553" s="213"/>
      <c r="N1553" s="214"/>
      <c r="O1553" s="214"/>
      <c r="P1553" s="214"/>
      <c r="Q1553" s="214"/>
      <c r="R1553" s="214"/>
      <c r="S1553" s="214"/>
      <c r="T1553" s="215"/>
      <c r="AT1553" s="216" t="s">
        <v>254</v>
      </c>
      <c r="AU1553" s="216" t="s">
        <v>86</v>
      </c>
      <c r="AV1553" s="13" t="s">
        <v>86</v>
      </c>
      <c r="AW1553" s="13" t="s">
        <v>37</v>
      </c>
      <c r="AX1553" s="13" t="s">
        <v>76</v>
      </c>
      <c r="AY1553" s="216" t="s">
        <v>142</v>
      </c>
    </row>
    <row r="1554" spans="1:65" s="14" customFormat="1" ht="11.25">
      <c r="B1554" s="217"/>
      <c r="C1554" s="218"/>
      <c r="D1554" s="198" t="s">
        <v>254</v>
      </c>
      <c r="E1554" s="219" t="s">
        <v>19</v>
      </c>
      <c r="F1554" s="220" t="s">
        <v>266</v>
      </c>
      <c r="G1554" s="218"/>
      <c r="H1554" s="221">
        <v>8</v>
      </c>
      <c r="I1554" s="222"/>
      <c r="J1554" s="218"/>
      <c r="K1554" s="218"/>
      <c r="L1554" s="223"/>
      <c r="M1554" s="224"/>
      <c r="N1554" s="225"/>
      <c r="O1554" s="225"/>
      <c r="P1554" s="225"/>
      <c r="Q1554" s="225"/>
      <c r="R1554" s="225"/>
      <c r="S1554" s="225"/>
      <c r="T1554" s="226"/>
      <c r="AT1554" s="227" t="s">
        <v>254</v>
      </c>
      <c r="AU1554" s="227" t="s">
        <v>86</v>
      </c>
      <c r="AV1554" s="14" t="s">
        <v>167</v>
      </c>
      <c r="AW1554" s="14" t="s">
        <v>37</v>
      </c>
      <c r="AX1554" s="14" t="s">
        <v>84</v>
      </c>
      <c r="AY1554" s="227" t="s">
        <v>142</v>
      </c>
    </row>
    <row r="1555" spans="1:65" s="2" customFormat="1" ht="24.2" customHeight="1">
      <c r="A1555" s="36"/>
      <c r="B1555" s="37"/>
      <c r="C1555" s="180" t="s">
        <v>2187</v>
      </c>
      <c r="D1555" s="180" t="s">
        <v>145</v>
      </c>
      <c r="E1555" s="181" t="s">
        <v>2188</v>
      </c>
      <c r="F1555" s="182" t="s">
        <v>2189</v>
      </c>
      <c r="G1555" s="183" t="s">
        <v>514</v>
      </c>
      <c r="H1555" s="184">
        <v>1</v>
      </c>
      <c r="I1555" s="185"/>
      <c r="J1555" s="186">
        <f>ROUND(I1555*H1555,2)</f>
        <v>0</v>
      </c>
      <c r="K1555" s="182" t="s">
        <v>149</v>
      </c>
      <c r="L1555" s="41"/>
      <c r="M1555" s="187" t="s">
        <v>19</v>
      </c>
      <c r="N1555" s="188" t="s">
        <v>47</v>
      </c>
      <c r="O1555" s="66"/>
      <c r="P1555" s="189">
        <f>O1555*H1555</f>
        <v>0</v>
      </c>
      <c r="Q1555" s="189">
        <v>0</v>
      </c>
      <c r="R1555" s="189">
        <f>Q1555*H1555</f>
        <v>0</v>
      </c>
      <c r="S1555" s="189">
        <v>0</v>
      </c>
      <c r="T1555" s="190">
        <f>S1555*H1555</f>
        <v>0</v>
      </c>
      <c r="U1555" s="36"/>
      <c r="V1555" s="36"/>
      <c r="W1555" s="36"/>
      <c r="X1555" s="36"/>
      <c r="Y1555" s="36"/>
      <c r="Z1555" s="36"/>
      <c r="AA1555" s="36"/>
      <c r="AB1555" s="36"/>
      <c r="AC1555" s="36"/>
      <c r="AD1555" s="36"/>
      <c r="AE1555" s="36"/>
      <c r="AR1555" s="191" t="s">
        <v>339</v>
      </c>
      <c r="AT1555" s="191" t="s">
        <v>145</v>
      </c>
      <c r="AU1555" s="191" t="s">
        <v>86</v>
      </c>
      <c r="AY1555" s="19" t="s">
        <v>142</v>
      </c>
      <c r="BE1555" s="192">
        <f>IF(N1555="základní",J1555,0)</f>
        <v>0</v>
      </c>
      <c r="BF1555" s="192">
        <f>IF(N1555="snížená",J1555,0)</f>
        <v>0</v>
      </c>
      <c r="BG1555" s="192">
        <f>IF(N1555="zákl. přenesená",J1555,0)</f>
        <v>0</v>
      </c>
      <c r="BH1555" s="192">
        <f>IF(N1555="sníž. přenesená",J1555,0)</f>
        <v>0</v>
      </c>
      <c r="BI1555" s="192">
        <f>IF(N1555="nulová",J1555,0)</f>
        <v>0</v>
      </c>
      <c r="BJ1555" s="19" t="s">
        <v>84</v>
      </c>
      <c r="BK1555" s="192">
        <f>ROUND(I1555*H1555,2)</f>
        <v>0</v>
      </c>
      <c r="BL1555" s="19" t="s">
        <v>339</v>
      </c>
      <c r="BM1555" s="191" t="s">
        <v>2190</v>
      </c>
    </row>
    <row r="1556" spans="1:65" s="2" customFormat="1" ht="11.25">
      <c r="A1556" s="36"/>
      <c r="B1556" s="37"/>
      <c r="C1556" s="38"/>
      <c r="D1556" s="193" t="s">
        <v>152</v>
      </c>
      <c r="E1556" s="38"/>
      <c r="F1556" s="194" t="s">
        <v>2191</v>
      </c>
      <c r="G1556" s="38"/>
      <c r="H1556" s="38"/>
      <c r="I1556" s="195"/>
      <c r="J1556" s="38"/>
      <c r="K1556" s="38"/>
      <c r="L1556" s="41"/>
      <c r="M1556" s="196"/>
      <c r="N1556" s="197"/>
      <c r="O1556" s="66"/>
      <c r="P1556" s="66"/>
      <c r="Q1556" s="66"/>
      <c r="R1556" s="66"/>
      <c r="S1556" s="66"/>
      <c r="T1556" s="67"/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T1556" s="19" t="s">
        <v>152</v>
      </c>
      <c r="AU1556" s="19" t="s">
        <v>86</v>
      </c>
    </row>
    <row r="1557" spans="1:65" s="13" customFormat="1" ht="11.25">
      <c r="B1557" s="206"/>
      <c r="C1557" s="207"/>
      <c r="D1557" s="198" t="s">
        <v>254</v>
      </c>
      <c r="E1557" s="208" t="s">
        <v>19</v>
      </c>
      <c r="F1557" s="209" t="s">
        <v>2192</v>
      </c>
      <c r="G1557" s="207"/>
      <c r="H1557" s="210">
        <v>1</v>
      </c>
      <c r="I1557" s="211"/>
      <c r="J1557" s="207"/>
      <c r="K1557" s="207"/>
      <c r="L1557" s="212"/>
      <c r="M1557" s="213"/>
      <c r="N1557" s="214"/>
      <c r="O1557" s="214"/>
      <c r="P1557" s="214"/>
      <c r="Q1557" s="214"/>
      <c r="R1557" s="214"/>
      <c r="S1557" s="214"/>
      <c r="T1557" s="215"/>
      <c r="AT1557" s="216" t="s">
        <v>254</v>
      </c>
      <c r="AU1557" s="216" t="s">
        <v>86</v>
      </c>
      <c r="AV1557" s="13" t="s">
        <v>86</v>
      </c>
      <c r="AW1557" s="13" t="s">
        <v>37</v>
      </c>
      <c r="AX1557" s="13" t="s">
        <v>84</v>
      </c>
      <c r="AY1557" s="216" t="s">
        <v>142</v>
      </c>
    </row>
    <row r="1558" spans="1:65" s="2" customFormat="1" ht="21.75" customHeight="1">
      <c r="A1558" s="36"/>
      <c r="B1558" s="37"/>
      <c r="C1558" s="228" t="s">
        <v>2193</v>
      </c>
      <c r="D1558" s="228" t="s">
        <v>351</v>
      </c>
      <c r="E1558" s="229" t="s">
        <v>2194</v>
      </c>
      <c r="F1558" s="230" t="s">
        <v>2195</v>
      </c>
      <c r="G1558" s="231" t="s">
        <v>514</v>
      </c>
      <c r="H1558" s="232">
        <v>2</v>
      </c>
      <c r="I1558" s="233"/>
      <c r="J1558" s="234">
        <f>ROUND(I1558*H1558,2)</f>
        <v>0</v>
      </c>
      <c r="K1558" s="230" t="s">
        <v>149</v>
      </c>
      <c r="L1558" s="235"/>
      <c r="M1558" s="236" t="s">
        <v>19</v>
      </c>
      <c r="N1558" s="237" t="s">
        <v>47</v>
      </c>
      <c r="O1558" s="66"/>
      <c r="P1558" s="189">
        <f>O1558*H1558</f>
        <v>0</v>
      </c>
      <c r="Q1558" s="189">
        <v>1.4999999999999999E-4</v>
      </c>
      <c r="R1558" s="189">
        <f>Q1558*H1558</f>
        <v>2.9999999999999997E-4</v>
      </c>
      <c r="S1558" s="189">
        <v>0</v>
      </c>
      <c r="T1558" s="190">
        <f>S1558*H1558</f>
        <v>0</v>
      </c>
      <c r="U1558" s="36"/>
      <c r="V1558" s="36"/>
      <c r="W1558" s="36"/>
      <c r="X1558" s="36"/>
      <c r="Y1558" s="36"/>
      <c r="Z1558" s="36"/>
      <c r="AA1558" s="36"/>
      <c r="AB1558" s="36"/>
      <c r="AC1558" s="36"/>
      <c r="AD1558" s="36"/>
      <c r="AE1558" s="36"/>
      <c r="AR1558" s="191" t="s">
        <v>437</v>
      </c>
      <c r="AT1558" s="191" t="s">
        <v>351</v>
      </c>
      <c r="AU1558" s="191" t="s">
        <v>86</v>
      </c>
      <c r="AY1558" s="19" t="s">
        <v>142</v>
      </c>
      <c r="BE1558" s="192">
        <f>IF(N1558="základní",J1558,0)</f>
        <v>0</v>
      </c>
      <c r="BF1558" s="192">
        <f>IF(N1558="snížená",J1558,0)</f>
        <v>0</v>
      </c>
      <c r="BG1558" s="192">
        <f>IF(N1558="zákl. přenesená",J1558,0)</f>
        <v>0</v>
      </c>
      <c r="BH1558" s="192">
        <f>IF(N1558="sníž. přenesená",J1558,0)</f>
        <v>0</v>
      </c>
      <c r="BI1558" s="192">
        <f>IF(N1558="nulová",J1558,0)</f>
        <v>0</v>
      </c>
      <c r="BJ1558" s="19" t="s">
        <v>84</v>
      </c>
      <c r="BK1558" s="192">
        <f>ROUND(I1558*H1558,2)</f>
        <v>0</v>
      </c>
      <c r="BL1558" s="19" t="s">
        <v>339</v>
      </c>
      <c r="BM1558" s="191" t="s">
        <v>2196</v>
      </c>
    </row>
    <row r="1559" spans="1:65" s="13" customFormat="1" ht="11.25">
      <c r="B1559" s="206"/>
      <c r="C1559" s="207"/>
      <c r="D1559" s="198" t="s">
        <v>254</v>
      </c>
      <c r="E1559" s="208" t="s">
        <v>19</v>
      </c>
      <c r="F1559" s="209" t="s">
        <v>2129</v>
      </c>
      <c r="G1559" s="207"/>
      <c r="H1559" s="210">
        <v>2</v>
      </c>
      <c r="I1559" s="211"/>
      <c r="J1559" s="207"/>
      <c r="K1559" s="207"/>
      <c r="L1559" s="212"/>
      <c r="M1559" s="213"/>
      <c r="N1559" s="214"/>
      <c r="O1559" s="214"/>
      <c r="P1559" s="214"/>
      <c r="Q1559" s="214"/>
      <c r="R1559" s="214"/>
      <c r="S1559" s="214"/>
      <c r="T1559" s="215"/>
      <c r="AT1559" s="216" t="s">
        <v>254</v>
      </c>
      <c r="AU1559" s="216" t="s">
        <v>86</v>
      </c>
      <c r="AV1559" s="13" t="s">
        <v>86</v>
      </c>
      <c r="AW1559" s="13" t="s">
        <v>37</v>
      </c>
      <c r="AX1559" s="13" t="s">
        <v>84</v>
      </c>
      <c r="AY1559" s="216" t="s">
        <v>142</v>
      </c>
    </row>
    <row r="1560" spans="1:65" s="2" customFormat="1" ht="24.2" customHeight="1">
      <c r="A1560" s="36"/>
      <c r="B1560" s="37"/>
      <c r="C1560" s="228" t="s">
        <v>2197</v>
      </c>
      <c r="D1560" s="228" t="s">
        <v>351</v>
      </c>
      <c r="E1560" s="229" t="s">
        <v>2198</v>
      </c>
      <c r="F1560" s="230" t="s">
        <v>2199</v>
      </c>
      <c r="G1560" s="231" t="s">
        <v>514</v>
      </c>
      <c r="H1560" s="232">
        <v>6</v>
      </c>
      <c r="I1560" s="233"/>
      <c r="J1560" s="234">
        <f>ROUND(I1560*H1560,2)</f>
        <v>0</v>
      </c>
      <c r="K1560" s="230" t="s">
        <v>149</v>
      </c>
      <c r="L1560" s="235"/>
      <c r="M1560" s="236" t="s">
        <v>19</v>
      </c>
      <c r="N1560" s="237" t="s">
        <v>47</v>
      </c>
      <c r="O1560" s="66"/>
      <c r="P1560" s="189">
        <f>O1560*H1560</f>
        <v>0</v>
      </c>
      <c r="Q1560" s="189">
        <v>1.4999999999999999E-4</v>
      </c>
      <c r="R1560" s="189">
        <f>Q1560*H1560</f>
        <v>8.9999999999999998E-4</v>
      </c>
      <c r="S1560" s="189">
        <v>0</v>
      </c>
      <c r="T1560" s="190">
        <f>S1560*H1560</f>
        <v>0</v>
      </c>
      <c r="U1560" s="36"/>
      <c r="V1560" s="36"/>
      <c r="W1560" s="36"/>
      <c r="X1560" s="36"/>
      <c r="Y1560" s="36"/>
      <c r="Z1560" s="36"/>
      <c r="AA1560" s="36"/>
      <c r="AB1560" s="36"/>
      <c r="AC1560" s="36"/>
      <c r="AD1560" s="36"/>
      <c r="AE1560" s="36"/>
      <c r="AR1560" s="191" t="s">
        <v>437</v>
      </c>
      <c r="AT1560" s="191" t="s">
        <v>351</v>
      </c>
      <c r="AU1560" s="191" t="s">
        <v>86</v>
      </c>
      <c r="AY1560" s="19" t="s">
        <v>142</v>
      </c>
      <c r="BE1560" s="192">
        <f>IF(N1560="základní",J1560,0)</f>
        <v>0</v>
      </c>
      <c r="BF1560" s="192">
        <f>IF(N1560="snížená",J1560,0)</f>
        <v>0</v>
      </c>
      <c r="BG1560" s="192">
        <f>IF(N1560="zákl. přenesená",J1560,0)</f>
        <v>0</v>
      </c>
      <c r="BH1560" s="192">
        <f>IF(N1560="sníž. přenesená",J1560,0)</f>
        <v>0</v>
      </c>
      <c r="BI1560" s="192">
        <f>IF(N1560="nulová",J1560,0)</f>
        <v>0</v>
      </c>
      <c r="BJ1560" s="19" t="s">
        <v>84</v>
      </c>
      <c r="BK1560" s="192">
        <f>ROUND(I1560*H1560,2)</f>
        <v>0</v>
      </c>
      <c r="BL1560" s="19" t="s">
        <v>339</v>
      </c>
      <c r="BM1560" s="191" t="s">
        <v>2200</v>
      </c>
    </row>
    <row r="1561" spans="1:65" s="13" customFormat="1" ht="11.25">
      <c r="B1561" s="206"/>
      <c r="C1561" s="207"/>
      <c r="D1561" s="198" t="s">
        <v>254</v>
      </c>
      <c r="E1561" s="208" t="s">
        <v>19</v>
      </c>
      <c r="F1561" s="209" t="s">
        <v>2136</v>
      </c>
      <c r="G1561" s="207"/>
      <c r="H1561" s="210">
        <v>1</v>
      </c>
      <c r="I1561" s="211"/>
      <c r="J1561" s="207"/>
      <c r="K1561" s="207"/>
      <c r="L1561" s="212"/>
      <c r="M1561" s="213"/>
      <c r="N1561" s="214"/>
      <c r="O1561" s="214"/>
      <c r="P1561" s="214"/>
      <c r="Q1561" s="214"/>
      <c r="R1561" s="214"/>
      <c r="S1561" s="214"/>
      <c r="T1561" s="215"/>
      <c r="AT1561" s="216" t="s">
        <v>254</v>
      </c>
      <c r="AU1561" s="216" t="s">
        <v>86</v>
      </c>
      <c r="AV1561" s="13" t="s">
        <v>86</v>
      </c>
      <c r="AW1561" s="13" t="s">
        <v>37</v>
      </c>
      <c r="AX1561" s="13" t="s">
        <v>76</v>
      </c>
      <c r="AY1561" s="216" t="s">
        <v>142</v>
      </c>
    </row>
    <row r="1562" spans="1:65" s="13" customFormat="1" ht="11.25">
      <c r="B1562" s="206"/>
      <c r="C1562" s="207"/>
      <c r="D1562" s="198" t="s">
        <v>254</v>
      </c>
      <c r="E1562" s="208" t="s">
        <v>19</v>
      </c>
      <c r="F1562" s="209" t="s">
        <v>2137</v>
      </c>
      <c r="G1562" s="207"/>
      <c r="H1562" s="210">
        <v>1</v>
      </c>
      <c r="I1562" s="211"/>
      <c r="J1562" s="207"/>
      <c r="K1562" s="207"/>
      <c r="L1562" s="212"/>
      <c r="M1562" s="213"/>
      <c r="N1562" s="214"/>
      <c r="O1562" s="214"/>
      <c r="P1562" s="214"/>
      <c r="Q1562" s="214"/>
      <c r="R1562" s="214"/>
      <c r="S1562" s="214"/>
      <c r="T1562" s="215"/>
      <c r="AT1562" s="216" t="s">
        <v>254</v>
      </c>
      <c r="AU1562" s="216" t="s">
        <v>86</v>
      </c>
      <c r="AV1562" s="13" t="s">
        <v>86</v>
      </c>
      <c r="AW1562" s="13" t="s">
        <v>37</v>
      </c>
      <c r="AX1562" s="13" t="s">
        <v>76</v>
      </c>
      <c r="AY1562" s="216" t="s">
        <v>142</v>
      </c>
    </row>
    <row r="1563" spans="1:65" s="13" customFormat="1" ht="11.25">
      <c r="B1563" s="206"/>
      <c r="C1563" s="207"/>
      <c r="D1563" s="198" t="s">
        <v>254</v>
      </c>
      <c r="E1563" s="208" t="s">
        <v>19</v>
      </c>
      <c r="F1563" s="209" t="s">
        <v>2186</v>
      </c>
      <c r="G1563" s="207"/>
      <c r="H1563" s="210">
        <v>4</v>
      </c>
      <c r="I1563" s="211"/>
      <c r="J1563" s="207"/>
      <c r="K1563" s="207"/>
      <c r="L1563" s="212"/>
      <c r="M1563" s="213"/>
      <c r="N1563" s="214"/>
      <c r="O1563" s="214"/>
      <c r="P1563" s="214"/>
      <c r="Q1563" s="214"/>
      <c r="R1563" s="214"/>
      <c r="S1563" s="214"/>
      <c r="T1563" s="215"/>
      <c r="AT1563" s="216" t="s">
        <v>254</v>
      </c>
      <c r="AU1563" s="216" t="s">
        <v>86</v>
      </c>
      <c r="AV1563" s="13" t="s">
        <v>86</v>
      </c>
      <c r="AW1563" s="13" t="s">
        <v>37</v>
      </c>
      <c r="AX1563" s="13" t="s">
        <v>76</v>
      </c>
      <c r="AY1563" s="216" t="s">
        <v>142</v>
      </c>
    </row>
    <row r="1564" spans="1:65" s="14" customFormat="1" ht="11.25">
      <c r="B1564" s="217"/>
      <c r="C1564" s="218"/>
      <c r="D1564" s="198" t="s">
        <v>254</v>
      </c>
      <c r="E1564" s="219" t="s">
        <v>19</v>
      </c>
      <c r="F1564" s="220" t="s">
        <v>266</v>
      </c>
      <c r="G1564" s="218"/>
      <c r="H1564" s="221">
        <v>6</v>
      </c>
      <c r="I1564" s="222"/>
      <c r="J1564" s="218"/>
      <c r="K1564" s="218"/>
      <c r="L1564" s="223"/>
      <c r="M1564" s="224"/>
      <c r="N1564" s="225"/>
      <c r="O1564" s="225"/>
      <c r="P1564" s="225"/>
      <c r="Q1564" s="225"/>
      <c r="R1564" s="225"/>
      <c r="S1564" s="225"/>
      <c r="T1564" s="226"/>
      <c r="AT1564" s="227" t="s">
        <v>254</v>
      </c>
      <c r="AU1564" s="227" t="s">
        <v>86</v>
      </c>
      <c r="AV1564" s="14" t="s">
        <v>167</v>
      </c>
      <c r="AW1564" s="14" t="s">
        <v>37</v>
      </c>
      <c r="AX1564" s="14" t="s">
        <v>84</v>
      </c>
      <c r="AY1564" s="227" t="s">
        <v>142</v>
      </c>
    </row>
    <row r="1565" spans="1:65" s="2" customFormat="1" ht="24.2" customHeight="1">
      <c r="A1565" s="36"/>
      <c r="B1565" s="37"/>
      <c r="C1565" s="228" t="s">
        <v>2201</v>
      </c>
      <c r="D1565" s="228" t="s">
        <v>351</v>
      </c>
      <c r="E1565" s="229" t="s">
        <v>2202</v>
      </c>
      <c r="F1565" s="230" t="s">
        <v>2203</v>
      </c>
      <c r="G1565" s="231" t="s">
        <v>514</v>
      </c>
      <c r="H1565" s="232">
        <v>1</v>
      </c>
      <c r="I1565" s="233"/>
      <c r="J1565" s="234">
        <f>ROUND(I1565*H1565,2)</f>
        <v>0</v>
      </c>
      <c r="K1565" s="230" t="s">
        <v>149</v>
      </c>
      <c r="L1565" s="235"/>
      <c r="M1565" s="236" t="s">
        <v>19</v>
      </c>
      <c r="N1565" s="237" t="s">
        <v>47</v>
      </c>
      <c r="O1565" s="66"/>
      <c r="P1565" s="189">
        <f>O1565*H1565</f>
        <v>0</v>
      </c>
      <c r="Q1565" s="189">
        <v>1.4999999999999999E-4</v>
      </c>
      <c r="R1565" s="189">
        <f>Q1565*H1565</f>
        <v>1.4999999999999999E-4</v>
      </c>
      <c r="S1565" s="189">
        <v>0</v>
      </c>
      <c r="T1565" s="190">
        <f>S1565*H1565</f>
        <v>0</v>
      </c>
      <c r="U1565" s="36"/>
      <c r="V1565" s="36"/>
      <c r="W1565" s="36"/>
      <c r="X1565" s="36"/>
      <c r="Y1565" s="36"/>
      <c r="Z1565" s="36"/>
      <c r="AA1565" s="36"/>
      <c r="AB1565" s="36"/>
      <c r="AC1565" s="36"/>
      <c r="AD1565" s="36"/>
      <c r="AE1565" s="36"/>
      <c r="AR1565" s="191" t="s">
        <v>437</v>
      </c>
      <c r="AT1565" s="191" t="s">
        <v>351</v>
      </c>
      <c r="AU1565" s="191" t="s">
        <v>86</v>
      </c>
      <c r="AY1565" s="19" t="s">
        <v>142</v>
      </c>
      <c r="BE1565" s="192">
        <f>IF(N1565="základní",J1565,0)</f>
        <v>0</v>
      </c>
      <c r="BF1565" s="192">
        <f>IF(N1565="snížená",J1565,0)</f>
        <v>0</v>
      </c>
      <c r="BG1565" s="192">
        <f>IF(N1565="zákl. přenesená",J1565,0)</f>
        <v>0</v>
      </c>
      <c r="BH1565" s="192">
        <f>IF(N1565="sníž. přenesená",J1565,0)</f>
        <v>0</v>
      </c>
      <c r="BI1565" s="192">
        <f>IF(N1565="nulová",J1565,0)</f>
        <v>0</v>
      </c>
      <c r="BJ1565" s="19" t="s">
        <v>84</v>
      </c>
      <c r="BK1565" s="192">
        <f>ROUND(I1565*H1565,2)</f>
        <v>0</v>
      </c>
      <c r="BL1565" s="19" t="s">
        <v>339</v>
      </c>
      <c r="BM1565" s="191" t="s">
        <v>2204</v>
      </c>
    </row>
    <row r="1566" spans="1:65" s="13" customFormat="1" ht="11.25">
      <c r="B1566" s="206"/>
      <c r="C1566" s="207"/>
      <c r="D1566" s="198" t="s">
        <v>254</v>
      </c>
      <c r="E1566" s="208" t="s">
        <v>19</v>
      </c>
      <c r="F1566" s="209" t="s">
        <v>2192</v>
      </c>
      <c r="G1566" s="207"/>
      <c r="H1566" s="210">
        <v>1</v>
      </c>
      <c r="I1566" s="211"/>
      <c r="J1566" s="207"/>
      <c r="K1566" s="207"/>
      <c r="L1566" s="212"/>
      <c r="M1566" s="213"/>
      <c r="N1566" s="214"/>
      <c r="O1566" s="214"/>
      <c r="P1566" s="214"/>
      <c r="Q1566" s="214"/>
      <c r="R1566" s="214"/>
      <c r="S1566" s="214"/>
      <c r="T1566" s="215"/>
      <c r="AT1566" s="216" t="s">
        <v>254</v>
      </c>
      <c r="AU1566" s="216" t="s">
        <v>86</v>
      </c>
      <c r="AV1566" s="13" t="s">
        <v>86</v>
      </c>
      <c r="AW1566" s="13" t="s">
        <v>37</v>
      </c>
      <c r="AX1566" s="13" t="s">
        <v>84</v>
      </c>
      <c r="AY1566" s="216" t="s">
        <v>142</v>
      </c>
    </row>
    <row r="1567" spans="1:65" s="2" customFormat="1" ht="16.5" customHeight="1">
      <c r="A1567" s="36"/>
      <c r="B1567" s="37"/>
      <c r="C1567" s="228" t="s">
        <v>2205</v>
      </c>
      <c r="D1567" s="228" t="s">
        <v>351</v>
      </c>
      <c r="E1567" s="229" t="s">
        <v>2206</v>
      </c>
      <c r="F1567" s="230" t="s">
        <v>2207</v>
      </c>
      <c r="G1567" s="231" t="s">
        <v>514</v>
      </c>
      <c r="H1567" s="232">
        <v>2</v>
      </c>
      <c r="I1567" s="233"/>
      <c r="J1567" s="234">
        <f>ROUND(I1567*H1567,2)</f>
        <v>0</v>
      </c>
      <c r="K1567" s="230" t="s">
        <v>149</v>
      </c>
      <c r="L1567" s="235"/>
      <c r="M1567" s="236" t="s">
        <v>19</v>
      </c>
      <c r="N1567" s="237" t="s">
        <v>47</v>
      </c>
      <c r="O1567" s="66"/>
      <c r="P1567" s="189">
        <f>O1567*H1567</f>
        <v>0</v>
      </c>
      <c r="Q1567" s="189">
        <v>1.4999999999999999E-4</v>
      </c>
      <c r="R1567" s="189">
        <f>Q1567*H1567</f>
        <v>2.9999999999999997E-4</v>
      </c>
      <c r="S1567" s="189">
        <v>0</v>
      </c>
      <c r="T1567" s="190">
        <f>S1567*H1567</f>
        <v>0</v>
      </c>
      <c r="U1567" s="36"/>
      <c r="V1567" s="36"/>
      <c r="W1567" s="36"/>
      <c r="X1567" s="36"/>
      <c r="Y1567" s="36"/>
      <c r="Z1567" s="36"/>
      <c r="AA1567" s="36"/>
      <c r="AB1567" s="36"/>
      <c r="AC1567" s="36"/>
      <c r="AD1567" s="36"/>
      <c r="AE1567" s="36"/>
      <c r="AR1567" s="191" t="s">
        <v>437</v>
      </c>
      <c r="AT1567" s="191" t="s">
        <v>351</v>
      </c>
      <c r="AU1567" s="191" t="s">
        <v>86</v>
      </c>
      <c r="AY1567" s="19" t="s">
        <v>142</v>
      </c>
      <c r="BE1567" s="192">
        <f>IF(N1567="základní",J1567,0)</f>
        <v>0</v>
      </c>
      <c r="BF1567" s="192">
        <f>IF(N1567="snížená",J1567,0)</f>
        <v>0</v>
      </c>
      <c r="BG1567" s="192">
        <f>IF(N1567="zákl. přenesená",J1567,0)</f>
        <v>0</v>
      </c>
      <c r="BH1567" s="192">
        <f>IF(N1567="sníž. přenesená",J1567,0)</f>
        <v>0</v>
      </c>
      <c r="BI1567" s="192">
        <f>IF(N1567="nulová",J1567,0)</f>
        <v>0</v>
      </c>
      <c r="BJ1567" s="19" t="s">
        <v>84</v>
      </c>
      <c r="BK1567" s="192">
        <f>ROUND(I1567*H1567,2)</f>
        <v>0</v>
      </c>
      <c r="BL1567" s="19" t="s">
        <v>339</v>
      </c>
      <c r="BM1567" s="191" t="s">
        <v>2208</v>
      </c>
    </row>
    <row r="1568" spans="1:65" s="13" customFormat="1" ht="11.25">
      <c r="B1568" s="206"/>
      <c r="C1568" s="207"/>
      <c r="D1568" s="198" t="s">
        <v>254</v>
      </c>
      <c r="E1568" s="208" t="s">
        <v>19</v>
      </c>
      <c r="F1568" s="209" t="s">
        <v>2129</v>
      </c>
      <c r="G1568" s="207"/>
      <c r="H1568" s="210">
        <v>2</v>
      </c>
      <c r="I1568" s="211"/>
      <c r="J1568" s="207"/>
      <c r="K1568" s="207"/>
      <c r="L1568" s="212"/>
      <c r="M1568" s="213"/>
      <c r="N1568" s="214"/>
      <c r="O1568" s="214"/>
      <c r="P1568" s="214"/>
      <c r="Q1568" s="214"/>
      <c r="R1568" s="214"/>
      <c r="S1568" s="214"/>
      <c r="T1568" s="215"/>
      <c r="AT1568" s="216" t="s">
        <v>254</v>
      </c>
      <c r="AU1568" s="216" t="s">
        <v>86</v>
      </c>
      <c r="AV1568" s="13" t="s">
        <v>86</v>
      </c>
      <c r="AW1568" s="13" t="s">
        <v>37</v>
      </c>
      <c r="AX1568" s="13" t="s">
        <v>84</v>
      </c>
      <c r="AY1568" s="216" t="s">
        <v>142</v>
      </c>
    </row>
    <row r="1569" spans="1:65" s="2" customFormat="1" ht="16.5" customHeight="1">
      <c r="A1569" s="36"/>
      <c r="B1569" s="37"/>
      <c r="C1569" s="228" t="s">
        <v>2209</v>
      </c>
      <c r="D1569" s="228" t="s">
        <v>351</v>
      </c>
      <c r="E1569" s="229" t="s">
        <v>2210</v>
      </c>
      <c r="F1569" s="230" t="s">
        <v>2211</v>
      </c>
      <c r="G1569" s="231" t="s">
        <v>514</v>
      </c>
      <c r="H1569" s="232">
        <v>8</v>
      </c>
      <c r="I1569" s="233"/>
      <c r="J1569" s="234">
        <f>ROUND(I1569*H1569,2)</f>
        <v>0</v>
      </c>
      <c r="K1569" s="230" t="s">
        <v>149</v>
      </c>
      <c r="L1569" s="235"/>
      <c r="M1569" s="236" t="s">
        <v>19</v>
      </c>
      <c r="N1569" s="237" t="s">
        <v>47</v>
      </c>
      <c r="O1569" s="66"/>
      <c r="P1569" s="189">
        <f>O1569*H1569</f>
        <v>0</v>
      </c>
      <c r="Q1569" s="189">
        <v>2.2000000000000001E-3</v>
      </c>
      <c r="R1569" s="189">
        <f>Q1569*H1569</f>
        <v>1.7600000000000001E-2</v>
      </c>
      <c r="S1569" s="189">
        <v>0</v>
      </c>
      <c r="T1569" s="190">
        <f>S1569*H1569</f>
        <v>0</v>
      </c>
      <c r="U1569" s="36"/>
      <c r="V1569" s="36"/>
      <c r="W1569" s="36"/>
      <c r="X1569" s="36"/>
      <c r="Y1569" s="36"/>
      <c r="Z1569" s="36"/>
      <c r="AA1569" s="36"/>
      <c r="AB1569" s="36"/>
      <c r="AC1569" s="36"/>
      <c r="AD1569" s="36"/>
      <c r="AE1569" s="36"/>
      <c r="AR1569" s="191" t="s">
        <v>437</v>
      </c>
      <c r="AT1569" s="191" t="s">
        <v>351</v>
      </c>
      <c r="AU1569" s="191" t="s">
        <v>86</v>
      </c>
      <c r="AY1569" s="19" t="s">
        <v>142</v>
      </c>
      <c r="BE1569" s="192">
        <f>IF(N1569="základní",J1569,0)</f>
        <v>0</v>
      </c>
      <c r="BF1569" s="192">
        <f>IF(N1569="snížená",J1569,0)</f>
        <v>0</v>
      </c>
      <c r="BG1569" s="192">
        <f>IF(N1569="zákl. přenesená",J1569,0)</f>
        <v>0</v>
      </c>
      <c r="BH1569" s="192">
        <f>IF(N1569="sníž. přenesená",J1569,0)</f>
        <v>0</v>
      </c>
      <c r="BI1569" s="192">
        <f>IF(N1569="nulová",J1569,0)</f>
        <v>0</v>
      </c>
      <c r="BJ1569" s="19" t="s">
        <v>84</v>
      </c>
      <c r="BK1569" s="192">
        <f>ROUND(I1569*H1569,2)</f>
        <v>0</v>
      </c>
      <c r="BL1569" s="19" t="s">
        <v>339</v>
      </c>
      <c r="BM1569" s="191" t="s">
        <v>2212</v>
      </c>
    </row>
    <row r="1570" spans="1:65" s="13" customFormat="1" ht="11.25">
      <c r="B1570" s="206"/>
      <c r="C1570" s="207"/>
      <c r="D1570" s="198" t="s">
        <v>254</v>
      </c>
      <c r="E1570" s="208" t="s">
        <v>19</v>
      </c>
      <c r="F1570" s="209" t="s">
        <v>2129</v>
      </c>
      <c r="G1570" s="207"/>
      <c r="H1570" s="210">
        <v>2</v>
      </c>
      <c r="I1570" s="211"/>
      <c r="J1570" s="207"/>
      <c r="K1570" s="207"/>
      <c r="L1570" s="212"/>
      <c r="M1570" s="213"/>
      <c r="N1570" s="214"/>
      <c r="O1570" s="214"/>
      <c r="P1570" s="214"/>
      <c r="Q1570" s="214"/>
      <c r="R1570" s="214"/>
      <c r="S1570" s="214"/>
      <c r="T1570" s="215"/>
      <c r="AT1570" s="216" t="s">
        <v>254</v>
      </c>
      <c r="AU1570" s="216" t="s">
        <v>86</v>
      </c>
      <c r="AV1570" s="13" t="s">
        <v>86</v>
      </c>
      <c r="AW1570" s="13" t="s">
        <v>37</v>
      </c>
      <c r="AX1570" s="13" t="s">
        <v>76</v>
      </c>
      <c r="AY1570" s="216" t="s">
        <v>142</v>
      </c>
    </row>
    <row r="1571" spans="1:65" s="13" customFormat="1" ht="11.25">
      <c r="B1571" s="206"/>
      <c r="C1571" s="207"/>
      <c r="D1571" s="198" t="s">
        <v>254</v>
      </c>
      <c r="E1571" s="208" t="s">
        <v>19</v>
      </c>
      <c r="F1571" s="209" t="s">
        <v>2136</v>
      </c>
      <c r="G1571" s="207"/>
      <c r="H1571" s="210">
        <v>1</v>
      </c>
      <c r="I1571" s="211"/>
      <c r="J1571" s="207"/>
      <c r="K1571" s="207"/>
      <c r="L1571" s="212"/>
      <c r="M1571" s="213"/>
      <c r="N1571" s="214"/>
      <c r="O1571" s="214"/>
      <c r="P1571" s="214"/>
      <c r="Q1571" s="214"/>
      <c r="R1571" s="214"/>
      <c r="S1571" s="214"/>
      <c r="T1571" s="215"/>
      <c r="AT1571" s="216" t="s">
        <v>254</v>
      </c>
      <c r="AU1571" s="216" t="s">
        <v>86</v>
      </c>
      <c r="AV1571" s="13" t="s">
        <v>86</v>
      </c>
      <c r="AW1571" s="13" t="s">
        <v>37</v>
      </c>
      <c r="AX1571" s="13" t="s">
        <v>76</v>
      </c>
      <c r="AY1571" s="216" t="s">
        <v>142</v>
      </c>
    </row>
    <row r="1572" spans="1:65" s="13" customFormat="1" ht="11.25">
      <c r="B1572" s="206"/>
      <c r="C1572" s="207"/>
      <c r="D1572" s="198" t="s">
        <v>254</v>
      </c>
      <c r="E1572" s="208" t="s">
        <v>19</v>
      </c>
      <c r="F1572" s="209" t="s">
        <v>2137</v>
      </c>
      <c r="G1572" s="207"/>
      <c r="H1572" s="210">
        <v>1</v>
      </c>
      <c r="I1572" s="211"/>
      <c r="J1572" s="207"/>
      <c r="K1572" s="207"/>
      <c r="L1572" s="212"/>
      <c r="M1572" s="213"/>
      <c r="N1572" s="214"/>
      <c r="O1572" s="214"/>
      <c r="P1572" s="214"/>
      <c r="Q1572" s="214"/>
      <c r="R1572" s="214"/>
      <c r="S1572" s="214"/>
      <c r="T1572" s="215"/>
      <c r="AT1572" s="216" t="s">
        <v>254</v>
      </c>
      <c r="AU1572" s="216" t="s">
        <v>86</v>
      </c>
      <c r="AV1572" s="13" t="s">
        <v>86</v>
      </c>
      <c r="AW1572" s="13" t="s">
        <v>37</v>
      </c>
      <c r="AX1572" s="13" t="s">
        <v>76</v>
      </c>
      <c r="AY1572" s="216" t="s">
        <v>142</v>
      </c>
    </row>
    <row r="1573" spans="1:65" s="13" customFormat="1" ht="11.25">
      <c r="B1573" s="206"/>
      <c r="C1573" s="207"/>
      <c r="D1573" s="198" t="s">
        <v>254</v>
      </c>
      <c r="E1573" s="208" t="s">
        <v>19</v>
      </c>
      <c r="F1573" s="209" t="s">
        <v>2186</v>
      </c>
      <c r="G1573" s="207"/>
      <c r="H1573" s="210">
        <v>4</v>
      </c>
      <c r="I1573" s="211"/>
      <c r="J1573" s="207"/>
      <c r="K1573" s="207"/>
      <c r="L1573" s="212"/>
      <c r="M1573" s="213"/>
      <c r="N1573" s="214"/>
      <c r="O1573" s="214"/>
      <c r="P1573" s="214"/>
      <c r="Q1573" s="214"/>
      <c r="R1573" s="214"/>
      <c r="S1573" s="214"/>
      <c r="T1573" s="215"/>
      <c r="AT1573" s="216" t="s">
        <v>254</v>
      </c>
      <c r="AU1573" s="216" t="s">
        <v>86</v>
      </c>
      <c r="AV1573" s="13" t="s">
        <v>86</v>
      </c>
      <c r="AW1573" s="13" t="s">
        <v>37</v>
      </c>
      <c r="AX1573" s="13" t="s">
        <v>76</v>
      </c>
      <c r="AY1573" s="216" t="s">
        <v>142</v>
      </c>
    </row>
    <row r="1574" spans="1:65" s="14" customFormat="1" ht="11.25">
      <c r="B1574" s="217"/>
      <c r="C1574" s="218"/>
      <c r="D1574" s="198" t="s">
        <v>254</v>
      </c>
      <c r="E1574" s="219" t="s">
        <v>19</v>
      </c>
      <c r="F1574" s="220" t="s">
        <v>266</v>
      </c>
      <c r="G1574" s="218"/>
      <c r="H1574" s="221">
        <v>8</v>
      </c>
      <c r="I1574" s="222"/>
      <c r="J1574" s="218"/>
      <c r="K1574" s="218"/>
      <c r="L1574" s="223"/>
      <c r="M1574" s="224"/>
      <c r="N1574" s="225"/>
      <c r="O1574" s="225"/>
      <c r="P1574" s="225"/>
      <c r="Q1574" s="225"/>
      <c r="R1574" s="225"/>
      <c r="S1574" s="225"/>
      <c r="T1574" s="226"/>
      <c r="AT1574" s="227" t="s">
        <v>254</v>
      </c>
      <c r="AU1574" s="227" t="s">
        <v>86</v>
      </c>
      <c r="AV1574" s="14" t="s">
        <v>167</v>
      </c>
      <c r="AW1574" s="14" t="s">
        <v>37</v>
      </c>
      <c r="AX1574" s="14" t="s">
        <v>84</v>
      </c>
      <c r="AY1574" s="227" t="s">
        <v>142</v>
      </c>
    </row>
    <row r="1575" spans="1:65" s="2" customFormat="1" ht="16.5" customHeight="1">
      <c r="A1575" s="36"/>
      <c r="B1575" s="37"/>
      <c r="C1575" s="228" t="s">
        <v>2213</v>
      </c>
      <c r="D1575" s="228" t="s">
        <v>351</v>
      </c>
      <c r="E1575" s="229" t="s">
        <v>2214</v>
      </c>
      <c r="F1575" s="230" t="s">
        <v>2215</v>
      </c>
      <c r="G1575" s="231" t="s">
        <v>514</v>
      </c>
      <c r="H1575" s="232">
        <v>1</v>
      </c>
      <c r="I1575" s="233"/>
      <c r="J1575" s="234">
        <f>ROUND(I1575*H1575,2)</f>
        <v>0</v>
      </c>
      <c r="K1575" s="230" t="s">
        <v>149</v>
      </c>
      <c r="L1575" s="235"/>
      <c r="M1575" s="236" t="s">
        <v>19</v>
      </c>
      <c r="N1575" s="237" t="s">
        <v>47</v>
      </c>
      <c r="O1575" s="66"/>
      <c r="P1575" s="189">
        <f>O1575*H1575</f>
        <v>0</v>
      </c>
      <c r="Q1575" s="189">
        <v>2.2000000000000001E-3</v>
      </c>
      <c r="R1575" s="189">
        <f>Q1575*H1575</f>
        <v>2.2000000000000001E-3</v>
      </c>
      <c r="S1575" s="189">
        <v>0</v>
      </c>
      <c r="T1575" s="190">
        <f>S1575*H1575</f>
        <v>0</v>
      </c>
      <c r="U1575" s="36"/>
      <c r="V1575" s="36"/>
      <c r="W1575" s="36"/>
      <c r="X1575" s="36"/>
      <c r="Y1575" s="36"/>
      <c r="Z1575" s="36"/>
      <c r="AA1575" s="36"/>
      <c r="AB1575" s="36"/>
      <c r="AC1575" s="36"/>
      <c r="AD1575" s="36"/>
      <c r="AE1575" s="36"/>
      <c r="AR1575" s="191" t="s">
        <v>437</v>
      </c>
      <c r="AT1575" s="191" t="s">
        <v>351</v>
      </c>
      <c r="AU1575" s="191" t="s">
        <v>86</v>
      </c>
      <c r="AY1575" s="19" t="s">
        <v>142</v>
      </c>
      <c r="BE1575" s="192">
        <f>IF(N1575="základní",J1575,0)</f>
        <v>0</v>
      </c>
      <c r="BF1575" s="192">
        <f>IF(N1575="snížená",J1575,0)</f>
        <v>0</v>
      </c>
      <c r="BG1575" s="192">
        <f>IF(N1575="zákl. přenesená",J1575,0)</f>
        <v>0</v>
      </c>
      <c r="BH1575" s="192">
        <f>IF(N1575="sníž. přenesená",J1575,0)</f>
        <v>0</v>
      </c>
      <c r="BI1575" s="192">
        <f>IF(N1575="nulová",J1575,0)</f>
        <v>0</v>
      </c>
      <c r="BJ1575" s="19" t="s">
        <v>84</v>
      </c>
      <c r="BK1575" s="192">
        <f>ROUND(I1575*H1575,2)</f>
        <v>0</v>
      </c>
      <c r="BL1575" s="19" t="s">
        <v>339</v>
      </c>
      <c r="BM1575" s="191" t="s">
        <v>2216</v>
      </c>
    </row>
    <row r="1576" spans="1:65" s="13" customFormat="1" ht="11.25">
      <c r="B1576" s="206"/>
      <c r="C1576" s="207"/>
      <c r="D1576" s="198" t="s">
        <v>254</v>
      </c>
      <c r="E1576" s="208" t="s">
        <v>19</v>
      </c>
      <c r="F1576" s="209" t="s">
        <v>2192</v>
      </c>
      <c r="G1576" s="207"/>
      <c r="H1576" s="210">
        <v>1</v>
      </c>
      <c r="I1576" s="211"/>
      <c r="J1576" s="207"/>
      <c r="K1576" s="207"/>
      <c r="L1576" s="212"/>
      <c r="M1576" s="213"/>
      <c r="N1576" s="214"/>
      <c r="O1576" s="214"/>
      <c r="P1576" s="214"/>
      <c r="Q1576" s="214"/>
      <c r="R1576" s="214"/>
      <c r="S1576" s="214"/>
      <c r="T1576" s="215"/>
      <c r="AT1576" s="216" t="s">
        <v>254</v>
      </c>
      <c r="AU1576" s="216" t="s">
        <v>86</v>
      </c>
      <c r="AV1576" s="13" t="s">
        <v>86</v>
      </c>
      <c r="AW1576" s="13" t="s">
        <v>37</v>
      </c>
      <c r="AX1576" s="13" t="s">
        <v>84</v>
      </c>
      <c r="AY1576" s="216" t="s">
        <v>142</v>
      </c>
    </row>
    <row r="1577" spans="1:65" s="2" customFormat="1" ht="37.9" customHeight="1">
      <c r="A1577" s="36"/>
      <c r="B1577" s="37"/>
      <c r="C1577" s="180" t="s">
        <v>2217</v>
      </c>
      <c r="D1577" s="180" t="s">
        <v>145</v>
      </c>
      <c r="E1577" s="181" t="s">
        <v>2218</v>
      </c>
      <c r="F1577" s="182" t="s">
        <v>2219</v>
      </c>
      <c r="G1577" s="183" t="s">
        <v>514</v>
      </c>
      <c r="H1577" s="184">
        <v>6</v>
      </c>
      <c r="I1577" s="185"/>
      <c r="J1577" s="186">
        <f>ROUND(I1577*H1577,2)</f>
        <v>0</v>
      </c>
      <c r="K1577" s="182" t="s">
        <v>149</v>
      </c>
      <c r="L1577" s="41"/>
      <c r="M1577" s="187" t="s">
        <v>19</v>
      </c>
      <c r="N1577" s="188" t="s">
        <v>47</v>
      </c>
      <c r="O1577" s="66"/>
      <c r="P1577" s="189">
        <f>O1577*H1577</f>
        <v>0</v>
      </c>
      <c r="Q1577" s="189">
        <v>4.6999999999999999E-4</v>
      </c>
      <c r="R1577" s="189">
        <f>Q1577*H1577</f>
        <v>2.82E-3</v>
      </c>
      <c r="S1577" s="189">
        <v>0</v>
      </c>
      <c r="T1577" s="190">
        <f>S1577*H1577</f>
        <v>0</v>
      </c>
      <c r="U1577" s="36"/>
      <c r="V1577" s="36"/>
      <c r="W1577" s="36"/>
      <c r="X1577" s="36"/>
      <c r="Y1577" s="36"/>
      <c r="Z1577" s="36"/>
      <c r="AA1577" s="36"/>
      <c r="AB1577" s="36"/>
      <c r="AC1577" s="36"/>
      <c r="AD1577" s="36"/>
      <c r="AE1577" s="36"/>
      <c r="AR1577" s="191" t="s">
        <v>339</v>
      </c>
      <c r="AT1577" s="191" t="s">
        <v>145</v>
      </c>
      <c r="AU1577" s="191" t="s">
        <v>86</v>
      </c>
      <c r="AY1577" s="19" t="s">
        <v>142</v>
      </c>
      <c r="BE1577" s="192">
        <f>IF(N1577="základní",J1577,0)</f>
        <v>0</v>
      </c>
      <c r="BF1577" s="192">
        <f>IF(N1577="snížená",J1577,0)</f>
        <v>0</v>
      </c>
      <c r="BG1577" s="192">
        <f>IF(N1577="zákl. přenesená",J1577,0)</f>
        <v>0</v>
      </c>
      <c r="BH1577" s="192">
        <f>IF(N1577="sníž. přenesená",J1577,0)</f>
        <v>0</v>
      </c>
      <c r="BI1577" s="192">
        <f>IF(N1577="nulová",J1577,0)</f>
        <v>0</v>
      </c>
      <c r="BJ1577" s="19" t="s">
        <v>84</v>
      </c>
      <c r="BK1577" s="192">
        <f>ROUND(I1577*H1577,2)</f>
        <v>0</v>
      </c>
      <c r="BL1577" s="19" t="s">
        <v>339</v>
      </c>
      <c r="BM1577" s="191" t="s">
        <v>2220</v>
      </c>
    </row>
    <row r="1578" spans="1:65" s="2" customFormat="1" ht="11.25">
      <c r="A1578" s="36"/>
      <c r="B1578" s="37"/>
      <c r="C1578" s="38"/>
      <c r="D1578" s="193" t="s">
        <v>152</v>
      </c>
      <c r="E1578" s="38"/>
      <c r="F1578" s="194" t="s">
        <v>2221</v>
      </c>
      <c r="G1578" s="38"/>
      <c r="H1578" s="38"/>
      <c r="I1578" s="195"/>
      <c r="J1578" s="38"/>
      <c r="K1578" s="38"/>
      <c r="L1578" s="41"/>
      <c r="M1578" s="196"/>
      <c r="N1578" s="197"/>
      <c r="O1578" s="66"/>
      <c r="P1578" s="66"/>
      <c r="Q1578" s="66"/>
      <c r="R1578" s="66"/>
      <c r="S1578" s="66"/>
      <c r="T1578" s="67"/>
      <c r="U1578" s="36"/>
      <c r="V1578" s="36"/>
      <c r="W1578" s="36"/>
      <c r="X1578" s="36"/>
      <c r="Y1578" s="36"/>
      <c r="Z1578" s="36"/>
      <c r="AA1578" s="36"/>
      <c r="AB1578" s="36"/>
      <c r="AC1578" s="36"/>
      <c r="AD1578" s="36"/>
      <c r="AE1578" s="36"/>
      <c r="AT1578" s="19" t="s">
        <v>152</v>
      </c>
      <c r="AU1578" s="19" t="s">
        <v>86</v>
      </c>
    </row>
    <row r="1579" spans="1:65" s="13" customFormat="1" ht="11.25">
      <c r="B1579" s="206"/>
      <c r="C1579" s="207"/>
      <c r="D1579" s="198" t="s">
        <v>254</v>
      </c>
      <c r="E1579" s="208" t="s">
        <v>19</v>
      </c>
      <c r="F1579" s="209" t="s">
        <v>2137</v>
      </c>
      <c r="G1579" s="207"/>
      <c r="H1579" s="210">
        <v>1</v>
      </c>
      <c r="I1579" s="211"/>
      <c r="J1579" s="207"/>
      <c r="K1579" s="207"/>
      <c r="L1579" s="212"/>
      <c r="M1579" s="213"/>
      <c r="N1579" s="214"/>
      <c r="O1579" s="214"/>
      <c r="P1579" s="214"/>
      <c r="Q1579" s="214"/>
      <c r="R1579" s="214"/>
      <c r="S1579" s="214"/>
      <c r="T1579" s="215"/>
      <c r="AT1579" s="216" t="s">
        <v>254</v>
      </c>
      <c r="AU1579" s="216" t="s">
        <v>86</v>
      </c>
      <c r="AV1579" s="13" t="s">
        <v>86</v>
      </c>
      <c r="AW1579" s="13" t="s">
        <v>37</v>
      </c>
      <c r="AX1579" s="13" t="s">
        <v>76</v>
      </c>
      <c r="AY1579" s="216" t="s">
        <v>142</v>
      </c>
    </row>
    <row r="1580" spans="1:65" s="13" customFormat="1" ht="11.25">
      <c r="B1580" s="206"/>
      <c r="C1580" s="207"/>
      <c r="D1580" s="198" t="s">
        <v>254</v>
      </c>
      <c r="E1580" s="208" t="s">
        <v>19</v>
      </c>
      <c r="F1580" s="209" t="s">
        <v>2130</v>
      </c>
      <c r="G1580" s="207"/>
      <c r="H1580" s="210">
        <v>5</v>
      </c>
      <c r="I1580" s="211"/>
      <c r="J1580" s="207"/>
      <c r="K1580" s="207"/>
      <c r="L1580" s="212"/>
      <c r="M1580" s="213"/>
      <c r="N1580" s="214"/>
      <c r="O1580" s="214"/>
      <c r="P1580" s="214"/>
      <c r="Q1580" s="214"/>
      <c r="R1580" s="214"/>
      <c r="S1580" s="214"/>
      <c r="T1580" s="215"/>
      <c r="AT1580" s="216" t="s">
        <v>254</v>
      </c>
      <c r="AU1580" s="216" t="s">
        <v>86</v>
      </c>
      <c r="AV1580" s="13" t="s">
        <v>86</v>
      </c>
      <c r="AW1580" s="13" t="s">
        <v>37</v>
      </c>
      <c r="AX1580" s="13" t="s">
        <v>76</v>
      </c>
      <c r="AY1580" s="216" t="s">
        <v>142</v>
      </c>
    </row>
    <row r="1581" spans="1:65" s="14" customFormat="1" ht="11.25">
      <c r="B1581" s="217"/>
      <c r="C1581" s="218"/>
      <c r="D1581" s="198" t="s">
        <v>254</v>
      </c>
      <c r="E1581" s="219" t="s">
        <v>19</v>
      </c>
      <c r="F1581" s="220" t="s">
        <v>266</v>
      </c>
      <c r="G1581" s="218"/>
      <c r="H1581" s="221">
        <v>6</v>
      </c>
      <c r="I1581" s="222"/>
      <c r="J1581" s="218"/>
      <c r="K1581" s="218"/>
      <c r="L1581" s="223"/>
      <c r="M1581" s="224"/>
      <c r="N1581" s="225"/>
      <c r="O1581" s="225"/>
      <c r="P1581" s="225"/>
      <c r="Q1581" s="225"/>
      <c r="R1581" s="225"/>
      <c r="S1581" s="225"/>
      <c r="T1581" s="226"/>
      <c r="AT1581" s="227" t="s">
        <v>254</v>
      </c>
      <c r="AU1581" s="227" t="s">
        <v>86</v>
      </c>
      <c r="AV1581" s="14" t="s">
        <v>167</v>
      </c>
      <c r="AW1581" s="14" t="s">
        <v>37</v>
      </c>
      <c r="AX1581" s="14" t="s">
        <v>84</v>
      </c>
      <c r="AY1581" s="227" t="s">
        <v>142</v>
      </c>
    </row>
    <row r="1582" spans="1:65" s="2" customFormat="1" ht="37.9" customHeight="1">
      <c r="A1582" s="36"/>
      <c r="B1582" s="37"/>
      <c r="C1582" s="228" t="s">
        <v>2222</v>
      </c>
      <c r="D1582" s="228" t="s">
        <v>351</v>
      </c>
      <c r="E1582" s="229" t="s">
        <v>2223</v>
      </c>
      <c r="F1582" s="230" t="s">
        <v>2224</v>
      </c>
      <c r="G1582" s="231" t="s">
        <v>514</v>
      </c>
      <c r="H1582" s="232">
        <v>6</v>
      </c>
      <c r="I1582" s="233"/>
      <c r="J1582" s="234">
        <f>ROUND(I1582*H1582,2)</f>
        <v>0</v>
      </c>
      <c r="K1582" s="230" t="s">
        <v>149</v>
      </c>
      <c r="L1582" s="235"/>
      <c r="M1582" s="236" t="s">
        <v>19</v>
      </c>
      <c r="N1582" s="237" t="s">
        <v>47</v>
      </c>
      <c r="O1582" s="66"/>
      <c r="P1582" s="189">
        <f>O1582*H1582</f>
        <v>0</v>
      </c>
      <c r="Q1582" s="189">
        <v>1.6E-2</v>
      </c>
      <c r="R1582" s="189">
        <f>Q1582*H1582</f>
        <v>9.6000000000000002E-2</v>
      </c>
      <c r="S1582" s="189">
        <v>0</v>
      </c>
      <c r="T1582" s="190">
        <f>S1582*H1582</f>
        <v>0</v>
      </c>
      <c r="U1582" s="36"/>
      <c r="V1582" s="36"/>
      <c r="W1582" s="36"/>
      <c r="X1582" s="36"/>
      <c r="Y1582" s="36"/>
      <c r="Z1582" s="36"/>
      <c r="AA1582" s="36"/>
      <c r="AB1582" s="36"/>
      <c r="AC1582" s="36"/>
      <c r="AD1582" s="36"/>
      <c r="AE1582" s="36"/>
      <c r="AR1582" s="191" t="s">
        <v>437</v>
      </c>
      <c r="AT1582" s="191" t="s">
        <v>351</v>
      </c>
      <c r="AU1582" s="191" t="s">
        <v>86</v>
      </c>
      <c r="AY1582" s="19" t="s">
        <v>142</v>
      </c>
      <c r="BE1582" s="192">
        <f>IF(N1582="základní",J1582,0)</f>
        <v>0</v>
      </c>
      <c r="BF1582" s="192">
        <f>IF(N1582="snížená",J1582,0)</f>
        <v>0</v>
      </c>
      <c r="BG1582" s="192">
        <f>IF(N1582="zákl. přenesená",J1582,0)</f>
        <v>0</v>
      </c>
      <c r="BH1582" s="192">
        <f>IF(N1582="sníž. přenesená",J1582,0)</f>
        <v>0</v>
      </c>
      <c r="BI1582" s="192">
        <f>IF(N1582="nulová",J1582,0)</f>
        <v>0</v>
      </c>
      <c r="BJ1582" s="19" t="s">
        <v>84</v>
      </c>
      <c r="BK1582" s="192">
        <f>ROUND(I1582*H1582,2)</f>
        <v>0</v>
      </c>
      <c r="BL1582" s="19" t="s">
        <v>339</v>
      </c>
      <c r="BM1582" s="191" t="s">
        <v>2225</v>
      </c>
    </row>
    <row r="1583" spans="1:65" s="13" customFormat="1" ht="11.25">
      <c r="B1583" s="206"/>
      <c r="C1583" s="207"/>
      <c r="D1583" s="198" t="s">
        <v>254</v>
      </c>
      <c r="E1583" s="208" t="s">
        <v>19</v>
      </c>
      <c r="F1583" s="209" t="s">
        <v>2137</v>
      </c>
      <c r="G1583" s="207"/>
      <c r="H1583" s="210">
        <v>1</v>
      </c>
      <c r="I1583" s="211"/>
      <c r="J1583" s="207"/>
      <c r="K1583" s="207"/>
      <c r="L1583" s="212"/>
      <c r="M1583" s="213"/>
      <c r="N1583" s="214"/>
      <c r="O1583" s="214"/>
      <c r="P1583" s="214"/>
      <c r="Q1583" s="214"/>
      <c r="R1583" s="214"/>
      <c r="S1583" s="214"/>
      <c r="T1583" s="215"/>
      <c r="AT1583" s="216" t="s">
        <v>254</v>
      </c>
      <c r="AU1583" s="216" t="s">
        <v>86</v>
      </c>
      <c r="AV1583" s="13" t="s">
        <v>86</v>
      </c>
      <c r="AW1583" s="13" t="s">
        <v>37</v>
      </c>
      <c r="AX1583" s="13" t="s">
        <v>76</v>
      </c>
      <c r="AY1583" s="216" t="s">
        <v>142</v>
      </c>
    </row>
    <row r="1584" spans="1:65" s="13" customFormat="1" ht="11.25">
      <c r="B1584" s="206"/>
      <c r="C1584" s="207"/>
      <c r="D1584" s="198" t="s">
        <v>254</v>
      </c>
      <c r="E1584" s="208" t="s">
        <v>19</v>
      </c>
      <c r="F1584" s="209" t="s">
        <v>2130</v>
      </c>
      <c r="G1584" s="207"/>
      <c r="H1584" s="210">
        <v>5</v>
      </c>
      <c r="I1584" s="211"/>
      <c r="J1584" s="207"/>
      <c r="K1584" s="207"/>
      <c r="L1584" s="212"/>
      <c r="M1584" s="213"/>
      <c r="N1584" s="214"/>
      <c r="O1584" s="214"/>
      <c r="P1584" s="214"/>
      <c r="Q1584" s="214"/>
      <c r="R1584" s="214"/>
      <c r="S1584" s="214"/>
      <c r="T1584" s="215"/>
      <c r="AT1584" s="216" t="s">
        <v>254</v>
      </c>
      <c r="AU1584" s="216" t="s">
        <v>86</v>
      </c>
      <c r="AV1584" s="13" t="s">
        <v>86</v>
      </c>
      <c r="AW1584" s="13" t="s">
        <v>37</v>
      </c>
      <c r="AX1584" s="13" t="s">
        <v>76</v>
      </c>
      <c r="AY1584" s="216" t="s">
        <v>142</v>
      </c>
    </row>
    <row r="1585" spans="1:65" s="14" customFormat="1" ht="11.25">
      <c r="B1585" s="217"/>
      <c r="C1585" s="218"/>
      <c r="D1585" s="198" t="s">
        <v>254</v>
      </c>
      <c r="E1585" s="219" t="s">
        <v>19</v>
      </c>
      <c r="F1585" s="220" t="s">
        <v>266</v>
      </c>
      <c r="G1585" s="218"/>
      <c r="H1585" s="221">
        <v>6</v>
      </c>
      <c r="I1585" s="222"/>
      <c r="J1585" s="218"/>
      <c r="K1585" s="218"/>
      <c r="L1585" s="223"/>
      <c r="M1585" s="224"/>
      <c r="N1585" s="225"/>
      <c r="O1585" s="225"/>
      <c r="P1585" s="225"/>
      <c r="Q1585" s="225"/>
      <c r="R1585" s="225"/>
      <c r="S1585" s="225"/>
      <c r="T1585" s="226"/>
      <c r="AT1585" s="227" t="s">
        <v>254</v>
      </c>
      <c r="AU1585" s="227" t="s">
        <v>86</v>
      </c>
      <c r="AV1585" s="14" t="s">
        <v>167</v>
      </c>
      <c r="AW1585" s="14" t="s">
        <v>37</v>
      </c>
      <c r="AX1585" s="14" t="s">
        <v>84</v>
      </c>
      <c r="AY1585" s="227" t="s">
        <v>142</v>
      </c>
    </row>
    <row r="1586" spans="1:65" s="2" customFormat="1" ht="37.9" customHeight="1">
      <c r="A1586" s="36"/>
      <c r="B1586" s="37"/>
      <c r="C1586" s="180" t="s">
        <v>2226</v>
      </c>
      <c r="D1586" s="180" t="s">
        <v>145</v>
      </c>
      <c r="E1586" s="181" t="s">
        <v>2227</v>
      </c>
      <c r="F1586" s="182" t="s">
        <v>2228</v>
      </c>
      <c r="G1586" s="183" t="s">
        <v>514</v>
      </c>
      <c r="H1586" s="184">
        <v>2</v>
      </c>
      <c r="I1586" s="185"/>
      <c r="J1586" s="186">
        <f>ROUND(I1586*H1586,2)</f>
        <v>0</v>
      </c>
      <c r="K1586" s="182" t="s">
        <v>149</v>
      </c>
      <c r="L1586" s="41"/>
      <c r="M1586" s="187" t="s">
        <v>19</v>
      </c>
      <c r="N1586" s="188" t="s">
        <v>47</v>
      </c>
      <c r="O1586" s="66"/>
      <c r="P1586" s="189">
        <f>O1586*H1586</f>
        <v>0</v>
      </c>
      <c r="Q1586" s="189">
        <v>4.8000000000000001E-4</v>
      </c>
      <c r="R1586" s="189">
        <f>Q1586*H1586</f>
        <v>9.6000000000000002E-4</v>
      </c>
      <c r="S1586" s="189">
        <v>0</v>
      </c>
      <c r="T1586" s="190">
        <f>S1586*H1586</f>
        <v>0</v>
      </c>
      <c r="U1586" s="36"/>
      <c r="V1586" s="36"/>
      <c r="W1586" s="36"/>
      <c r="X1586" s="36"/>
      <c r="Y1586" s="36"/>
      <c r="Z1586" s="36"/>
      <c r="AA1586" s="36"/>
      <c r="AB1586" s="36"/>
      <c r="AC1586" s="36"/>
      <c r="AD1586" s="36"/>
      <c r="AE1586" s="36"/>
      <c r="AR1586" s="191" t="s">
        <v>339</v>
      </c>
      <c r="AT1586" s="191" t="s">
        <v>145</v>
      </c>
      <c r="AU1586" s="191" t="s">
        <v>86</v>
      </c>
      <c r="AY1586" s="19" t="s">
        <v>142</v>
      </c>
      <c r="BE1586" s="192">
        <f>IF(N1586="základní",J1586,0)</f>
        <v>0</v>
      </c>
      <c r="BF1586" s="192">
        <f>IF(N1586="snížená",J1586,0)</f>
        <v>0</v>
      </c>
      <c r="BG1586" s="192">
        <f>IF(N1586="zákl. přenesená",J1586,0)</f>
        <v>0</v>
      </c>
      <c r="BH1586" s="192">
        <f>IF(N1586="sníž. přenesená",J1586,0)</f>
        <v>0</v>
      </c>
      <c r="BI1586" s="192">
        <f>IF(N1586="nulová",J1586,0)</f>
        <v>0</v>
      </c>
      <c r="BJ1586" s="19" t="s">
        <v>84</v>
      </c>
      <c r="BK1586" s="192">
        <f>ROUND(I1586*H1586,2)</f>
        <v>0</v>
      </c>
      <c r="BL1586" s="19" t="s">
        <v>339</v>
      </c>
      <c r="BM1586" s="191" t="s">
        <v>2229</v>
      </c>
    </row>
    <row r="1587" spans="1:65" s="2" customFormat="1" ht="11.25">
      <c r="A1587" s="36"/>
      <c r="B1587" s="37"/>
      <c r="C1587" s="38"/>
      <c r="D1587" s="193" t="s">
        <v>152</v>
      </c>
      <c r="E1587" s="38"/>
      <c r="F1587" s="194" t="s">
        <v>2230</v>
      </c>
      <c r="G1587" s="38"/>
      <c r="H1587" s="38"/>
      <c r="I1587" s="195"/>
      <c r="J1587" s="38"/>
      <c r="K1587" s="38"/>
      <c r="L1587" s="41"/>
      <c r="M1587" s="196"/>
      <c r="N1587" s="197"/>
      <c r="O1587" s="66"/>
      <c r="P1587" s="66"/>
      <c r="Q1587" s="66"/>
      <c r="R1587" s="66"/>
      <c r="S1587" s="66"/>
      <c r="T1587" s="67"/>
      <c r="U1587" s="36"/>
      <c r="V1587" s="36"/>
      <c r="W1587" s="36"/>
      <c r="X1587" s="36"/>
      <c r="Y1587" s="36"/>
      <c r="Z1587" s="36"/>
      <c r="AA1587" s="36"/>
      <c r="AB1587" s="36"/>
      <c r="AC1587" s="36"/>
      <c r="AD1587" s="36"/>
      <c r="AE1587" s="36"/>
      <c r="AT1587" s="19" t="s">
        <v>152</v>
      </c>
      <c r="AU1587" s="19" t="s">
        <v>86</v>
      </c>
    </row>
    <row r="1588" spans="1:65" s="13" customFormat="1" ht="11.25">
      <c r="B1588" s="206"/>
      <c r="C1588" s="207"/>
      <c r="D1588" s="198" t="s">
        <v>254</v>
      </c>
      <c r="E1588" s="208" t="s">
        <v>19</v>
      </c>
      <c r="F1588" s="209" t="s">
        <v>2129</v>
      </c>
      <c r="G1588" s="207"/>
      <c r="H1588" s="210">
        <v>2</v>
      </c>
      <c r="I1588" s="211"/>
      <c r="J1588" s="207"/>
      <c r="K1588" s="207"/>
      <c r="L1588" s="212"/>
      <c r="M1588" s="213"/>
      <c r="N1588" s="214"/>
      <c r="O1588" s="214"/>
      <c r="P1588" s="214"/>
      <c r="Q1588" s="214"/>
      <c r="R1588" s="214"/>
      <c r="S1588" s="214"/>
      <c r="T1588" s="215"/>
      <c r="AT1588" s="216" t="s">
        <v>254</v>
      </c>
      <c r="AU1588" s="216" t="s">
        <v>86</v>
      </c>
      <c r="AV1588" s="13" t="s">
        <v>86</v>
      </c>
      <c r="AW1588" s="13" t="s">
        <v>37</v>
      </c>
      <c r="AX1588" s="13" t="s">
        <v>84</v>
      </c>
      <c r="AY1588" s="216" t="s">
        <v>142</v>
      </c>
    </row>
    <row r="1589" spans="1:65" s="2" customFormat="1" ht="37.9" customHeight="1">
      <c r="A1589" s="36"/>
      <c r="B1589" s="37"/>
      <c r="C1589" s="180" t="s">
        <v>2231</v>
      </c>
      <c r="D1589" s="180" t="s">
        <v>145</v>
      </c>
      <c r="E1589" s="181" t="s">
        <v>2232</v>
      </c>
      <c r="F1589" s="182" t="s">
        <v>2233</v>
      </c>
      <c r="G1589" s="183" t="s">
        <v>514</v>
      </c>
      <c r="H1589" s="184">
        <v>1</v>
      </c>
      <c r="I1589" s="185"/>
      <c r="J1589" s="186">
        <f>ROUND(I1589*H1589,2)</f>
        <v>0</v>
      </c>
      <c r="K1589" s="182" t="s">
        <v>149</v>
      </c>
      <c r="L1589" s="41"/>
      <c r="M1589" s="187" t="s">
        <v>19</v>
      </c>
      <c r="N1589" s="188" t="s">
        <v>47</v>
      </c>
      <c r="O1589" s="66"/>
      <c r="P1589" s="189">
        <f>O1589*H1589</f>
        <v>0</v>
      </c>
      <c r="Q1589" s="189">
        <v>4.0000000000000002E-4</v>
      </c>
      <c r="R1589" s="189">
        <f>Q1589*H1589</f>
        <v>4.0000000000000002E-4</v>
      </c>
      <c r="S1589" s="189">
        <v>0</v>
      </c>
      <c r="T1589" s="190">
        <f>S1589*H1589</f>
        <v>0</v>
      </c>
      <c r="U1589" s="36"/>
      <c r="V1589" s="36"/>
      <c r="W1589" s="36"/>
      <c r="X1589" s="36"/>
      <c r="Y1589" s="36"/>
      <c r="Z1589" s="36"/>
      <c r="AA1589" s="36"/>
      <c r="AB1589" s="36"/>
      <c r="AC1589" s="36"/>
      <c r="AD1589" s="36"/>
      <c r="AE1589" s="36"/>
      <c r="AR1589" s="191" t="s">
        <v>339</v>
      </c>
      <c r="AT1589" s="191" t="s">
        <v>145</v>
      </c>
      <c r="AU1589" s="191" t="s">
        <v>86</v>
      </c>
      <c r="AY1589" s="19" t="s">
        <v>142</v>
      </c>
      <c r="BE1589" s="192">
        <f>IF(N1589="základní",J1589,0)</f>
        <v>0</v>
      </c>
      <c r="BF1589" s="192">
        <f>IF(N1589="snížená",J1589,0)</f>
        <v>0</v>
      </c>
      <c r="BG1589" s="192">
        <f>IF(N1589="zákl. přenesená",J1589,0)</f>
        <v>0</v>
      </c>
      <c r="BH1589" s="192">
        <f>IF(N1589="sníž. přenesená",J1589,0)</f>
        <v>0</v>
      </c>
      <c r="BI1589" s="192">
        <f>IF(N1589="nulová",J1589,0)</f>
        <v>0</v>
      </c>
      <c r="BJ1589" s="19" t="s">
        <v>84</v>
      </c>
      <c r="BK1589" s="192">
        <f>ROUND(I1589*H1589,2)</f>
        <v>0</v>
      </c>
      <c r="BL1589" s="19" t="s">
        <v>339</v>
      </c>
      <c r="BM1589" s="191" t="s">
        <v>2234</v>
      </c>
    </row>
    <row r="1590" spans="1:65" s="2" customFormat="1" ht="11.25">
      <c r="A1590" s="36"/>
      <c r="B1590" s="37"/>
      <c r="C1590" s="38"/>
      <c r="D1590" s="193" t="s">
        <v>152</v>
      </c>
      <c r="E1590" s="38"/>
      <c r="F1590" s="194" t="s">
        <v>2235</v>
      </c>
      <c r="G1590" s="38"/>
      <c r="H1590" s="38"/>
      <c r="I1590" s="195"/>
      <c r="J1590" s="38"/>
      <c r="K1590" s="38"/>
      <c r="L1590" s="41"/>
      <c r="M1590" s="196"/>
      <c r="N1590" s="197"/>
      <c r="O1590" s="66"/>
      <c r="P1590" s="66"/>
      <c r="Q1590" s="66"/>
      <c r="R1590" s="66"/>
      <c r="S1590" s="66"/>
      <c r="T1590" s="67"/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T1590" s="19" t="s">
        <v>152</v>
      </c>
      <c r="AU1590" s="19" t="s">
        <v>86</v>
      </c>
    </row>
    <row r="1591" spans="1:65" s="13" customFormat="1" ht="11.25">
      <c r="B1591" s="206"/>
      <c r="C1591" s="207"/>
      <c r="D1591" s="198" t="s">
        <v>254</v>
      </c>
      <c r="E1591" s="208" t="s">
        <v>19</v>
      </c>
      <c r="F1591" s="209" t="s">
        <v>2161</v>
      </c>
      <c r="G1591" s="207"/>
      <c r="H1591" s="210">
        <v>1</v>
      </c>
      <c r="I1591" s="211"/>
      <c r="J1591" s="207"/>
      <c r="K1591" s="207"/>
      <c r="L1591" s="212"/>
      <c r="M1591" s="213"/>
      <c r="N1591" s="214"/>
      <c r="O1591" s="214"/>
      <c r="P1591" s="214"/>
      <c r="Q1591" s="214"/>
      <c r="R1591" s="214"/>
      <c r="S1591" s="214"/>
      <c r="T1591" s="215"/>
      <c r="AT1591" s="216" t="s">
        <v>254</v>
      </c>
      <c r="AU1591" s="216" t="s">
        <v>86</v>
      </c>
      <c r="AV1591" s="13" t="s">
        <v>86</v>
      </c>
      <c r="AW1591" s="13" t="s">
        <v>37</v>
      </c>
      <c r="AX1591" s="13" t="s">
        <v>84</v>
      </c>
      <c r="AY1591" s="216" t="s">
        <v>142</v>
      </c>
    </row>
    <row r="1592" spans="1:65" s="2" customFormat="1" ht="33" customHeight="1">
      <c r="A1592" s="36"/>
      <c r="B1592" s="37"/>
      <c r="C1592" s="180" t="s">
        <v>2236</v>
      </c>
      <c r="D1592" s="180" t="s">
        <v>145</v>
      </c>
      <c r="E1592" s="181" t="s">
        <v>2237</v>
      </c>
      <c r="F1592" s="182" t="s">
        <v>2238</v>
      </c>
      <c r="G1592" s="183" t="s">
        <v>414</v>
      </c>
      <c r="H1592" s="184">
        <v>2.79</v>
      </c>
      <c r="I1592" s="185"/>
      <c r="J1592" s="186">
        <f>ROUND(I1592*H1592,2)</f>
        <v>0</v>
      </c>
      <c r="K1592" s="182" t="s">
        <v>149</v>
      </c>
      <c r="L1592" s="41"/>
      <c r="M1592" s="187" t="s">
        <v>19</v>
      </c>
      <c r="N1592" s="188" t="s">
        <v>47</v>
      </c>
      <c r="O1592" s="66"/>
      <c r="P1592" s="189">
        <f>O1592*H1592</f>
        <v>0</v>
      </c>
      <c r="Q1592" s="189">
        <v>0</v>
      </c>
      <c r="R1592" s="189">
        <f>Q1592*H1592</f>
        <v>0</v>
      </c>
      <c r="S1592" s="189">
        <v>0</v>
      </c>
      <c r="T1592" s="190">
        <f>S1592*H1592</f>
        <v>0</v>
      </c>
      <c r="U1592" s="36"/>
      <c r="V1592" s="36"/>
      <c r="W1592" s="36"/>
      <c r="X1592" s="36"/>
      <c r="Y1592" s="36"/>
      <c r="Z1592" s="36"/>
      <c r="AA1592" s="36"/>
      <c r="AB1592" s="36"/>
      <c r="AC1592" s="36"/>
      <c r="AD1592" s="36"/>
      <c r="AE1592" s="36"/>
      <c r="AR1592" s="191" t="s">
        <v>339</v>
      </c>
      <c r="AT1592" s="191" t="s">
        <v>145</v>
      </c>
      <c r="AU1592" s="191" t="s">
        <v>86</v>
      </c>
      <c r="AY1592" s="19" t="s">
        <v>142</v>
      </c>
      <c r="BE1592" s="192">
        <f>IF(N1592="základní",J1592,0)</f>
        <v>0</v>
      </c>
      <c r="BF1592" s="192">
        <f>IF(N1592="snížená",J1592,0)</f>
        <v>0</v>
      </c>
      <c r="BG1592" s="192">
        <f>IF(N1592="zákl. přenesená",J1592,0)</f>
        <v>0</v>
      </c>
      <c r="BH1592" s="192">
        <f>IF(N1592="sníž. přenesená",J1592,0)</f>
        <v>0</v>
      </c>
      <c r="BI1592" s="192">
        <f>IF(N1592="nulová",J1592,0)</f>
        <v>0</v>
      </c>
      <c r="BJ1592" s="19" t="s">
        <v>84</v>
      </c>
      <c r="BK1592" s="192">
        <f>ROUND(I1592*H1592,2)</f>
        <v>0</v>
      </c>
      <c r="BL1592" s="19" t="s">
        <v>339</v>
      </c>
      <c r="BM1592" s="191" t="s">
        <v>2239</v>
      </c>
    </row>
    <row r="1593" spans="1:65" s="2" customFormat="1" ht="11.25">
      <c r="A1593" s="36"/>
      <c r="B1593" s="37"/>
      <c r="C1593" s="38"/>
      <c r="D1593" s="193" t="s">
        <v>152</v>
      </c>
      <c r="E1593" s="38"/>
      <c r="F1593" s="194" t="s">
        <v>2240</v>
      </c>
      <c r="G1593" s="38"/>
      <c r="H1593" s="38"/>
      <c r="I1593" s="195"/>
      <c r="J1593" s="38"/>
      <c r="K1593" s="38"/>
      <c r="L1593" s="41"/>
      <c r="M1593" s="196"/>
      <c r="N1593" s="197"/>
      <c r="O1593" s="66"/>
      <c r="P1593" s="66"/>
      <c r="Q1593" s="66"/>
      <c r="R1593" s="66"/>
      <c r="S1593" s="66"/>
      <c r="T1593" s="67"/>
      <c r="U1593" s="36"/>
      <c r="V1593" s="36"/>
      <c r="W1593" s="36"/>
      <c r="X1593" s="36"/>
      <c r="Y1593" s="36"/>
      <c r="Z1593" s="36"/>
      <c r="AA1593" s="36"/>
      <c r="AB1593" s="36"/>
      <c r="AC1593" s="36"/>
      <c r="AD1593" s="36"/>
      <c r="AE1593" s="36"/>
      <c r="AT1593" s="19" t="s">
        <v>152</v>
      </c>
      <c r="AU1593" s="19" t="s">
        <v>86</v>
      </c>
    </row>
    <row r="1594" spans="1:65" s="13" customFormat="1" ht="11.25">
      <c r="B1594" s="206"/>
      <c r="C1594" s="207"/>
      <c r="D1594" s="198" t="s">
        <v>254</v>
      </c>
      <c r="E1594" s="208" t="s">
        <v>19</v>
      </c>
      <c r="F1594" s="209" t="s">
        <v>2241</v>
      </c>
      <c r="G1594" s="207"/>
      <c r="H1594" s="210">
        <v>1.89</v>
      </c>
      <c r="I1594" s="211"/>
      <c r="J1594" s="207"/>
      <c r="K1594" s="207"/>
      <c r="L1594" s="212"/>
      <c r="M1594" s="213"/>
      <c r="N1594" s="214"/>
      <c r="O1594" s="214"/>
      <c r="P1594" s="214"/>
      <c r="Q1594" s="214"/>
      <c r="R1594" s="214"/>
      <c r="S1594" s="214"/>
      <c r="T1594" s="215"/>
      <c r="AT1594" s="216" t="s">
        <v>254</v>
      </c>
      <c r="AU1594" s="216" t="s">
        <v>86</v>
      </c>
      <c r="AV1594" s="13" t="s">
        <v>86</v>
      </c>
      <c r="AW1594" s="13" t="s">
        <v>37</v>
      </c>
      <c r="AX1594" s="13" t="s">
        <v>76</v>
      </c>
      <c r="AY1594" s="216" t="s">
        <v>142</v>
      </c>
    </row>
    <row r="1595" spans="1:65" s="13" customFormat="1" ht="11.25">
      <c r="B1595" s="206"/>
      <c r="C1595" s="207"/>
      <c r="D1595" s="198" t="s">
        <v>254</v>
      </c>
      <c r="E1595" s="208" t="s">
        <v>19</v>
      </c>
      <c r="F1595" s="209" t="s">
        <v>2242</v>
      </c>
      <c r="G1595" s="207"/>
      <c r="H1595" s="210">
        <v>0.9</v>
      </c>
      <c r="I1595" s="211"/>
      <c r="J1595" s="207"/>
      <c r="K1595" s="207"/>
      <c r="L1595" s="212"/>
      <c r="M1595" s="213"/>
      <c r="N1595" s="214"/>
      <c r="O1595" s="214"/>
      <c r="P1595" s="214"/>
      <c r="Q1595" s="214"/>
      <c r="R1595" s="214"/>
      <c r="S1595" s="214"/>
      <c r="T1595" s="215"/>
      <c r="AT1595" s="216" t="s">
        <v>254</v>
      </c>
      <c r="AU1595" s="216" t="s">
        <v>86</v>
      </c>
      <c r="AV1595" s="13" t="s">
        <v>86</v>
      </c>
      <c r="AW1595" s="13" t="s">
        <v>37</v>
      </c>
      <c r="AX1595" s="13" t="s">
        <v>76</v>
      </c>
      <c r="AY1595" s="216" t="s">
        <v>142</v>
      </c>
    </row>
    <row r="1596" spans="1:65" s="14" customFormat="1" ht="11.25">
      <c r="B1596" s="217"/>
      <c r="C1596" s="218"/>
      <c r="D1596" s="198" t="s">
        <v>254</v>
      </c>
      <c r="E1596" s="219" t="s">
        <v>19</v>
      </c>
      <c r="F1596" s="220" t="s">
        <v>266</v>
      </c>
      <c r="G1596" s="218"/>
      <c r="H1596" s="221">
        <v>2.79</v>
      </c>
      <c r="I1596" s="222"/>
      <c r="J1596" s="218"/>
      <c r="K1596" s="218"/>
      <c r="L1596" s="223"/>
      <c r="M1596" s="224"/>
      <c r="N1596" s="225"/>
      <c r="O1596" s="225"/>
      <c r="P1596" s="225"/>
      <c r="Q1596" s="225"/>
      <c r="R1596" s="225"/>
      <c r="S1596" s="225"/>
      <c r="T1596" s="226"/>
      <c r="AT1596" s="227" t="s">
        <v>254</v>
      </c>
      <c r="AU1596" s="227" t="s">
        <v>86</v>
      </c>
      <c r="AV1596" s="14" t="s">
        <v>167</v>
      </c>
      <c r="AW1596" s="14" t="s">
        <v>37</v>
      </c>
      <c r="AX1596" s="14" t="s">
        <v>84</v>
      </c>
      <c r="AY1596" s="227" t="s">
        <v>142</v>
      </c>
    </row>
    <row r="1597" spans="1:65" s="2" customFormat="1" ht="24.2" customHeight="1">
      <c r="A1597" s="36"/>
      <c r="B1597" s="37"/>
      <c r="C1597" s="228" t="s">
        <v>2243</v>
      </c>
      <c r="D1597" s="228" t="s">
        <v>351</v>
      </c>
      <c r="E1597" s="229" t="s">
        <v>2244</v>
      </c>
      <c r="F1597" s="230" t="s">
        <v>2245</v>
      </c>
      <c r="G1597" s="231" t="s">
        <v>414</v>
      </c>
      <c r="H1597" s="232">
        <v>3.069</v>
      </c>
      <c r="I1597" s="233"/>
      <c r="J1597" s="234">
        <f>ROUND(I1597*H1597,2)</f>
        <v>0</v>
      </c>
      <c r="K1597" s="230" t="s">
        <v>149</v>
      </c>
      <c r="L1597" s="235"/>
      <c r="M1597" s="236" t="s">
        <v>19</v>
      </c>
      <c r="N1597" s="237" t="s">
        <v>47</v>
      </c>
      <c r="O1597" s="66"/>
      <c r="P1597" s="189">
        <f>O1597*H1597</f>
        <v>0</v>
      </c>
      <c r="Q1597" s="189">
        <v>4.0000000000000001E-3</v>
      </c>
      <c r="R1597" s="189">
        <f>Q1597*H1597</f>
        <v>1.2276E-2</v>
      </c>
      <c r="S1597" s="189">
        <v>0</v>
      </c>
      <c r="T1597" s="190">
        <f>S1597*H1597</f>
        <v>0</v>
      </c>
      <c r="U1597" s="36"/>
      <c r="V1597" s="36"/>
      <c r="W1597" s="36"/>
      <c r="X1597" s="36"/>
      <c r="Y1597" s="36"/>
      <c r="Z1597" s="36"/>
      <c r="AA1597" s="36"/>
      <c r="AB1597" s="36"/>
      <c r="AC1597" s="36"/>
      <c r="AD1597" s="36"/>
      <c r="AE1597" s="36"/>
      <c r="AR1597" s="191" t="s">
        <v>437</v>
      </c>
      <c r="AT1597" s="191" t="s">
        <v>351</v>
      </c>
      <c r="AU1597" s="191" t="s">
        <v>86</v>
      </c>
      <c r="AY1597" s="19" t="s">
        <v>142</v>
      </c>
      <c r="BE1597" s="192">
        <f>IF(N1597="základní",J1597,0)</f>
        <v>0</v>
      </c>
      <c r="BF1597" s="192">
        <f>IF(N1597="snížená",J1597,0)</f>
        <v>0</v>
      </c>
      <c r="BG1597" s="192">
        <f>IF(N1597="zákl. přenesená",J1597,0)</f>
        <v>0</v>
      </c>
      <c r="BH1597" s="192">
        <f>IF(N1597="sníž. přenesená",J1597,0)</f>
        <v>0</v>
      </c>
      <c r="BI1597" s="192">
        <f>IF(N1597="nulová",J1597,0)</f>
        <v>0</v>
      </c>
      <c r="BJ1597" s="19" t="s">
        <v>84</v>
      </c>
      <c r="BK1597" s="192">
        <f>ROUND(I1597*H1597,2)</f>
        <v>0</v>
      </c>
      <c r="BL1597" s="19" t="s">
        <v>339</v>
      </c>
      <c r="BM1597" s="191" t="s">
        <v>2246</v>
      </c>
    </row>
    <row r="1598" spans="1:65" s="13" customFormat="1" ht="11.25">
      <c r="B1598" s="206"/>
      <c r="C1598" s="207"/>
      <c r="D1598" s="198" t="s">
        <v>254</v>
      </c>
      <c r="E1598" s="208" t="s">
        <v>19</v>
      </c>
      <c r="F1598" s="209" t="s">
        <v>2241</v>
      </c>
      <c r="G1598" s="207"/>
      <c r="H1598" s="210">
        <v>1.89</v>
      </c>
      <c r="I1598" s="211"/>
      <c r="J1598" s="207"/>
      <c r="K1598" s="207"/>
      <c r="L1598" s="212"/>
      <c r="M1598" s="213"/>
      <c r="N1598" s="214"/>
      <c r="O1598" s="214"/>
      <c r="P1598" s="214"/>
      <c r="Q1598" s="214"/>
      <c r="R1598" s="214"/>
      <c r="S1598" s="214"/>
      <c r="T1598" s="215"/>
      <c r="AT1598" s="216" t="s">
        <v>254</v>
      </c>
      <c r="AU1598" s="216" t="s">
        <v>86</v>
      </c>
      <c r="AV1598" s="13" t="s">
        <v>86</v>
      </c>
      <c r="AW1598" s="13" t="s">
        <v>37</v>
      </c>
      <c r="AX1598" s="13" t="s">
        <v>76</v>
      </c>
      <c r="AY1598" s="216" t="s">
        <v>142</v>
      </c>
    </row>
    <row r="1599" spans="1:65" s="13" customFormat="1" ht="11.25">
      <c r="B1599" s="206"/>
      <c r="C1599" s="207"/>
      <c r="D1599" s="198" t="s">
        <v>254</v>
      </c>
      <c r="E1599" s="208" t="s">
        <v>19</v>
      </c>
      <c r="F1599" s="209" t="s">
        <v>2242</v>
      </c>
      <c r="G1599" s="207"/>
      <c r="H1599" s="210">
        <v>0.9</v>
      </c>
      <c r="I1599" s="211"/>
      <c r="J1599" s="207"/>
      <c r="K1599" s="207"/>
      <c r="L1599" s="212"/>
      <c r="M1599" s="213"/>
      <c r="N1599" s="214"/>
      <c r="O1599" s="214"/>
      <c r="P1599" s="214"/>
      <c r="Q1599" s="214"/>
      <c r="R1599" s="214"/>
      <c r="S1599" s="214"/>
      <c r="T1599" s="215"/>
      <c r="AT1599" s="216" t="s">
        <v>254</v>
      </c>
      <c r="AU1599" s="216" t="s">
        <v>86</v>
      </c>
      <c r="AV1599" s="13" t="s">
        <v>86</v>
      </c>
      <c r="AW1599" s="13" t="s">
        <v>37</v>
      </c>
      <c r="AX1599" s="13" t="s">
        <v>76</v>
      </c>
      <c r="AY1599" s="216" t="s">
        <v>142</v>
      </c>
    </row>
    <row r="1600" spans="1:65" s="14" customFormat="1" ht="11.25">
      <c r="B1600" s="217"/>
      <c r="C1600" s="218"/>
      <c r="D1600" s="198" t="s">
        <v>254</v>
      </c>
      <c r="E1600" s="219" t="s">
        <v>19</v>
      </c>
      <c r="F1600" s="220" t="s">
        <v>266</v>
      </c>
      <c r="G1600" s="218"/>
      <c r="H1600" s="221">
        <v>2.79</v>
      </c>
      <c r="I1600" s="222"/>
      <c r="J1600" s="218"/>
      <c r="K1600" s="218"/>
      <c r="L1600" s="223"/>
      <c r="M1600" s="224"/>
      <c r="N1600" s="225"/>
      <c r="O1600" s="225"/>
      <c r="P1600" s="225"/>
      <c r="Q1600" s="225"/>
      <c r="R1600" s="225"/>
      <c r="S1600" s="225"/>
      <c r="T1600" s="226"/>
      <c r="AT1600" s="227" t="s">
        <v>254</v>
      </c>
      <c r="AU1600" s="227" t="s">
        <v>86</v>
      </c>
      <c r="AV1600" s="14" t="s">
        <v>167</v>
      </c>
      <c r="AW1600" s="14" t="s">
        <v>37</v>
      </c>
      <c r="AX1600" s="14" t="s">
        <v>84</v>
      </c>
      <c r="AY1600" s="227" t="s">
        <v>142</v>
      </c>
    </row>
    <row r="1601" spans="1:65" s="13" customFormat="1" ht="11.25">
      <c r="B1601" s="206"/>
      <c r="C1601" s="207"/>
      <c r="D1601" s="198" t="s">
        <v>254</v>
      </c>
      <c r="E1601" s="207"/>
      <c r="F1601" s="209" t="s">
        <v>2247</v>
      </c>
      <c r="G1601" s="207"/>
      <c r="H1601" s="210">
        <v>3.069</v>
      </c>
      <c r="I1601" s="211"/>
      <c r="J1601" s="207"/>
      <c r="K1601" s="207"/>
      <c r="L1601" s="212"/>
      <c r="M1601" s="213"/>
      <c r="N1601" s="214"/>
      <c r="O1601" s="214"/>
      <c r="P1601" s="214"/>
      <c r="Q1601" s="214"/>
      <c r="R1601" s="214"/>
      <c r="S1601" s="214"/>
      <c r="T1601" s="215"/>
      <c r="AT1601" s="216" t="s">
        <v>254</v>
      </c>
      <c r="AU1601" s="216" t="s">
        <v>86</v>
      </c>
      <c r="AV1601" s="13" t="s">
        <v>86</v>
      </c>
      <c r="AW1601" s="13" t="s">
        <v>4</v>
      </c>
      <c r="AX1601" s="13" t="s">
        <v>84</v>
      </c>
      <c r="AY1601" s="216" t="s">
        <v>142</v>
      </c>
    </row>
    <row r="1602" spans="1:65" s="2" customFormat="1" ht="24.2" customHeight="1">
      <c r="A1602" s="36"/>
      <c r="B1602" s="37"/>
      <c r="C1602" s="228" t="s">
        <v>2248</v>
      </c>
      <c r="D1602" s="228" t="s">
        <v>351</v>
      </c>
      <c r="E1602" s="229" t="s">
        <v>2249</v>
      </c>
      <c r="F1602" s="230" t="s">
        <v>2250</v>
      </c>
      <c r="G1602" s="231" t="s">
        <v>514</v>
      </c>
      <c r="H1602" s="232">
        <v>4</v>
      </c>
      <c r="I1602" s="233"/>
      <c r="J1602" s="234">
        <f>ROUND(I1602*H1602,2)</f>
        <v>0</v>
      </c>
      <c r="K1602" s="230" t="s">
        <v>149</v>
      </c>
      <c r="L1602" s="235"/>
      <c r="M1602" s="236" t="s">
        <v>19</v>
      </c>
      <c r="N1602" s="237" t="s">
        <v>47</v>
      </c>
      <c r="O1602" s="66"/>
      <c r="P1602" s="189">
        <f>O1602*H1602</f>
        <v>0</v>
      </c>
      <c r="Q1602" s="189">
        <v>6.0000000000000002E-5</v>
      </c>
      <c r="R1602" s="189">
        <f>Q1602*H1602</f>
        <v>2.4000000000000001E-4</v>
      </c>
      <c r="S1602" s="189">
        <v>0</v>
      </c>
      <c r="T1602" s="190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191" t="s">
        <v>437</v>
      </c>
      <c r="AT1602" s="191" t="s">
        <v>351</v>
      </c>
      <c r="AU1602" s="191" t="s">
        <v>86</v>
      </c>
      <c r="AY1602" s="19" t="s">
        <v>142</v>
      </c>
      <c r="BE1602" s="192">
        <f>IF(N1602="základní",J1602,0)</f>
        <v>0</v>
      </c>
      <c r="BF1602" s="192">
        <f>IF(N1602="snížená",J1602,0)</f>
        <v>0</v>
      </c>
      <c r="BG1602" s="192">
        <f>IF(N1602="zákl. přenesená",J1602,0)</f>
        <v>0</v>
      </c>
      <c r="BH1602" s="192">
        <f>IF(N1602="sníž. přenesená",J1602,0)</f>
        <v>0</v>
      </c>
      <c r="BI1602" s="192">
        <f>IF(N1602="nulová",J1602,0)</f>
        <v>0</v>
      </c>
      <c r="BJ1602" s="19" t="s">
        <v>84</v>
      </c>
      <c r="BK1602" s="192">
        <f>ROUND(I1602*H1602,2)</f>
        <v>0</v>
      </c>
      <c r="BL1602" s="19" t="s">
        <v>339</v>
      </c>
      <c r="BM1602" s="191" t="s">
        <v>2251</v>
      </c>
    </row>
    <row r="1603" spans="1:65" s="13" customFormat="1" ht="11.25">
      <c r="B1603" s="206"/>
      <c r="C1603" s="207"/>
      <c r="D1603" s="198" t="s">
        <v>254</v>
      </c>
      <c r="E1603" s="208" t="s">
        <v>19</v>
      </c>
      <c r="F1603" s="209" t="s">
        <v>2252</v>
      </c>
      <c r="G1603" s="207"/>
      <c r="H1603" s="210">
        <v>3</v>
      </c>
      <c r="I1603" s="211"/>
      <c r="J1603" s="207"/>
      <c r="K1603" s="207"/>
      <c r="L1603" s="212"/>
      <c r="M1603" s="213"/>
      <c r="N1603" s="214"/>
      <c r="O1603" s="214"/>
      <c r="P1603" s="214"/>
      <c r="Q1603" s="214"/>
      <c r="R1603" s="214"/>
      <c r="S1603" s="214"/>
      <c r="T1603" s="215"/>
      <c r="AT1603" s="216" t="s">
        <v>254</v>
      </c>
      <c r="AU1603" s="216" t="s">
        <v>86</v>
      </c>
      <c r="AV1603" s="13" t="s">
        <v>86</v>
      </c>
      <c r="AW1603" s="13" t="s">
        <v>37</v>
      </c>
      <c r="AX1603" s="13" t="s">
        <v>76</v>
      </c>
      <c r="AY1603" s="216" t="s">
        <v>142</v>
      </c>
    </row>
    <row r="1604" spans="1:65" s="13" customFormat="1" ht="11.25">
      <c r="B1604" s="206"/>
      <c r="C1604" s="207"/>
      <c r="D1604" s="198" t="s">
        <v>254</v>
      </c>
      <c r="E1604" s="208" t="s">
        <v>19</v>
      </c>
      <c r="F1604" s="209" t="s">
        <v>2253</v>
      </c>
      <c r="G1604" s="207"/>
      <c r="H1604" s="210">
        <v>1</v>
      </c>
      <c r="I1604" s="211"/>
      <c r="J1604" s="207"/>
      <c r="K1604" s="207"/>
      <c r="L1604" s="212"/>
      <c r="M1604" s="213"/>
      <c r="N1604" s="214"/>
      <c r="O1604" s="214"/>
      <c r="P1604" s="214"/>
      <c r="Q1604" s="214"/>
      <c r="R1604" s="214"/>
      <c r="S1604" s="214"/>
      <c r="T1604" s="215"/>
      <c r="AT1604" s="216" t="s">
        <v>254</v>
      </c>
      <c r="AU1604" s="216" t="s">
        <v>86</v>
      </c>
      <c r="AV1604" s="13" t="s">
        <v>86</v>
      </c>
      <c r="AW1604" s="13" t="s">
        <v>37</v>
      </c>
      <c r="AX1604" s="13" t="s">
        <v>76</v>
      </c>
      <c r="AY1604" s="216" t="s">
        <v>142</v>
      </c>
    </row>
    <row r="1605" spans="1:65" s="14" customFormat="1" ht="11.25">
      <c r="B1605" s="217"/>
      <c r="C1605" s="218"/>
      <c r="D1605" s="198" t="s">
        <v>254</v>
      </c>
      <c r="E1605" s="219" t="s">
        <v>19</v>
      </c>
      <c r="F1605" s="220" t="s">
        <v>266</v>
      </c>
      <c r="G1605" s="218"/>
      <c r="H1605" s="221">
        <v>4</v>
      </c>
      <c r="I1605" s="222"/>
      <c r="J1605" s="218"/>
      <c r="K1605" s="218"/>
      <c r="L1605" s="223"/>
      <c r="M1605" s="224"/>
      <c r="N1605" s="225"/>
      <c r="O1605" s="225"/>
      <c r="P1605" s="225"/>
      <c r="Q1605" s="225"/>
      <c r="R1605" s="225"/>
      <c r="S1605" s="225"/>
      <c r="T1605" s="226"/>
      <c r="AT1605" s="227" t="s">
        <v>254</v>
      </c>
      <c r="AU1605" s="227" t="s">
        <v>86</v>
      </c>
      <c r="AV1605" s="14" t="s">
        <v>167</v>
      </c>
      <c r="AW1605" s="14" t="s">
        <v>37</v>
      </c>
      <c r="AX1605" s="14" t="s">
        <v>84</v>
      </c>
      <c r="AY1605" s="227" t="s">
        <v>142</v>
      </c>
    </row>
    <row r="1606" spans="1:65" s="2" customFormat="1" ht="44.25" customHeight="1">
      <c r="A1606" s="36"/>
      <c r="B1606" s="37"/>
      <c r="C1606" s="180" t="s">
        <v>2254</v>
      </c>
      <c r="D1606" s="180" t="s">
        <v>145</v>
      </c>
      <c r="E1606" s="181" t="s">
        <v>2255</v>
      </c>
      <c r="F1606" s="182" t="s">
        <v>2256</v>
      </c>
      <c r="G1606" s="183" t="s">
        <v>335</v>
      </c>
      <c r="H1606" s="184">
        <v>5.7439999999999998</v>
      </c>
      <c r="I1606" s="185"/>
      <c r="J1606" s="186">
        <f>ROUND(I1606*H1606,2)</f>
        <v>0</v>
      </c>
      <c r="K1606" s="182" t="s">
        <v>149</v>
      </c>
      <c r="L1606" s="41"/>
      <c r="M1606" s="187" t="s">
        <v>19</v>
      </c>
      <c r="N1606" s="188" t="s">
        <v>47</v>
      </c>
      <c r="O1606" s="66"/>
      <c r="P1606" s="189">
        <f>O1606*H1606</f>
        <v>0</v>
      </c>
      <c r="Q1606" s="189">
        <v>0</v>
      </c>
      <c r="R1606" s="189">
        <f>Q1606*H1606</f>
        <v>0</v>
      </c>
      <c r="S1606" s="189">
        <v>0</v>
      </c>
      <c r="T1606" s="190">
        <f>S1606*H1606</f>
        <v>0</v>
      </c>
      <c r="U1606" s="36"/>
      <c r="V1606" s="36"/>
      <c r="W1606" s="36"/>
      <c r="X1606" s="36"/>
      <c r="Y1606" s="36"/>
      <c r="Z1606" s="36"/>
      <c r="AA1606" s="36"/>
      <c r="AB1606" s="36"/>
      <c r="AC1606" s="36"/>
      <c r="AD1606" s="36"/>
      <c r="AE1606" s="36"/>
      <c r="AR1606" s="191" t="s">
        <v>339</v>
      </c>
      <c r="AT1606" s="191" t="s">
        <v>145</v>
      </c>
      <c r="AU1606" s="191" t="s">
        <v>86</v>
      </c>
      <c r="AY1606" s="19" t="s">
        <v>142</v>
      </c>
      <c r="BE1606" s="192">
        <f>IF(N1606="základní",J1606,0)</f>
        <v>0</v>
      </c>
      <c r="BF1606" s="192">
        <f>IF(N1606="snížená",J1606,0)</f>
        <v>0</v>
      </c>
      <c r="BG1606" s="192">
        <f>IF(N1606="zákl. přenesená",J1606,0)</f>
        <v>0</v>
      </c>
      <c r="BH1606" s="192">
        <f>IF(N1606="sníž. přenesená",J1606,0)</f>
        <v>0</v>
      </c>
      <c r="BI1606" s="192">
        <f>IF(N1606="nulová",J1606,0)</f>
        <v>0</v>
      </c>
      <c r="BJ1606" s="19" t="s">
        <v>84</v>
      </c>
      <c r="BK1606" s="192">
        <f>ROUND(I1606*H1606,2)</f>
        <v>0</v>
      </c>
      <c r="BL1606" s="19" t="s">
        <v>339</v>
      </c>
      <c r="BM1606" s="191" t="s">
        <v>2257</v>
      </c>
    </row>
    <row r="1607" spans="1:65" s="2" customFormat="1" ht="11.25">
      <c r="A1607" s="36"/>
      <c r="B1607" s="37"/>
      <c r="C1607" s="38"/>
      <c r="D1607" s="193" t="s">
        <v>152</v>
      </c>
      <c r="E1607" s="38"/>
      <c r="F1607" s="194" t="s">
        <v>2258</v>
      </c>
      <c r="G1607" s="38"/>
      <c r="H1607" s="38"/>
      <c r="I1607" s="195"/>
      <c r="J1607" s="38"/>
      <c r="K1607" s="38"/>
      <c r="L1607" s="41"/>
      <c r="M1607" s="196"/>
      <c r="N1607" s="197"/>
      <c r="O1607" s="66"/>
      <c r="P1607" s="66"/>
      <c r="Q1607" s="66"/>
      <c r="R1607" s="66"/>
      <c r="S1607" s="66"/>
      <c r="T1607" s="67"/>
      <c r="U1607" s="36"/>
      <c r="V1607" s="36"/>
      <c r="W1607" s="36"/>
      <c r="X1607" s="36"/>
      <c r="Y1607" s="36"/>
      <c r="Z1607" s="36"/>
      <c r="AA1607" s="36"/>
      <c r="AB1607" s="36"/>
      <c r="AC1607" s="36"/>
      <c r="AD1607" s="36"/>
      <c r="AE1607" s="36"/>
      <c r="AT1607" s="19" t="s">
        <v>152</v>
      </c>
      <c r="AU1607" s="19" t="s">
        <v>86</v>
      </c>
    </row>
    <row r="1608" spans="1:65" s="2" customFormat="1" ht="49.15" customHeight="1">
      <c r="A1608" s="36"/>
      <c r="B1608" s="37"/>
      <c r="C1608" s="180" t="s">
        <v>2259</v>
      </c>
      <c r="D1608" s="180" t="s">
        <v>145</v>
      </c>
      <c r="E1608" s="181" t="s">
        <v>2260</v>
      </c>
      <c r="F1608" s="182" t="s">
        <v>2261</v>
      </c>
      <c r="G1608" s="183" t="s">
        <v>335</v>
      </c>
      <c r="H1608" s="184">
        <v>5.7439999999999998</v>
      </c>
      <c r="I1608" s="185"/>
      <c r="J1608" s="186">
        <f>ROUND(I1608*H1608,2)</f>
        <v>0</v>
      </c>
      <c r="K1608" s="182" t="s">
        <v>149</v>
      </c>
      <c r="L1608" s="41"/>
      <c r="M1608" s="187" t="s">
        <v>19</v>
      </c>
      <c r="N1608" s="188" t="s">
        <v>47</v>
      </c>
      <c r="O1608" s="66"/>
      <c r="P1608" s="189">
        <f>O1608*H1608</f>
        <v>0</v>
      </c>
      <c r="Q1608" s="189">
        <v>0</v>
      </c>
      <c r="R1608" s="189">
        <f>Q1608*H1608</f>
        <v>0</v>
      </c>
      <c r="S1608" s="189">
        <v>0</v>
      </c>
      <c r="T1608" s="190">
        <f>S1608*H1608</f>
        <v>0</v>
      </c>
      <c r="U1608" s="36"/>
      <c r="V1608" s="36"/>
      <c r="W1608" s="36"/>
      <c r="X1608" s="36"/>
      <c r="Y1608" s="36"/>
      <c r="Z1608" s="36"/>
      <c r="AA1608" s="36"/>
      <c r="AB1608" s="36"/>
      <c r="AC1608" s="36"/>
      <c r="AD1608" s="36"/>
      <c r="AE1608" s="36"/>
      <c r="AR1608" s="191" t="s">
        <v>339</v>
      </c>
      <c r="AT1608" s="191" t="s">
        <v>145</v>
      </c>
      <c r="AU1608" s="191" t="s">
        <v>86</v>
      </c>
      <c r="AY1608" s="19" t="s">
        <v>142</v>
      </c>
      <c r="BE1608" s="192">
        <f>IF(N1608="základní",J1608,0)</f>
        <v>0</v>
      </c>
      <c r="BF1608" s="192">
        <f>IF(N1608="snížená",J1608,0)</f>
        <v>0</v>
      </c>
      <c r="BG1608" s="192">
        <f>IF(N1608="zákl. přenesená",J1608,0)</f>
        <v>0</v>
      </c>
      <c r="BH1608" s="192">
        <f>IF(N1608="sníž. přenesená",J1608,0)</f>
        <v>0</v>
      </c>
      <c r="BI1608" s="192">
        <f>IF(N1608="nulová",J1608,0)</f>
        <v>0</v>
      </c>
      <c r="BJ1608" s="19" t="s">
        <v>84</v>
      </c>
      <c r="BK1608" s="192">
        <f>ROUND(I1608*H1608,2)</f>
        <v>0</v>
      </c>
      <c r="BL1608" s="19" t="s">
        <v>339</v>
      </c>
      <c r="BM1608" s="191" t="s">
        <v>2262</v>
      </c>
    </row>
    <row r="1609" spans="1:65" s="2" customFormat="1" ht="11.25">
      <c r="A1609" s="36"/>
      <c r="B1609" s="37"/>
      <c r="C1609" s="38"/>
      <c r="D1609" s="193" t="s">
        <v>152</v>
      </c>
      <c r="E1609" s="38"/>
      <c r="F1609" s="194" t="s">
        <v>2263</v>
      </c>
      <c r="G1609" s="38"/>
      <c r="H1609" s="38"/>
      <c r="I1609" s="195"/>
      <c r="J1609" s="38"/>
      <c r="K1609" s="38"/>
      <c r="L1609" s="41"/>
      <c r="M1609" s="196"/>
      <c r="N1609" s="197"/>
      <c r="O1609" s="66"/>
      <c r="P1609" s="66"/>
      <c r="Q1609" s="66"/>
      <c r="R1609" s="66"/>
      <c r="S1609" s="66"/>
      <c r="T1609" s="67"/>
      <c r="U1609" s="36"/>
      <c r="V1609" s="36"/>
      <c r="W1609" s="36"/>
      <c r="X1609" s="36"/>
      <c r="Y1609" s="36"/>
      <c r="Z1609" s="36"/>
      <c r="AA1609" s="36"/>
      <c r="AB1609" s="36"/>
      <c r="AC1609" s="36"/>
      <c r="AD1609" s="36"/>
      <c r="AE1609" s="36"/>
      <c r="AT1609" s="19" t="s">
        <v>152</v>
      </c>
      <c r="AU1609" s="19" t="s">
        <v>86</v>
      </c>
    </row>
    <row r="1610" spans="1:65" s="12" customFormat="1" ht="22.9" customHeight="1">
      <c r="B1610" s="164"/>
      <c r="C1610" s="165"/>
      <c r="D1610" s="166" t="s">
        <v>75</v>
      </c>
      <c r="E1610" s="178" t="s">
        <v>2264</v>
      </c>
      <c r="F1610" s="178" t="s">
        <v>2265</v>
      </c>
      <c r="G1610" s="165"/>
      <c r="H1610" s="165"/>
      <c r="I1610" s="168"/>
      <c r="J1610" s="179">
        <f>BK1610</f>
        <v>0</v>
      </c>
      <c r="K1610" s="165"/>
      <c r="L1610" s="170"/>
      <c r="M1610" s="171"/>
      <c r="N1610" s="172"/>
      <c r="O1610" s="172"/>
      <c r="P1610" s="173">
        <f>SUM(P1611:P1976)</f>
        <v>0</v>
      </c>
      <c r="Q1610" s="172"/>
      <c r="R1610" s="173">
        <f>SUM(R1611:R1976)</f>
        <v>6.3998516700000012</v>
      </c>
      <c r="S1610" s="172"/>
      <c r="T1610" s="174">
        <f>SUM(T1611:T1976)</f>
        <v>0.21</v>
      </c>
      <c r="AR1610" s="175" t="s">
        <v>86</v>
      </c>
      <c r="AT1610" s="176" t="s">
        <v>75</v>
      </c>
      <c r="AU1610" s="176" t="s">
        <v>84</v>
      </c>
      <c r="AY1610" s="175" t="s">
        <v>142</v>
      </c>
      <c r="BK1610" s="177">
        <f>SUM(BK1611:BK1976)</f>
        <v>0</v>
      </c>
    </row>
    <row r="1611" spans="1:65" s="2" customFormat="1" ht="37.9" customHeight="1">
      <c r="A1611" s="36"/>
      <c r="B1611" s="37"/>
      <c r="C1611" s="180" t="s">
        <v>2266</v>
      </c>
      <c r="D1611" s="180" t="s">
        <v>145</v>
      </c>
      <c r="E1611" s="181" t="s">
        <v>2267</v>
      </c>
      <c r="F1611" s="182" t="s">
        <v>2268</v>
      </c>
      <c r="G1611" s="183" t="s">
        <v>251</v>
      </c>
      <c r="H1611" s="184">
        <v>8.3360000000000003</v>
      </c>
      <c r="I1611" s="185"/>
      <c r="J1611" s="186">
        <f>ROUND(I1611*H1611,2)</f>
        <v>0</v>
      </c>
      <c r="K1611" s="182" t="s">
        <v>149</v>
      </c>
      <c r="L1611" s="41"/>
      <c r="M1611" s="187" t="s">
        <v>19</v>
      </c>
      <c r="N1611" s="188" t="s">
        <v>47</v>
      </c>
      <c r="O1611" s="66"/>
      <c r="P1611" s="189">
        <f>O1611*H1611</f>
        <v>0</v>
      </c>
      <c r="Q1611" s="189">
        <v>2.4000000000000001E-4</v>
      </c>
      <c r="R1611" s="189">
        <f>Q1611*H1611</f>
        <v>2.0006400000000001E-3</v>
      </c>
      <c r="S1611" s="189">
        <v>0</v>
      </c>
      <c r="T1611" s="190">
        <f>S1611*H1611</f>
        <v>0</v>
      </c>
      <c r="U1611" s="36"/>
      <c r="V1611" s="36"/>
      <c r="W1611" s="36"/>
      <c r="X1611" s="36"/>
      <c r="Y1611" s="36"/>
      <c r="Z1611" s="36"/>
      <c r="AA1611" s="36"/>
      <c r="AB1611" s="36"/>
      <c r="AC1611" s="36"/>
      <c r="AD1611" s="36"/>
      <c r="AE1611" s="36"/>
      <c r="AR1611" s="191" t="s">
        <v>339</v>
      </c>
      <c r="AT1611" s="191" t="s">
        <v>145</v>
      </c>
      <c r="AU1611" s="191" t="s">
        <v>86</v>
      </c>
      <c r="AY1611" s="19" t="s">
        <v>142</v>
      </c>
      <c r="BE1611" s="192">
        <f>IF(N1611="základní",J1611,0)</f>
        <v>0</v>
      </c>
      <c r="BF1611" s="192">
        <f>IF(N1611="snížená",J1611,0)</f>
        <v>0</v>
      </c>
      <c r="BG1611" s="192">
        <f>IF(N1611="zákl. přenesená",J1611,0)</f>
        <v>0</v>
      </c>
      <c r="BH1611" s="192">
        <f>IF(N1611="sníž. přenesená",J1611,0)</f>
        <v>0</v>
      </c>
      <c r="BI1611" s="192">
        <f>IF(N1611="nulová",J1611,0)</f>
        <v>0</v>
      </c>
      <c r="BJ1611" s="19" t="s">
        <v>84</v>
      </c>
      <c r="BK1611" s="192">
        <f>ROUND(I1611*H1611,2)</f>
        <v>0</v>
      </c>
      <c r="BL1611" s="19" t="s">
        <v>339</v>
      </c>
      <c r="BM1611" s="191" t="s">
        <v>2269</v>
      </c>
    </row>
    <row r="1612" spans="1:65" s="2" customFormat="1" ht="11.25">
      <c r="A1612" s="36"/>
      <c r="B1612" s="37"/>
      <c r="C1612" s="38"/>
      <c r="D1612" s="193" t="s">
        <v>152</v>
      </c>
      <c r="E1612" s="38"/>
      <c r="F1612" s="194" t="s">
        <v>2270</v>
      </c>
      <c r="G1612" s="38"/>
      <c r="H1612" s="38"/>
      <c r="I1612" s="195"/>
      <c r="J1612" s="38"/>
      <c r="K1612" s="38"/>
      <c r="L1612" s="41"/>
      <c r="M1612" s="196"/>
      <c r="N1612" s="197"/>
      <c r="O1612" s="66"/>
      <c r="P1612" s="66"/>
      <c r="Q1612" s="66"/>
      <c r="R1612" s="66"/>
      <c r="S1612" s="66"/>
      <c r="T1612" s="67"/>
      <c r="U1612" s="36"/>
      <c r="V1612" s="36"/>
      <c r="W1612" s="36"/>
      <c r="X1612" s="36"/>
      <c r="Y1612" s="36"/>
      <c r="Z1612" s="36"/>
      <c r="AA1612" s="36"/>
      <c r="AB1612" s="36"/>
      <c r="AC1612" s="36"/>
      <c r="AD1612" s="36"/>
      <c r="AE1612" s="36"/>
      <c r="AT1612" s="19" t="s">
        <v>152</v>
      </c>
      <c r="AU1612" s="19" t="s">
        <v>86</v>
      </c>
    </row>
    <row r="1613" spans="1:65" s="13" customFormat="1" ht="11.25">
      <c r="B1613" s="206"/>
      <c r="C1613" s="207"/>
      <c r="D1613" s="198" t="s">
        <v>254</v>
      </c>
      <c r="E1613" s="208" t="s">
        <v>19</v>
      </c>
      <c r="F1613" s="209" t="s">
        <v>2271</v>
      </c>
      <c r="G1613" s="207"/>
      <c r="H1613" s="210">
        <v>5.9130000000000003</v>
      </c>
      <c r="I1613" s="211"/>
      <c r="J1613" s="207"/>
      <c r="K1613" s="207"/>
      <c r="L1613" s="212"/>
      <c r="M1613" s="213"/>
      <c r="N1613" s="214"/>
      <c r="O1613" s="214"/>
      <c r="P1613" s="214"/>
      <c r="Q1613" s="214"/>
      <c r="R1613" s="214"/>
      <c r="S1613" s="214"/>
      <c r="T1613" s="215"/>
      <c r="AT1613" s="216" t="s">
        <v>254</v>
      </c>
      <c r="AU1613" s="216" t="s">
        <v>86</v>
      </c>
      <c r="AV1613" s="13" t="s">
        <v>86</v>
      </c>
      <c r="AW1613" s="13" t="s">
        <v>37</v>
      </c>
      <c r="AX1613" s="13" t="s">
        <v>76</v>
      </c>
      <c r="AY1613" s="216" t="s">
        <v>142</v>
      </c>
    </row>
    <row r="1614" spans="1:65" s="13" customFormat="1" ht="11.25">
      <c r="B1614" s="206"/>
      <c r="C1614" s="207"/>
      <c r="D1614" s="198" t="s">
        <v>254</v>
      </c>
      <c r="E1614" s="208" t="s">
        <v>19</v>
      </c>
      <c r="F1614" s="209" t="s">
        <v>2272</v>
      </c>
      <c r="G1614" s="207"/>
      <c r="H1614" s="210">
        <v>2.423</v>
      </c>
      <c r="I1614" s="211"/>
      <c r="J1614" s="207"/>
      <c r="K1614" s="207"/>
      <c r="L1614" s="212"/>
      <c r="M1614" s="213"/>
      <c r="N1614" s="214"/>
      <c r="O1614" s="214"/>
      <c r="P1614" s="214"/>
      <c r="Q1614" s="214"/>
      <c r="R1614" s="214"/>
      <c r="S1614" s="214"/>
      <c r="T1614" s="215"/>
      <c r="AT1614" s="216" t="s">
        <v>254</v>
      </c>
      <c r="AU1614" s="216" t="s">
        <v>86</v>
      </c>
      <c r="AV1614" s="13" t="s">
        <v>86</v>
      </c>
      <c r="AW1614" s="13" t="s">
        <v>37</v>
      </c>
      <c r="AX1614" s="13" t="s">
        <v>76</v>
      </c>
      <c r="AY1614" s="216" t="s">
        <v>142</v>
      </c>
    </row>
    <row r="1615" spans="1:65" s="14" customFormat="1" ht="11.25">
      <c r="B1615" s="217"/>
      <c r="C1615" s="218"/>
      <c r="D1615" s="198" t="s">
        <v>254</v>
      </c>
      <c r="E1615" s="219" t="s">
        <v>19</v>
      </c>
      <c r="F1615" s="220" t="s">
        <v>266</v>
      </c>
      <c r="G1615" s="218"/>
      <c r="H1615" s="221">
        <v>8.3360000000000003</v>
      </c>
      <c r="I1615" s="222"/>
      <c r="J1615" s="218"/>
      <c r="K1615" s="218"/>
      <c r="L1615" s="223"/>
      <c r="M1615" s="224"/>
      <c r="N1615" s="225"/>
      <c r="O1615" s="225"/>
      <c r="P1615" s="225"/>
      <c r="Q1615" s="225"/>
      <c r="R1615" s="225"/>
      <c r="S1615" s="225"/>
      <c r="T1615" s="226"/>
      <c r="AT1615" s="227" t="s">
        <v>254</v>
      </c>
      <c r="AU1615" s="227" t="s">
        <v>86</v>
      </c>
      <c r="AV1615" s="14" t="s">
        <v>167</v>
      </c>
      <c r="AW1615" s="14" t="s">
        <v>37</v>
      </c>
      <c r="AX1615" s="14" t="s">
        <v>84</v>
      </c>
      <c r="AY1615" s="227" t="s">
        <v>142</v>
      </c>
    </row>
    <row r="1616" spans="1:65" s="2" customFormat="1" ht="24.2" customHeight="1">
      <c r="A1616" s="36"/>
      <c r="B1616" s="37"/>
      <c r="C1616" s="228" t="s">
        <v>2273</v>
      </c>
      <c r="D1616" s="228" t="s">
        <v>351</v>
      </c>
      <c r="E1616" s="229" t="s">
        <v>2274</v>
      </c>
      <c r="F1616" s="230" t="s">
        <v>2275</v>
      </c>
      <c r="G1616" s="231" t="s">
        <v>514</v>
      </c>
      <c r="H1616" s="232">
        <v>1</v>
      </c>
      <c r="I1616" s="233"/>
      <c r="J1616" s="234">
        <f>ROUND(I1616*H1616,2)</f>
        <v>0</v>
      </c>
      <c r="K1616" s="230" t="s">
        <v>19</v>
      </c>
      <c r="L1616" s="235"/>
      <c r="M1616" s="236" t="s">
        <v>19</v>
      </c>
      <c r="N1616" s="237" t="s">
        <v>47</v>
      </c>
      <c r="O1616" s="66"/>
      <c r="P1616" s="189">
        <f>O1616*H1616</f>
        <v>0</v>
      </c>
      <c r="Q1616" s="189">
        <v>0</v>
      </c>
      <c r="R1616" s="189">
        <f>Q1616*H1616</f>
        <v>0</v>
      </c>
      <c r="S1616" s="189">
        <v>0</v>
      </c>
      <c r="T1616" s="190">
        <f>S1616*H1616</f>
        <v>0</v>
      </c>
      <c r="U1616" s="36"/>
      <c r="V1616" s="36"/>
      <c r="W1616" s="36"/>
      <c r="X1616" s="36"/>
      <c r="Y1616" s="36"/>
      <c r="Z1616" s="36"/>
      <c r="AA1616" s="36"/>
      <c r="AB1616" s="36"/>
      <c r="AC1616" s="36"/>
      <c r="AD1616" s="36"/>
      <c r="AE1616" s="36"/>
      <c r="AR1616" s="191" t="s">
        <v>437</v>
      </c>
      <c r="AT1616" s="191" t="s">
        <v>351</v>
      </c>
      <c r="AU1616" s="191" t="s">
        <v>86</v>
      </c>
      <c r="AY1616" s="19" t="s">
        <v>142</v>
      </c>
      <c r="BE1616" s="192">
        <f>IF(N1616="základní",J1616,0)</f>
        <v>0</v>
      </c>
      <c r="BF1616" s="192">
        <f>IF(N1616="snížená",J1616,0)</f>
        <v>0</v>
      </c>
      <c r="BG1616" s="192">
        <f>IF(N1616="zákl. přenesená",J1616,0)</f>
        <v>0</v>
      </c>
      <c r="BH1616" s="192">
        <f>IF(N1616="sníž. přenesená",J1616,0)</f>
        <v>0</v>
      </c>
      <c r="BI1616" s="192">
        <f>IF(N1616="nulová",J1616,0)</f>
        <v>0</v>
      </c>
      <c r="BJ1616" s="19" t="s">
        <v>84</v>
      </c>
      <c r="BK1616" s="192">
        <f>ROUND(I1616*H1616,2)</f>
        <v>0</v>
      </c>
      <c r="BL1616" s="19" t="s">
        <v>339</v>
      </c>
      <c r="BM1616" s="191" t="s">
        <v>2276</v>
      </c>
    </row>
    <row r="1617" spans="1:65" s="2" customFormat="1" ht="19.5">
      <c r="A1617" s="36"/>
      <c r="B1617" s="37"/>
      <c r="C1617" s="38"/>
      <c r="D1617" s="198" t="s">
        <v>154</v>
      </c>
      <c r="E1617" s="38"/>
      <c r="F1617" s="199" t="s">
        <v>2277</v>
      </c>
      <c r="G1617" s="38"/>
      <c r="H1617" s="38"/>
      <c r="I1617" s="195"/>
      <c r="J1617" s="38"/>
      <c r="K1617" s="38"/>
      <c r="L1617" s="41"/>
      <c r="M1617" s="196"/>
      <c r="N1617" s="197"/>
      <c r="O1617" s="66"/>
      <c r="P1617" s="66"/>
      <c r="Q1617" s="66"/>
      <c r="R1617" s="66"/>
      <c r="S1617" s="66"/>
      <c r="T1617" s="67"/>
      <c r="U1617" s="36"/>
      <c r="V1617" s="36"/>
      <c r="W1617" s="36"/>
      <c r="X1617" s="36"/>
      <c r="Y1617" s="36"/>
      <c r="Z1617" s="36"/>
      <c r="AA1617" s="36"/>
      <c r="AB1617" s="36"/>
      <c r="AC1617" s="36"/>
      <c r="AD1617" s="36"/>
      <c r="AE1617" s="36"/>
      <c r="AT1617" s="19" t="s">
        <v>154</v>
      </c>
      <c r="AU1617" s="19" t="s">
        <v>86</v>
      </c>
    </row>
    <row r="1618" spans="1:65" s="2" customFormat="1" ht="24.2" customHeight="1">
      <c r="A1618" s="36"/>
      <c r="B1618" s="37"/>
      <c r="C1618" s="228" t="s">
        <v>2278</v>
      </c>
      <c r="D1618" s="228" t="s">
        <v>351</v>
      </c>
      <c r="E1618" s="229" t="s">
        <v>2279</v>
      </c>
      <c r="F1618" s="230" t="s">
        <v>2280</v>
      </c>
      <c r="G1618" s="231" t="s">
        <v>514</v>
      </c>
      <c r="H1618" s="232">
        <v>1</v>
      </c>
      <c r="I1618" s="233"/>
      <c r="J1618" s="234">
        <f>ROUND(I1618*H1618,2)</f>
        <v>0</v>
      </c>
      <c r="K1618" s="230" t="s">
        <v>19</v>
      </c>
      <c r="L1618" s="235"/>
      <c r="M1618" s="236" t="s">
        <v>19</v>
      </c>
      <c r="N1618" s="237" t="s">
        <v>47</v>
      </c>
      <c r="O1618" s="66"/>
      <c r="P1618" s="189">
        <f>O1618*H1618</f>
        <v>0</v>
      </c>
      <c r="Q1618" s="189">
        <v>0</v>
      </c>
      <c r="R1618" s="189">
        <f>Q1618*H1618</f>
        <v>0</v>
      </c>
      <c r="S1618" s="189">
        <v>0</v>
      </c>
      <c r="T1618" s="190">
        <f>S1618*H1618</f>
        <v>0</v>
      </c>
      <c r="U1618" s="36"/>
      <c r="V1618" s="36"/>
      <c r="W1618" s="36"/>
      <c r="X1618" s="36"/>
      <c r="Y1618" s="36"/>
      <c r="Z1618" s="36"/>
      <c r="AA1618" s="36"/>
      <c r="AB1618" s="36"/>
      <c r="AC1618" s="36"/>
      <c r="AD1618" s="36"/>
      <c r="AE1618" s="36"/>
      <c r="AR1618" s="191" t="s">
        <v>437</v>
      </c>
      <c r="AT1618" s="191" t="s">
        <v>351</v>
      </c>
      <c r="AU1618" s="191" t="s">
        <v>86</v>
      </c>
      <c r="AY1618" s="19" t="s">
        <v>142</v>
      </c>
      <c r="BE1618" s="192">
        <f>IF(N1618="základní",J1618,0)</f>
        <v>0</v>
      </c>
      <c r="BF1618" s="192">
        <f>IF(N1618="snížená",J1618,0)</f>
        <v>0</v>
      </c>
      <c r="BG1618" s="192">
        <f>IF(N1618="zákl. přenesená",J1618,0)</f>
        <v>0</v>
      </c>
      <c r="BH1618" s="192">
        <f>IF(N1618="sníž. přenesená",J1618,0)</f>
        <v>0</v>
      </c>
      <c r="BI1618" s="192">
        <f>IF(N1618="nulová",J1618,0)</f>
        <v>0</v>
      </c>
      <c r="BJ1618" s="19" t="s">
        <v>84</v>
      </c>
      <c r="BK1618" s="192">
        <f>ROUND(I1618*H1618,2)</f>
        <v>0</v>
      </c>
      <c r="BL1618" s="19" t="s">
        <v>339</v>
      </c>
      <c r="BM1618" s="191" t="s">
        <v>2281</v>
      </c>
    </row>
    <row r="1619" spans="1:65" s="2" customFormat="1" ht="19.5">
      <c r="A1619" s="36"/>
      <c r="B1619" s="37"/>
      <c r="C1619" s="38"/>
      <c r="D1619" s="198" t="s">
        <v>154</v>
      </c>
      <c r="E1619" s="38"/>
      <c r="F1619" s="199" t="s">
        <v>2277</v>
      </c>
      <c r="G1619" s="38"/>
      <c r="H1619" s="38"/>
      <c r="I1619" s="195"/>
      <c r="J1619" s="38"/>
      <c r="K1619" s="38"/>
      <c r="L1619" s="41"/>
      <c r="M1619" s="196"/>
      <c r="N1619" s="197"/>
      <c r="O1619" s="66"/>
      <c r="P1619" s="66"/>
      <c r="Q1619" s="66"/>
      <c r="R1619" s="66"/>
      <c r="S1619" s="66"/>
      <c r="T1619" s="67"/>
      <c r="U1619" s="36"/>
      <c r="V1619" s="36"/>
      <c r="W1619" s="36"/>
      <c r="X1619" s="36"/>
      <c r="Y1619" s="36"/>
      <c r="Z1619" s="36"/>
      <c r="AA1619" s="36"/>
      <c r="AB1619" s="36"/>
      <c r="AC1619" s="36"/>
      <c r="AD1619" s="36"/>
      <c r="AE1619" s="36"/>
      <c r="AT1619" s="19" t="s">
        <v>154</v>
      </c>
      <c r="AU1619" s="19" t="s">
        <v>86</v>
      </c>
    </row>
    <row r="1620" spans="1:65" s="2" customFormat="1" ht="21.75" customHeight="1">
      <c r="A1620" s="36"/>
      <c r="B1620" s="37"/>
      <c r="C1620" s="180" t="s">
        <v>2282</v>
      </c>
      <c r="D1620" s="180" t="s">
        <v>145</v>
      </c>
      <c r="E1620" s="181" t="s">
        <v>2283</v>
      </c>
      <c r="F1620" s="182" t="s">
        <v>2284</v>
      </c>
      <c r="G1620" s="183" t="s">
        <v>251</v>
      </c>
      <c r="H1620" s="184">
        <v>1.65</v>
      </c>
      <c r="I1620" s="185"/>
      <c r="J1620" s="186">
        <f>ROUND(I1620*H1620,2)</f>
        <v>0</v>
      </c>
      <c r="K1620" s="182" t="s">
        <v>149</v>
      </c>
      <c r="L1620" s="41"/>
      <c r="M1620" s="187" t="s">
        <v>19</v>
      </c>
      <c r="N1620" s="188" t="s">
        <v>47</v>
      </c>
      <c r="O1620" s="66"/>
      <c r="P1620" s="189">
        <f>O1620*H1620</f>
        <v>0</v>
      </c>
      <c r="Q1620" s="189">
        <v>6.0000000000000002E-5</v>
      </c>
      <c r="R1620" s="189">
        <f>Q1620*H1620</f>
        <v>9.8999999999999994E-5</v>
      </c>
      <c r="S1620" s="189">
        <v>0</v>
      </c>
      <c r="T1620" s="190">
        <f>S1620*H1620</f>
        <v>0</v>
      </c>
      <c r="U1620" s="36"/>
      <c r="V1620" s="36"/>
      <c r="W1620" s="36"/>
      <c r="X1620" s="36"/>
      <c r="Y1620" s="36"/>
      <c r="Z1620" s="36"/>
      <c r="AA1620" s="36"/>
      <c r="AB1620" s="36"/>
      <c r="AC1620" s="36"/>
      <c r="AD1620" s="36"/>
      <c r="AE1620" s="36"/>
      <c r="AR1620" s="191" t="s">
        <v>339</v>
      </c>
      <c r="AT1620" s="191" t="s">
        <v>145</v>
      </c>
      <c r="AU1620" s="191" t="s">
        <v>86</v>
      </c>
      <c r="AY1620" s="19" t="s">
        <v>142</v>
      </c>
      <c r="BE1620" s="192">
        <f>IF(N1620="základní",J1620,0)</f>
        <v>0</v>
      </c>
      <c r="BF1620" s="192">
        <f>IF(N1620="snížená",J1620,0)</f>
        <v>0</v>
      </c>
      <c r="BG1620" s="192">
        <f>IF(N1620="zákl. přenesená",J1620,0)</f>
        <v>0</v>
      </c>
      <c r="BH1620" s="192">
        <f>IF(N1620="sníž. přenesená",J1620,0)</f>
        <v>0</v>
      </c>
      <c r="BI1620" s="192">
        <f>IF(N1620="nulová",J1620,0)</f>
        <v>0</v>
      </c>
      <c r="BJ1620" s="19" t="s">
        <v>84</v>
      </c>
      <c r="BK1620" s="192">
        <f>ROUND(I1620*H1620,2)</f>
        <v>0</v>
      </c>
      <c r="BL1620" s="19" t="s">
        <v>339</v>
      </c>
      <c r="BM1620" s="191" t="s">
        <v>2285</v>
      </c>
    </row>
    <row r="1621" spans="1:65" s="2" customFormat="1" ht="11.25">
      <c r="A1621" s="36"/>
      <c r="B1621" s="37"/>
      <c r="C1621" s="38"/>
      <c r="D1621" s="193" t="s">
        <v>152</v>
      </c>
      <c r="E1621" s="38"/>
      <c r="F1621" s="194" t="s">
        <v>2286</v>
      </c>
      <c r="G1621" s="38"/>
      <c r="H1621" s="38"/>
      <c r="I1621" s="195"/>
      <c r="J1621" s="38"/>
      <c r="K1621" s="38"/>
      <c r="L1621" s="41"/>
      <c r="M1621" s="196"/>
      <c r="N1621" s="197"/>
      <c r="O1621" s="66"/>
      <c r="P1621" s="66"/>
      <c r="Q1621" s="66"/>
      <c r="R1621" s="66"/>
      <c r="S1621" s="66"/>
      <c r="T1621" s="67"/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T1621" s="19" t="s">
        <v>152</v>
      </c>
      <c r="AU1621" s="19" t="s">
        <v>86</v>
      </c>
    </row>
    <row r="1622" spans="1:65" s="13" customFormat="1" ht="11.25">
      <c r="B1622" s="206"/>
      <c r="C1622" s="207"/>
      <c r="D1622" s="198" t="s">
        <v>254</v>
      </c>
      <c r="E1622" s="208" t="s">
        <v>19</v>
      </c>
      <c r="F1622" s="209" t="s">
        <v>2287</v>
      </c>
      <c r="G1622" s="207"/>
      <c r="H1622" s="210">
        <v>1.65</v>
      </c>
      <c r="I1622" s="211"/>
      <c r="J1622" s="207"/>
      <c r="K1622" s="207"/>
      <c r="L1622" s="212"/>
      <c r="M1622" s="213"/>
      <c r="N1622" s="214"/>
      <c r="O1622" s="214"/>
      <c r="P1622" s="214"/>
      <c r="Q1622" s="214"/>
      <c r="R1622" s="214"/>
      <c r="S1622" s="214"/>
      <c r="T1622" s="215"/>
      <c r="AT1622" s="216" t="s">
        <v>254</v>
      </c>
      <c r="AU1622" s="216" t="s">
        <v>86</v>
      </c>
      <c r="AV1622" s="13" t="s">
        <v>86</v>
      </c>
      <c r="AW1622" s="13" t="s">
        <v>37</v>
      </c>
      <c r="AX1622" s="13" t="s">
        <v>84</v>
      </c>
      <c r="AY1622" s="216" t="s">
        <v>142</v>
      </c>
    </row>
    <row r="1623" spans="1:65" s="2" customFormat="1" ht="37.9" customHeight="1">
      <c r="A1623" s="36"/>
      <c r="B1623" s="37"/>
      <c r="C1623" s="228" t="s">
        <v>2288</v>
      </c>
      <c r="D1623" s="228" t="s">
        <v>351</v>
      </c>
      <c r="E1623" s="229" t="s">
        <v>2289</v>
      </c>
      <c r="F1623" s="230" t="s">
        <v>2290</v>
      </c>
      <c r="G1623" s="231" t="s">
        <v>251</v>
      </c>
      <c r="H1623" s="232">
        <v>1.8149999999999999</v>
      </c>
      <c r="I1623" s="233"/>
      <c r="J1623" s="234">
        <f>ROUND(I1623*H1623,2)</f>
        <v>0</v>
      </c>
      <c r="K1623" s="230" t="s">
        <v>149</v>
      </c>
      <c r="L1623" s="235"/>
      <c r="M1623" s="236" t="s">
        <v>19</v>
      </c>
      <c r="N1623" s="237" t="s">
        <v>47</v>
      </c>
      <c r="O1623" s="66"/>
      <c r="P1623" s="189">
        <f>O1623*H1623</f>
        <v>0</v>
      </c>
      <c r="Q1623" s="189">
        <v>1.21E-2</v>
      </c>
      <c r="R1623" s="189">
        <f>Q1623*H1623</f>
        <v>2.1961499999999998E-2</v>
      </c>
      <c r="S1623" s="189">
        <v>0</v>
      </c>
      <c r="T1623" s="190">
        <f>S1623*H1623</f>
        <v>0</v>
      </c>
      <c r="U1623" s="36"/>
      <c r="V1623" s="36"/>
      <c r="W1623" s="36"/>
      <c r="X1623" s="36"/>
      <c r="Y1623" s="36"/>
      <c r="Z1623" s="36"/>
      <c r="AA1623" s="36"/>
      <c r="AB1623" s="36"/>
      <c r="AC1623" s="36"/>
      <c r="AD1623" s="36"/>
      <c r="AE1623" s="36"/>
      <c r="AR1623" s="191" t="s">
        <v>437</v>
      </c>
      <c r="AT1623" s="191" t="s">
        <v>351</v>
      </c>
      <c r="AU1623" s="191" t="s">
        <v>86</v>
      </c>
      <c r="AY1623" s="19" t="s">
        <v>142</v>
      </c>
      <c r="BE1623" s="192">
        <f>IF(N1623="základní",J1623,0)</f>
        <v>0</v>
      </c>
      <c r="BF1623" s="192">
        <f>IF(N1623="snížená",J1623,0)</f>
        <v>0</v>
      </c>
      <c r="BG1623" s="192">
        <f>IF(N1623="zákl. přenesená",J1623,0)</f>
        <v>0</v>
      </c>
      <c r="BH1623" s="192">
        <f>IF(N1623="sníž. přenesená",J1623,0)</f>
        <v>0</v>
      </c>
      <c r="BI1623" s="192">
        <f>IF(N1623="nulová",J1623,0)</f>
        <v>0</v>
      </c>
      <c r="BJ1623" s="19" t="s">
        <v>84</v>
      </c>
      <c r="BK1623" s="192">
        <f>ROUND(I1623*H1623,2)</f>
        <v>0</v>
      </c>
      <c r="BL1623" s="19" t="s">
        <v>339</v>
      </c>
      <c r="BM1623" s="191" t="s">
        <v>2291</v>
      </c>
    </row>
    <row r="1624" spans="1:65" s="13" customFormat="1" ht="11.25">
      <c r="B1624" s="206"/>
      <c r="C1624" s="207"/>
      <c r="D1624" s="198" t="s">
        <v>254</v>
      </c>
      <c r="E1624" s="208" t="s">
        <v>19</v>
      </c>
      <c r="F1624" s="209" t="s">
        <v>2287</v>
      </c>
      <c r="G1624" s="207"/>
      <c r="H1624" s="210">
        <v>1.65</v>
      </c>
      <c r="I1624" s="211"/>
      <c r="J1624" s="207"/>
      <c r="K1624" s="207"/>
      <c r="L1624" s="212"/>
      <c r="M1624" s="213"/>
      <c r="N1624" s="214"/>
      <c r="O1624" s="214"/>
      <c r="P1624" s="214"/>
      <c r="Q1624" s="214"/>
      <c r="R1624" s="214"/>
      <c r="S1624" s="214"/>
      <c r="T1624" s="215"/>
      <c r="AT1624" s="216" t="s">
        <v>254</v>
      </c>
      <c r="AU1624" s="216" t="s">
        <v>86</v>
      </c>
      <c r="AV1624" s="13" t="s">
        <v>86</v>
      </c>
      <c r="AW1624" s="13" t="s">
        <v>37</v>
      </c>
      <c r="AX1624" s="13" t="s">
        <v>84</v>
      </c>
      <c r="AY1624" s="216" t="s">
        <v>142</v>
      </c>
    </row>
    <row r="1625" spans="1:65" s="13" customFormat="1" ht="11.25">
      <c r="B1625" s="206"/>
      <c r="C1625" s="207"/>
      <c r="D1625" s="198" t="s">
        <v>254</v>
      </c>
      <c r="E1625" s="207"/>
      <c r="F1625" s="209" t="s">
        <v>2292</v>
      </c>
      <c r="G1625" s="207"/>
      <c r="H1625" s="210">
        <v>1.8149999999999999</v>
      </c>
      <c r="I1625" s="211"/>
      <c r="J1625" s="207"/>
      <c r="K1625" s="207"/>
      <c r="L1625" s="212"/>
      <c r="M1625" s="213"/>
      <c r="N1625" s="214"/>
      <c r="O1625" s="214"/>
      <c r="P1625" s="214"/>
      <c r="Q1625" s="214"/>
      <c r="R1625" s="214"/>
      <c r="S1625" s="214"/>
      <c r="T1625" s="215"/>
      <c r="AT1625" s="216" t="s">
        <v>254</v>
      </c>
      <c r="AU1625" s="216" t="s">
        <v>86</v>
      </c>
      <c r="AV1625" s="13" t="s">
        <v>86</v>
      </c>
      <c r="AW1625" s="13" t="s">
        <v>4</v>
      </c>
      <c r="AX1625" s="13" t="s">
        <v>84</v>
      </c>
      <c r="AY1625" s="216" t="s">
        <v>142</v>
      </c>
    </row>
    <row r="1626" spans="1:65" s="2" customFormat="1" ht="37.9" customHeight="1">
      <c r="A1626" s="36"/>
      <c r="B1626" s="37"/>
      <c r="C1626" s="180" t="s">
        <v>2293</v>
      </c>
      <c r="D1626" s="180" t="s">
        <v>145</v>
      </c>
      <c r="E1626" s="181" t="s">
        <v>2294</v>
      </c>
      <c r="F1626" s="182" t="s">
        <v>2295</v>
      </c>
      <c r="G1626" s="183" t="s">
        <v>414</v>
      </c>
      <c r="H1626" s="184">
        <v>6.6</v>
      </c>
      <c r="I1626" s="185"/>
      <c r="J1626" s="186">
        <f>ROUND(I1626*H1626,2)</f>
        <v>0</v>
      </c>
      <c r="K1626" s="182" t="s">
        <v>149</v>
      </c>
      <c r="L1626" s="41"/>
      <c r="M1626" s="187" t="s">
        <v>19</v>
      </c>
      <c r="N1626" s="188" t="s">
        <v>47</v>
      </c>
      <c r="O1626" s="66"/>
      <c r="P1626" s="189">
        <f>O1626*H1626</f>
        <v>0</v>
      </c>
      <c r="Q1626" s="189">
        <v>3.0000000000000001E-5</v>
      </c>
      <c r="R1626" s="189">
        <f>Q1626*H1626</f>
        <v>1.9799999999999999E-4</v>
      </c>
      <c r="S1626" s="189">
        <v>0</v>
      </c>
      <c r="T1626" s="190">
        <f>S1626*H1626</f>
        <v>0</v>
      </c>
      <c r="U1626" s="36"/>
      <c r="V1626" s="36"/>
      <c r="W1626" s="36"/>
      <c r="X1626" s="36"/>
      <c r="Y1626" s="36"/>
      <c r="Z1626" s="36"/>
      <c r="AA1626" s="36"/>
      <c r="AB1626" s="36"/>
      <c r="AC1626" s="36"/>
      <c r="AD1626" s="36"/>
      <c r="AE1626" s="36"/>
      <c r="AR1626" s="191" t="s">
        <v>339</v>
      </c>
      <c r="AT1626" s="191" t="s">
        <v>145</v>
      </c>
      <c r="AU1626" s="191" t="s">
        <v>86</v>
      </c>
      <c r="AY1626" s="19" t="s">
        <v>142</v>
      </c>
      <c r="BE1626" s="192">
        <f>IF(N1626="základní",J1626,0)</f>
        <v>0</v>
      </c>
      <c r="BF1626" s="192">
        <f>IF(N1626="snížená",J1626,0)</f>
        <v>0</v>
      </c>
      <c r="BG1626" s="192">
        <f>IF(N1626="zákl. přenesená",J1626,0)</f>
        <v>0</v>
      </c>
      <c r="BH1626" s="192">
        <f>IF(N1626="sníž. přenesená",J1626,0)</f>
        <v>0</v>
      </c>
      <c r="BI1626" s="192">
        <f>IF(N1626="nulová",J1626,0)</f>
        <v>0</v>
      </c>
      <c r="BJ1626" s="19" t="s">
        <v>84</v>
      </c>
      <c r="BK1626" s="192">
        <f>ROUND(I1626*H1626,2)</f>
        <v>0</v>
      </c>
      <c r="BL1626" s="19" t="s">
        <v>339</v>
      </c>
      <c r="BM1626" s="191" t="s">
        <v>2296</v>
      </c>
    </row>
    <row r="1627" spans="1:65" s="2" customFormat="1" ht="11.25">
      <c r="A1627" s="36"/>
      <c r="B1627" s="37"/>
      <c r="C1627" s="38"/>
      <c r="D1627" s="193" t="s">
        <v>152</v>
      </c>
      <c r="E1627" s="38"/>
      <c r="F1627" s="194" t="s">
        <v>2297</v>
      </c>
      <c r="G1627" s="38"/>
      <c r="H1627" s="38"/>
      <c r="I1627" s="195"/>
      <c r="J1627" s="38"/>
      <c r="K1627" s="38"/>
      <c r="L1627" s="41"/>
      <c r="M1627" s="196"/>
      <c r="N1627" s="197"/>
      <c r="O1627" s="66"/>
      <c r="P1627" s="66"/>
      <c r="Q1627" s="66"/>
      <c r="R1627" s="66"/>
      <c r="S1627" s="66"/>
      <c r="T1627" s="67"/>
      <c r="U1627" s="36"/>
      <c r="V1627" s="36"/>
      <c r="W1627" s="36"/>
      <c r="X1627" s="36"/>
      <c r="Y1627" s="36"/>
      <c r="Z1627" s="36"/>
      <c r="AA1627" s="36"/>
      <c r="AB1627" s="36"/>
      <c r="AC1627" s="36"/>
      <c r="AD1627" s="36"/>
      <c r="AE1627" s="36"/>
      <c r="AT1627" s="19" t="s">
        <v>152</v>
      </c>
      <c r="AU1627" s="19" t="s">
        <v>86</v>
      </c>
    </row>
    <row r="1628" spans="1:65" s="13" customFormat="1" ht="11.25">
      <c r="B1628" s="206"/>
      <c r="C1628" s="207"/>
      <c r="D1628" s="198" t="s">
        <v>254</v>
      </c>
      <c r="E1628" s="208" t="s">
        <v>19</v>
      </c>
      <c r="F1628" s="209" t="s">
        <v>2298</v>
      </c>
      <c r="G1628" s="207"/>
      <c r="H1628" s="210">
        <v>6.6</v>
      </c>
      <c r="I1628" s="211"/>
      <c r="J1628" s="207"/>
      <c r="K1628" s="207"/>
      <c r="L1628" s="212"/>
      <c r="M1628" s="213"/>
      <c r="N1628" s="214"/>
      <c r="O1628" s="214"/>
      <c r="P1628" s="214"/>
      <c r="Q1628" s="214"/>
      <c r="R1628" s="214"/>
      <c r="S1628" s="214"/>
      <c r="T1628" s="215"/>
      <c r="AT1628" s="216" t="s">
        <v>254</v>
      </c>
      <c r="AU1628" s="216" t="s">
        <v>86</v>
      </c>
      <c r="AV1628" s="13" t="s">
        <v>86</v>
      </c>
      <c r="AW1628" s="13" t="s">
        <v>37</v>
      </c>
      <c r="AX1628" s="13" t="s">
        <v>84</v>
      </c>
      <c r="AY1628" s="216" t="s">
        <v>142</v>
      </c>
    </row>
    <row r="1629" spans="1:65" s="2" customFormat="1" ht="21.75" customHeight="1">
      <c r="A1629" s="36"/>
      <c r="B1629" s="37"/>
      <c r="C1629" s="228" t="s">
        <v>2299</v>
      </c>
      <c r="D1629" s="228" t="s">
        <v>351</v>
      </c>
      <c r="E1629" s="229" t="s">
        <v>2300</v>
      </c>
      <c r="F1629" s="230" t="s">
        <v>2301</v>
      </c>
      <c r="G1629" s="231" t="s">
        <v>251</v>
      </c>
      <c r="H1629" s="232">
        <v>3.63</v>
      </c>
      <c r="I1629" s="233"/>
      <c r="J1629" s="234">
        <f>ROUND(I1629*H1629,2)</f>
        <v>0</v>
      </c>
      <c r="K1629" s="230" t="s">
        <v>149</v>
      </c>
      <c r="L1629" s="235"/>
      <c r="M1629" s="236" t="s">
        <v>19</v>
      </c>
      <c r="N1629" s="237" t="s">
        <v>47</v>
      </c>
      <c r="O1629" s="66"/>
      <c r="P1629" s="189">
        <f>O1629*H1629</f>
        <v>0</v>
      </c>
      <c r="Q1629" s="189">
        <v>7.4999999999999997E-3</v>
      </c>
      <c r="R1629" s="189">
        <f>Q1629*H1629</f>
        <v>2.7224999999999999E-2</v>
      </c>
      <c r="S1629" s="189">
        <v>0</v>
      </c>
      <c r="T1629" s="190">
        <f>S1629*H1629</f>
        <v>0</v>
      </c>
      <c r="U1629" s="36"/>
      <c r="V1629" s="36"/>
      <c r="W1629" s="36"/>
      <c r="X1629" s="36"/>
      <c r="Y1629" s="36"/>
      <c r="Z1629" s="36"/>
      <c r="AA1629" s="36"/>
      <c r="AB1629" s="36"/>
      <c r="AC1629" s="36"/>
      <c r="AD1629" s="36"/>
      <c r="AE1629" s="36"/>
      <c r="AR1629" s="191" t="s">
        <v>437</v>
      </c>
      <c r="AT1629" s="191" t="s">
        <v>351</v>
      </c>
      <c r="AU1629" s="191" t="s">
        <v>86</v>
      </c>
      <c r="AY1629" s="19" t="s">
        <v>142</v>
      </c>
      <c r="BE1629" s="192">
        <f>IF(N1629="základní",J1629,0)</f>
        <v>0</v>
      </c>
      <c r="BF1629" s="192">
        <f>IF(N1629="snížená",J1629,0)</f>
        <v>0</v>
      </c>
      <c r="BG1629" s="192">
        <f>IF(N1629="zákl. přenesená",J1629,0)</f>
        <v>0</v>
      </c>
      <c r="BH1629" s="192">
        <f>IF(N1629="sníž. přenesená",J1629,0)</f>
        <v>0</v>
      </c>
      <c r="BI1629" s="192">
        <f>IF(N1629="nulová",J1629,0)</f>
        <v>0</v>
      </c>
      <c r="BJ1629" s="19" t="s">
        <v>84</v>
      </c>
      <c r="BK1629" s="192">
        <f>ROUND(I1629*H1629,2)</f>
        <v>0</v>
      </c>
      <c r="BL1629" s="19" t="s">
        <v>339</v>
      </c>
      <c r="BM1629" s="191" t="s">
        <v>2302</v>
      </c>
    </row>
    <row r="1630" spans="1:65" s="13" customFormat="1" ht="11.25">
      <c r="B1630" s="206"/>
      <c r="C1630" s="207"/>
      <c r="D1630" s="198" t="s">
        <v>254</v>
      </c>
      <c r="E1630" s="208" t="s">
        <v>19</v>
      </c>
      <c r="F1630" s="209" t="s">
        <v>2303</v>
      </c>
      <c r="G1630" s="207"/>
      <c r="H1630" s="210">
        <v>3.3</v>
      </c>
      <c r="I1630" s="211"/>
      <c r="J1630" s="207"/>
      <c r="K1630" s="207"/>
      <c r="L1630" s="212"/>
      <c r="M1630" s="213"/>
      <c r="N1630" s="214"/>
      <c r="O1630" s="214"/>
      <c r="P1630" s="214"/>
      <c r="Q1630" s="214"/>
      <c r="R1630" s="214"/>
      <c r="S1630" s="214"/>
      <c r="T1630" s="215"/>
      <c r="AT1630" s="216" t="s">
        <v>254</v>
      </c>
      <c r="AU1630" s="216" t="s">
        <v>86</v>
      </c>
      <c r="AV1630" s="13" t="s">
        <v>86</v>
      </c>
      <c r="AW1630" s="13" t="s">
        <v>37</v>
      </c>
      <c r="AX1630" s="13" t="s">
        <v>84</v>
      </c>
      <c r="AY1630" s="216" t="s">
        <v>142</v>
      </c>
    </row>
    <row r="1631" spans="1:65" s="13" customFormat="1" ht="11.25">
      <c r="B1631" s="206"/>
      <c r="C1631" s="207"/>
      <c r="D1631" s="198" t="s">
        <v>254</v>
      </c>
      <c r="E1631" s="207"/>
      <c r="F1631" s="209" t="s">
        <v>2304</v>
      </c>
      <c r="G1631" s="207"/>
      <c r="H1631" s="210">
        <v>3.63</v>
      </c>
      <c r="I1631" s="211"/>
      <c r="J1631" s="207"/>
      <c r="K1631" s="207"/>
      <c r="L1631" s="212"/>
      <c r="M1631" s="213"/>
      <c r="N1631" s="214"/>
      <c r="O1631" s="214"/>
      <c r="P1631" s="214"/>
      <c r="Q1631" s="214"/>
      <c r="R1631" s="214"/>
      <c r="S1631" s="214"/>
      <c r="T1631" s="215"/>
      <c r="AT1631" s="216" t="s">
        <v>254</v>
      </c>
      <c r="AU1631" s="216" t="s">
        <v>86</v>
      </c>
      <c r="AV1631" s="13" t="s">
        <v>86</v>
      </c>
      <c r="AW1631" s="13" t="s">
        <v>4</v>
      </c>
      <c r="AX1631" s="13" t="s">
        <v>84</v>
      </c>
      <c r="AY1631" s="216" t="s">
        <v>142</v>
      </c>
    </row>
    <row r="1632" spans="1:65" s="2" customFormat="1" ht="16.5" customHeight="1">
      <c r="A1632" s="36"/>
      <c r="B1632" s="37"/>
      <c r="C1632" s="228" t="s">
        <v>2305</v>
      </c>
      <c r="D1632" s="228" t="s">
        <v>351</v>
      </c>
      <c r="E1632" s="229" t="s">
        <v>2306</v>
      </c>
      <c r="F1632" s="230" t="s">
        <v>2307</v>
      </c>
      <c r="G1632" s="231" t="s">
        <v>1198</v>
      </c>
      <c r="H1632" s="232">
        <v>2</v>
      </c>
      <c r="I1632" s="233"/>
      <c r="J1632" s="234">
        <f>ROUND(I1632*H1632,2)</f>
        <v>0</v>
      </c>
      <c r="K1632" s="230" t="s">
        <v>149</v>
      </c>
      <c r="L1632" s="235"/>
      <c r="M1632" s="236" t="s">
        <v>19</v>
      </c>
      <c r="N1632" s="237" t="s">
        <v>47</v>
      </c>
      <c r="O1632" s="66"/>
      <c r="P1632" s="189">
        <f>O1632*H1632</f>
        <v>0</v>
      </c>
      <c r="Q1632" s="189">
        <v>1.42E-3</v>
      </c>
      <c r="R1632" s="189">
        <f>Q1632*H1632</f>
        <v>2.8400000000000001E-3</v>
      </c>
      <c r="S1632" s="189">
        <v>0</v>
      </c>
      <c r="T1632" s="190">
        <f>S1632*H1632</f>
        <v>0</v>
      </c>
      <c r="U1632" s="36"/>
      <c r="V1632" s="36"/>
      <c r="W1632" s="36"/>
      <c r="X1632" s="36"/>
      <c r="Y1632" s="36"/>
      <c r="Z1632" s="36"/>
      <c r="AA1632" s="36"/>
      <c r="AB1632" s="36"/>
      <c r="AC1632" s="36"/>
      <c r="AD1632" s="36"/>
      <c r="AE1632" s="36"/>
      <c r="AR1632" s="191" t="s">
        <v>437</v>
      </c>
      <c r="AT1632" s="191" t="s">
        <v>351</v>
      </c>
      <c r="AU1632" s="191" t="s">
        <v>86</v>
      </c>
      <c r="AY1632" s="19" t="s">
        <v>142</v>
      </c>
      <c r="BE1632" s="192">
        <f>IF(N1632="základní",J1632,0)</f>
        <v>0</v>
      </c>
      <c r="BF1632" s="192">
        <f>IF(N1632="snížená",J1632,0)</f>
        <v>0</v>
      </c>
      <c r="BG1632" s="192">
        <f>IF(N1632="zákl. přenesená",J1632,0)</f>
        <v>0</v>
      </c>
      <c r="BH1632" s="192">
        <f>IF(N1632="sníž. přenesená",J1632,0)</f>
        <v>0</v>
      </c>
      <c r="BI1632" s="192">
        <f>IF(N1632="nulová",J1632,0)</f>
        <v>0</v>
      </c>
      <c r="BJ1632" s="19" t="s">
        <v>84</v>
      </c>
      <c r="BK1632" s="192">
        <f>ROUND(I1632*H1632,2)</f>
        <v>0</v>
      </c>
      <c r="BL1632" s="19" t="s">
        <v>339</v>
      </c>
      <c r="BM1632" s="191" t="s">
        <v>2308</v>
      </c>
    </row>
    <row r="1633" spans="1:65" s="2" customFormat="1" ht="37.9" customHeight="1">
      <c r="A1633" s="36"/>
      <c r="B1633" s="37"/>
      <c r="C1633" s="180" t="s">
        <v>2309</v>
      </c>
      <c r="D1633" s="180" t="s">
        <v>145</v>
      </c>
      <c r="E1633" s="181" t="s">
        <v>2310</v>
      </c>
      <c r="F1633" s="182" t="s">
        <v>2311</v>
      </c>
      <c r="G1633" s="183" t="s">
        <v>414</v>
      </c>
      <c r="H1633" s="184">
        <v>15</v>
      </c>
      <c r="I1633" s="185"/>
      <c r="J1633" s="186">
        <f>ROUND(I1633*H1633,2)</f>
        <v>0</v>
      </c>
      <c r="K1633" s="182" t="s">
        <v>149</v>
      </c>
      <c r="L1633" s="41"/>
      <c r="M1633" s="187" t="s">
        <v>19</v>
      </c>
      <c r="N1633" s="188" t="s">
        <v>47</v>
      </c>
      <c r="O1633" s="66"/>
      <c r="P1633" s="189">
        <f>O1633*H1633</f>
        <v>0</v>
      </c>
      <c r="Q1633" s="189">
        <v>0</v>
      </c>
      <c r="R1633" s="189">
        <f>Q1633*H1633</f>
        <v>0</v>
      </c>
      <c r="S1633" s="189">
        <v>0</v>
      </c>
      <c r="T1633" s="190">
        <f>S1633*H1633</f>
        <v>0</v>
      </c>
      <c r="U1633" s="36"/>
      <c r="V1633" s="36"/>
      <c r="W1633" s="36"/>
      <c r="X1633" s="36"/>
      <c r="Y1633" s="36"/>
      <c r="Z1633" s="36"/>
      <c r="AA1633" s="36"/>
      <c r="AB1633" s="36"/>
      <c r="AC1633" s="36"/>
      <c r="AD1633" s="36"/>
      <c r="AE1633" s="36"/>
      <c r="AR1633" s="191" t="s">
        <v>339</v>
      </c>
      <c r="AT1633" s="191" t="s">
        <v>145</v>
      </c>
      <c r="AU1633" s="191" t="s">
        <v>86</v>
      </c>
      <c r="AY1633" s="19" t="s">
        <v>142</v>
      </c>
      <c r="BE1633" s="192">
        <f>IF(N1633="základní",J1633,0)</f>
        <v>0</v>
      </c>
      <c r="BF1633" s="192">
        <f>IF(N1633="snížená",J1633,0)</f>
        <v>0</v>
      </c>
      <c r="BG1633" s="192">
        <f>IF(N1633="zákl. přenesená",J1633,0)</f>
        <v>0</v>
      </c>
      <c r="BH1633" s="192">
        <f>IF(N1633="sníž. přenesená",J1633,0)</f>
        <v>0</v>
      </c>
      <c r="BI1633" s="192">
        <f>IF(N1633="nulová",J1633,0)</f>
        <v>0</v>
      </c>
      <c r="BJ1633" s="19" t="s">
        <v>84</v>
      </c>
      <c r="BK1633" s="192">
        <f>ROUND(I1633*H1633,2)</f>
        <v>0</v>
      </c>
      <c r="BL1633" s="19" t="s">
        <v>339</v>
      </c>
      <c r="BM1633" s="191" t="s">
        <v>2312</v>
      </c>
    </row>
    <row r="1634" spans="1:65" s="2" customFormat="1" ht="11.25">
      <c r="A1634" s="36"/>
      <c r="B1634" s="37"/>
      <c r="C1634" s="38"/>
      <c r="D1634" s="193" t="s">
        <v>152</v>
      </c>
      <c r="E1634" s="38"/>
      <c r="F1634" s="194" t="s">
        <v>2313</v>
      </c>
      <c r="G1634" s="38"/>
      <c r="H1634" s="38"/>
      <c r="I1634" s="195"/>
      <c r="J1634" s="38"/>
      <c r="K1634" s="38"/>
      <c r="L1634" s="41"/>
      <c r="M1634" s="196"/>
      <c r="N1634" s="197"/>
      <c r="O1634" s="66"/>
      <c r="P1634" s="66"/>
      <c r="Q1634" s="66"/>
      <c r="R1634" s="66"/>
      <c r="S1634" s="66"/>
      <c r="T1634" s="67"/>
      <c r="U1634" s="36"/>
      <c r="V1634" s="36"/>
      <c r="W1634" s="36"/>
      <c r="X1634" s="36"/>
      <c r="Y1634" s="36"/>
      <c r="Z1634" s="36"/>
      <c r="AA1634" s="36"/>
      <c r="AB1634" s="36"/>
      <c r="AC1634" s="36"/>
      <c r="AD1634" s="36"/>
      <c r="AE1634" s="36"/>
      <c r="AT1634" s="19" t="s">
        <v>152</v>
      </c>
      <c r="AU1634" s="19" t="s">
        <v>86</v>
      </c>
    </row>
    <row r="1635" spans="1:65" s="13" customFormat="1" ht="11.25">
      <c r="B1635" s="206"/>
      <c r="C1635" s="207"/>
      <c r="D1635" s="198" t="s">
        <v>254</v>
      </c>
      <c r="E1635" s="208" t="s">
        <v>19</v>
      </c>
      <c r="F1635" s="209" t="s">
        <v>2314</v>
      </c>
      <c r="G1635" s="207"/>
      <c r="H1635" s="210">
        <v>15</v>
      </c>
      <c r="I1635" s="211"/>
      <c r="J1635" s="207"/>
      <c r="K1635" s="207"/>
      <c r="L1635" s="212"/>
      <c r="M1635" s="213"/>
      <c r="N1635" s="214"/>
      <c r="O1635" s="214"/>
      <c r="P1635" s="214"/>
      <c r="Q1635" s="214"/>
      <c r="R1635" s="214"/>
      <c r="S1635" s="214"/>
      <c r="T1635" s="215"/>
      <c r="AT1635" s="216" t="s">
        <v>254</v>
      </c>
      <c r="AU1635" s="216" t="s">
        <v>86</v>
      </c>
      <c r="AV1635" s="13" t="s">
        <v>86</v>
      </c>
      <c r="AW1635" s="13" t="s">
        <v>37</v>
      </c>
      <c r="AX1635" s="13" t="s">
        <v>84</v>
      </c>
      <c r="AY1635" s="216" t="s">
        <v>142</v>
      </c>
    </row>
    <row r="1636" spans="1:65" s="2" customFormat="1" ht="37.9" customHeight="1">
      <c r="A1636" s="36"/>
      <c r="B1636" s="37"/>
      <c r="C1636" s="180" t="s">
        <v>2315</v>
      </c>
      <c r="D1636" s="180" t="s">
        <v>145</v>
      </c>
      <c r="E1636" s="181" t="s">
        <v>2316</v>
      </c>
      <c r="F1636" s="182" t="s">
        <v>2317</v>
      </c>
      <c r="G1636" s="183" t="s">
        <v>414</v>
      </c>
      <c r="H1636" s="184">
        <v>15</v>
      </c>
      <c r="I1636" s="185"/>
      <c r="J1636" s="186">
        <f>ROUND(I1636*H1636,2)</f>
        <v>0</v>
      </c>
      <c r="K1636" s="182" t="s">
        <v>149</v>
      </c>
      <c r="L1636" s="41"/>
      <c r="M1636" s="187" t="s">
        <v>19</v>
      </c>
      <c r="N1636" s="188" t="s">
        <v>47</v>
      </c>
      <c r="O1636" s="66"/>
      <c r="P1636" s="189">
        <f>O1636*H1636</f>
        <v>0</v>
      </c>
      <c r="Q1636" s="189">
        <v>0</v>
      </c>
      <c r="R1636" s="189">
        <f>Q1636*H1636</f>
        <v>0</v>
      </c>
      <c r="S1636" s="189">
        <v>0</v>
      </c>
      <c r="T1636" s="190">
        <f>S1636*H1636</f>
        <v>0</v>
      </c>
      <c r="U1636" s="36"/>
      <c r="V1636" s="36"/>
      <c r="W1636" s="36"/>
      <c r="X1636" s="36"/>
      <c r="Y1636" s="36"/>
      <c r="Z1636" s="36"/>
      <c r="AA1636" s="36"/>
      <c r="AB1636" s="36"/>
      <c r="AC1636" s="36"/>
      <c r="AD1636" s="36"/>
      <c r="AE1636" s="36"/>
      <c r="AR1636" s="191" t="s">
        <v>339</v>
      </c>
      <c r="AT1636" s="191" t="s">
        <v>145</v>
      </c>
      <c r="AU1636" s="191" t="s">
        <v>86</v>
      </c>
      <c r="AY1636" s="19" t="s">
        <v>142</v>
      </c>
      <c r="BE1636" s="192">
        <f>IF(N1636="základní",J1636,0)</f>
        <v>0</v>
      </c>
      <c r="BF1636" s="192">
        <f>IF(N1636="snížená",J1636,0)</f>
        <v>0</v>
      </c>
      <c r="BG1636" s="192">
        <f>IF(N1636="zákl. přenesená",J1636,0)</f>
        <v>0</v>
      </c>
      <c r="BH1636" s="192">
        <f>IF(N1636="sníž. přenesená",J1636,0)</f>
        <v>0</v>
      </c>
      <c r="BI1636" s="192">
        <f>IF(N1636="nulová",J1636,0)</f>
        <v>0</v>
      </c>
      <c r="BJ1636" s="19" t="s">
        <v>84</v>
      </c>
      <c r="BK1636" s="192">
        <f>ROUND(I1636*H1636,2)</f>
        <v>0</v>
      </c>
      <c r="BL1636" s="19" t="s">
        <v>339</v>
      </c>
      <c r="BM1636" s="191" t="s">
        <v>2318</v>
      </c>
    </row>
    <row r="1637" spans="1:65" s="2" customFormat="1" ht="11.25">
      <c r="A1637" s="36"/>
      <c r="B1637" s="37"/>
      <c r="C1637" s="38"/>
      <c r="D1637" s="193" t="s">
        <v>152</v>
      </c>
      <c r="E1637" s="38"/>
      <c r="F1637" s="194" t="s">
        <v>2319</v>
      </c>
      <c r="G1637" s="38"/>
      <c r="H1637" s="38"/>
      <c r="I1637" s="195"/>
      <c r="J1637" s="38"/>
      <c r="K1637" s="38"/>
      <c r="L1637" s="41"/>
      <c r="M1637" s="196"/>
      <c r="N1637" s="197"/>
      <c r="O1637" s="66"/>
      <c r="P1637" s="66"/>
      <c r="Q1637" s="66"/>
      <c r="R1637" s="66"/>
      <c r="S1637" s="66"/>
      <c r="T1637" s="67"/>
      <c r="U1637" s="36"/>
      <c r="V1637" s="36"/>
      <c r="W1637" s="36"/>
      <c r="X1637" s="36"/>
      <c r="Y1637" s="36"/>
      <c r="Z1637" s="36"/>
      <c r="AA1637" s="36"/>
      <c r="AB1637" s="36"/>
      <c r="AC1637" s="36"/>
      <c r="AD1637" s="36"/>
      <c r="AE1637" s="36"/>
      <c r="AT1637" s="19" t="s">
        <v>152</v>
      </c>
      <c r="AU1637" s="19" t="s">
        <v>86</v>
      </c>
    </row>
    <row r="1638" spans="1:65" s="13" customFormat="1" ht="11.25">
      <c r="B1638" s="206"/>
      <c r="C1638" s="207"/>
      <c r="D1638" s="198" t="s">
        <v>254</v>
      </c>
      <c r="E1638" s="208" t="s">
        <v>19</v>
      </c>
      <c r="F1638" s="209" t="s">
        <v>2320</v>
      </c>
      <c r="G1638" s="207"/>
      <c r="H1638" s="210">
        <v>15</v>
      </c>
      <c r="I1638" s="211"/>
      <c r="J1638" s="207"/>
      <c r="K1638" s="207"/>
      <c r="L1638" s="212"/>
      <c r="M1638" s="213"/>
      <c r="N1638" s="214"/>
      <c r="O1638" s="214"/>
      <c r="P1638" s="214"/>
      <c r="Q1638" s="214"/>
      <c r="R1638" s="214"/>
      <c r="S1638" s="214"/>
      <c r="T1638" s="215"/>
      <c r="AT1638" s="216" t="s">
        <v>254</v>
      </c>
      <c r="AU1638" s="216" t="s">
        <v>86</v>
      </c>
      <c r="AV1638" s="13" t="s">
        <v>86</v>
      </c>
      <c r="AW1638" s="13" t="s">
        <v>37</v>
      </c>
      <c r="AX1638" s="13" t="s">
        <v>84</v>
      </c>
      <c r="AY1638" s="216" t="s">
        <v>142</v>
      </c>
    </row>
    <row r="1639" spans="1:65" s="2" customFormat="1" ht="90" customHeight="1">
      <c r="A1639" s="36"/>
      <c r="B1639" s="37"/>
      <c r="C1639" s="228" t="s">
        <v>2321</v>
      </c>
      <c r="D1639" s="228" t="s">
        <v>351</v>
      </c>
      <c r="E1639" s="229" t="s">
        <v>2322</v>
      </c>
      <c r="F1639" s="230" t="s">
        <v>2323</v>
      </c>
      <c r="G1639" s="231" t="s">
        <v>251</v>
      </c>
      <c r="H1639" s="232">
        <v>19.8</v>
      </c>
      <c r="I1639" s="233"/>
      <c r="J1639" s="234">
        <f>ROUND(I1639*H1639,2)</f>
        <v>0</v>
      </c>
      <c r="K1639" s="230" t="s">
        <v>19</v>
      </c>
      <c r="L1639" s="235"/>
      <c r="M1639" s="236" t="s">
        <v>19</v>
      </c>
      <c r="N1639" s="237" t="s">
        <v>47</v>
      </c>
      <c r="O1639" s="66"/>
      <c r="P1639" s="189">
        <f>O1639*H1639</f>
        <v>0</v>
      </c>
      <c r="Q1639" s="189">
        <v>7.6E-3</v>
      </c>
      <c r="R1639" s="189">
        <f>Q1639*H1639</f>
        <v>0.15048</v>
      </c>
      <c r="S1639" s="189">
        <v>0</v>
      </c>
      <c r="T1639" s="190">
        <f>S1639*H1639</f>
        <v>0</v>
      </c>
      <c r="U1639" s="36"/>
      <c r="V1639" s="36"/>
      <c r="W1639" s="36"/>
      <c r="X1639" s="36"/>
      <c r="Y1639" s="36"/>
      <c r="Z1639" s="36"/>
      <c r="AA1639" s="36"/>
      <c r="AB1639" s="36"/>
      <c r="AC1639" s="36"/>
      <c r="AD1639" s="36"/>
      <c r="AE1639" s="36"/>
      <c r="AR1639" s="191" t="s">
        <v>437</v>
      </c>
      <c r="AT1639" s="191" t="s">
        <v>351</v>
      </c>
      <c r="AU1639" s="191" t="s">
        <v>86</v>
      </c>
      <c r="AY1639" s="19" t="s">
        <v>142</v>
      </c>
      <c r="BE1639" s="192">
        <f>IF(N1639="základní",J1639,0)</f>
        <v>0</v>
      </c>
      <c r="BF1639" s="192">
        <f>IF(N1639="snížená",J1639,0)</f>
        <v>0</v>
      </c>
      <c r="BG1639" s="192">
        <f>IF(N1639="zákl. přenesená",J1639,0)</f>
        <v>0</v>
      </c>
      <c r="BH1639" s="192">
        <f>IF(N1639="sníž. přenesená",J1639,0)</f>
        <v>0</v>
      </c>
      <c r="BI1639" s="192">
        <f>IF(N1639="nulová",J1639,0)</f>
        <v>0</v>
      </c>
      <c r="BJ1639" s="19" t="s">
        <v>84</v>
      </c>
      <c r="BK1639" s="192">
        <f>ROUND(I1639*H1639,2)</f>
        <v>0</v>
      </c>
      <c r="BL1639" s="19" t="s">
        <v>339</v>
      </c>
      <c r="BM1639" s="191" t="s">
        <v>2324</v>
      </c>
    </row>
    <row r="1640" spans="1:65" s="13" customFormat="1" ht="11.25">
      <c r="B1640" s="206"/>
      <c r="C1640" s="207"/>
      <c r="D1640" s="198" t="s">
        <v>254</v>
      </c>
      <c r="E1640" s="208" t="s">
        <v>19</v>
      </c>
      <c r="F1640" s="209" t="s">
        <v>2325</v>
      </c>
      <c r="G1640" s="207"/>
      <c r="H1640" s="210">
        <v>6</v>
      </c>
      <c r="I1640" s="211"/>
      <c r="J1640" s="207"/>
      <c r="K1640" s="207"/>
      <c r="L1640" s="212"/>
      <c r="M1640" s="213"/>
      <c r="N1640" s="214"/>
      <c r="O1640" s="214"/>
      <c r="P1640" s="214"/>
      <c r="Q1640" s="214"/>
      <c r="R1640" s="214"/>
      <c r="S1640" s="214"/>
      <c r="T1640" s="215"/>
      <c r="AT1640" s="216" t="s">
        <v>254</v>
      </c>
      <c r="AU1640" s="216" t="s">
        <v>86</v>
      </c>
      <c r="AV1640" s="13" t="s">
        <v>86</v>
      </c>
      <c r="AW1640" s="13" t="s">
        <v>37</v>
      </c>
      <c r="AX1640" s="13" t="s">
        <v>76</v>
      </c>
      <c r="AY1640" s="216" t="s">
        <v>142</v>
      </c>
    </row>
    <row r="1641" spans="1:65" s="13" customFormat="1" ht="11.25">
      <c r="B1641" s="206"/>
      <c r="C1641" s="207"/>
      <c r="D1641" s="198" t="s">
        <v>254</v>
      </c>
      <c r="E1641" s="208" t="s">
        <v>19</v>
      </c>
      <c r="F1641" s="209" t="s">
        <v>2326</v>
      </c>
      <c r="G1641" s="207"/>
      <c r="H1641" s="210">
        <v>12</v>
      </c>
      <c r="I1641" s="211"/>
      <c r="J1641" s="207"/>
      <c r="K1641" s="207"/>
      <c r="L1641" s="212"/>
      <c r="M1641" s="213"/>
      <c r="N1641" s="214"/>
      <c r="O1641" s="214"/>
      <c r="P1641" s="214"/>
      <c r="Q1641" s="214"/>
      <c r="R1641" s="214"/>
      <c r="S1641" s="214"/>
      <c r="T1641" s="215"/>
      <c r="AT1641" s="216" t="s">
        <v>254</v>
      </c>
      <c r="AU1641" s="216" t="s">
        <v>86</v>
      </c>
      <c r="AV1641" s="13" t="s">
        <v>86</v>
      </c>
      <c r="AW1641" s="13" t="s">
        <v>37</v>
      </c>
      <c r="AX1641" s="13" t="s">
        <v>76</v>
      </c>
      <c r="AY1641" s="216" t="s">
        <v>142</v>
      </c>
    </row>
    <row r="1642" spans="1:65" s="14" customFormat="1" ht="11.25">
      <c r="B1642" s="217"/>
      <c r="C1642" s="218"/>
      <c r="D1642" s="198" t="s">
        <v>254</v>
      </c>
      <c r="E1642" s="219" t="s">
        <v>19</v>
      </c>
      <c r="F1642" s="220" t="s">
        <v>266</v>
      </c>
      <c r="G1642" s="218"/>
      <c r="H1642" s="221">
        <v>18</v>
      </c>
      <c r="I1642" s="222"/>
      <c r="J1642" s="218"/>
      <c r="K1642" s="218"/>
      <c r="L1642" s="223"/>
      <c r="M1642" s="224"/>
      <c r="N1642" s="225"/>
      <c r="O1642" s="225"/>
      <c r="P1642" s="225"/>
      <c r="Q1642" s="225"/>
      <c r="R1642" s="225"/>
      <c r="S1642" s="225"/>
      <c r="T1642" s="226"/>
      <c r="AT1642" s="227" t="s">
        <v>254</v>
      </c>
      <c r="AU1642" s="227" t="s">
        <v>86</v>
      </c>
      <c r="AV1642" s="14" t="s">
        <v>167</v>
      </c>
      <c r="AW1642" s="14" t="s">
        <v>37</v>
      </c>
      <c r="AX1642" s="14" t="s">
        <v>84</v>
      </c>
      <c r="AY1642" s="227" t="s">
        <v>142</v>
      </c>
    </row>
    <row r="1643" spans="1:65" s="13" customFormat="1" ht="11.25">
      <c r="B1643" s="206"/>
      <c r="C1643" s="207"/>
      <c r="D1643" s="198" t="s">
        <v>254</v>
      </c>
      <c r="E1643" s="207"/>
      <c r="F1643" s="209" t="s">
        <v>2327</v>
      </c>
      <c r="G1643" s="207"/>
      <c r="H1643" s="210">
        <v>19.8</v>
      </c>
      <c r="I1643" s="211"/>
      <c r="J1643" s="207"/>
      <c r="K1643" s="207"/>
      <c r="L1643" s="212"/>
      <c r="M1643" s="213"/>
      <c r="N1643" s="214"/>
      <c r="O1643" s="214"/>
      <c r="P1643" s="214"/>
      <c r="Q1643" s="214"/>
      <c r="R1643" s="214"/>
      <c r="S1643" s="214"/>
      <c r="T1643" s="215"/>
      <c r="AT1643" s="216" t="s">
        <v>254</v>
      </c>
      <c r="AU1643" s="216" t="s">
        <v>86</v>
      </c>
      <c r="AV1643" s="13" t="s">
        <v>86</v>
      </c>
      <c r="AW1643" s="13" t="s">
        <v>4</v>
      </c>
      <c r="AX1643" s="13" t="s">
        <v>84</v>
      </c>
      <c r="AY1643" s="216" t="s">
        <v>142</v>
      </c>
    </row>
    <row r="1644" spans="1:65" s="2" customFormat="1" ht="37.9" customHeight="1">
      <c r="A1644" s="36"/>
      <c r="B1644" s="37"/>
      <c r="C1644" s="180" t="s">
        <v>2328</v>
      </c>
      <c r="D1644" s="180" t="s">
        <v>145</v>
      </c>
      <c r="E1644" s="181" t="s">
        <v>2329</v>
      </c>
      <c r="F1644" s="182" t="s">
        <v>2330</v>
      </c>
      <c r="G1644" s="183" t="s">
        <v>251</v>
      </c>
      <c r="H1644" s="184">
        <v>198.215</v>
      </c>
      <c r="I1644" s="185"/>
      <c r="J1644" s="186">
        <f>ROUND(I1644*H1644,2)</f>
        <v>0</v>
      </c>
      <c r="K1644" s="182" t="s">
        <v>149</v>
      </c>
      <c r="L1644" s="41"/>
      <c r="M1644" s="187" t="s">
        <v>19</v>
      </c>
      <c r="N1644" s="188" t="s">
        <v>47</v>
      </c>
      <c r="O1644" s="66"/>
      <c r="P1644" s="189">
        <f>O1644*H1644</f>
        <v>0</v>
      </c>
      <c r="Q1644" s="189">
        <v>2.7999999999999998E-4</v>
      </c>
      <c r="R1644" s="189">
        <f>Q1644*H1644</f>
        <v>5.55002E-2</v>
      </c>
      <c r="S1644" s="189">
        <v>0</v>
      </c>
      <c r="T1644" s="190">
        <f>S1644*H1644</f>
        <v>0</v>
      </c>
      <c r="U1644" s="36"/>
      <c r="V1644" s="36"/>
      <c r="W1644" s="36"/>
      <c r="X1644" s="36"/>
      <c r="Y1644" s="36"/>
      <c r="Z1644" s="36"/>
      <c r="AA1644" s="36"/>
      <c r="AB1644" s="36"/>
      <c r="AC1644" s="36"/>
      <c r="AD1644" s="36"/>
      <c r="AE1644" s="36"/>
      <c r="AR1644" s="191" t="s">
        <v>339</v>
      </c>
      <c r="AT1644" s="191" t="s">
        <v>145</v>
      </c>
      <c r="AU1644" s="191" t="s">
        <v>86</v>
      </c>
      <c r="AY1644" s="19" t="s">
        <v>142</v>
      </c>
      <c r="BE1644" s="192">
        <f>IF(N1644="základní",J1644,0)</f>
        <v>0</v>
      </c>
      <c r="BF1644" s="192">
        <f>IF(N1644="snížená",J1644,0)</f>
        <v>0</v>
      </c>
      <c r="BG1644" s="192">
        <f>IF(N1644="zákl. přenesená",J1644,0)</f>
        <v>0</v>
      </c>
      <c r="BH1644" s="192">
        <f>IF(N1644="sníž. přenesená",J1644,0)</f>
        <v>0</v>
      </c>
      <c r="BI1644" s="192">
        <f>IF(N1644="nulová",J1644,0)</f>
        <v>0</v>
      </c>
      <c r="BJ1644" s="19" t="s">
        <v>84</v>
      </c>
      <c r="BK1644" s="192">
        <f>ROUND(I1644*H1644,2)</f>
        <v>0</v>
      </c>
      <c r="BL1644" s="19" t="s">
        <v>339</v>
      </c>
      <c r="BM1644" s="191" t="s">
        <v>2331</v>
      </c>
    </row>
    <row r="1645" spans="1:65" s="2" customFormat="1" ht="11.25">
      <c r="A1645" s="36"/>
      <c r="B1645" s="37"/>
      <c r="C1645" s="38"/>
      <c r="D1645" s="193" t="s">
        <v>152</v>
      </c>
      <c r="E1645" s="38"/>
      <c r="F1645" s="194" t="s">
        <v>2332</v>
      </c>
      <c r="G1645" s="38"/>
      <c r="H1645" s="38"/>
      <c r="I1645" s="195"/>
      <c r="J1645" s="38"/>
      <c r="K1645" s="38"/>
      <c r="L1645" s="41"/>
      <c r="M1645" s="196"/>
      <c r="N1645" s="197"/>
      <c r="O1645" s="66"/>
      <c r="P1645" s="66"/>
      <c r="Q1645" s="66"/>
      <c r="R1645" s="66"/>
      <c r="S1645" s="66"/>
      <c r="T1645" s="67"/>
      <c r="U1645" s="36"/>
      <c r="V1645" s="36"/>
      <c r="W1645" s="36"/>
      <c r="X1645" s="36"/>
      <c r="Y1645" s="36"/>
      <c r="Z1645" s="36"/>
      <c r="AA1645" s="36"/>
      <c r="AB1645" s="36"/>
      <c r="AC1645" s="36"/>
      <c r="AD1645" s="36"/>
      <c r="AE1645" s="36"/>
      <c r="AT1645" s="19" t="s">
        <v>152</v>
      </c>
      <c r="AU1645" s="19" t="s">
        <v>86</v>
      </c>
    </row>
    <row r="1646" spans="1:65" s="13" customFormat="1" ht="22.5">
      <c r="B1646" s="206"/>
      <c r="C1646" s="207"/>
      <c r="D1646" s="198" t="s">
        <v>254</v>
      </c>
      <c r="E1646" s="208" t="s">
        <v>19</v>
      </c>
      <c r="F1646" s="209" t="s">
        <v>1483</v>
      </c>
      <c r="G1646" s="207"/>
      <c r="H1646" s="210">
        <v>283.40300000000002</v>
      </c>
      <c r="I1646" s="211"/>
      <c r="J1646" s="207"/>
      <c r="K1646" s="207"/>
      <c r="L1646" s="212"/>
      <c r="M1646" s="213"/>
      <c r="N1646" s="214"/>
      <c r="O1646" s="214"/>
      <c r="P1646" s="214"/>
      <c r="Q1646" s="214"/>
      <c r="R1646" s="214"/>
      <c r="S1646" s="214"/>
      <c r="T1646" s="215"/>
      <c r="AT1646" s="216" t="s">
        <v>254</v>
      </c>
      <c r="AU1646" s="216" t="s">
        <v>86</v>
      </c>
      <c r="AV1646" s="13" t="s">
        <v>86</v>
      </c>
      <c r="AW1646" s="13" t="s">
        <v>37</v>
      </c>
      <c r="AX1646" s="13" t="s">
        <v>76</v>
      </c>
      <c r="AY1646" s="216" t="s">
        <v>142</v>
      </c>
    </row>
    <row r="1647" spans="1:65" s="13" customFormat="1" ht="22.5">
      <c r="B1647" s="206"/>
      <c r="C1647" s="207"/>
      <c r="D1647" s="198" t="s">
        <v>254</v>
      </c>
      <c r="E1647" s="208" t="s">
        <v>19</v>
      </c>
      <c r="F1647" s="209" t="s">
        <v>1484</v>
      </c>
      <c r="G1647" s="207"/>
      <c r="H1647" s="210">
        <v>-85.188000000000002</v>
      </c>
      <c r="I1647" s="211"/>
      <c r="J1647" s="207"/>
      <c r="K1647" s="207"/>
      <c r="L1647" s="212"/>
      <c r="M1647" s="213"/>
      <c r="N1647" s="214"/>
      <c r="O1647" s="214"/>
      <c r="P1647" s="214"/>
      <c r="Q1647" s="214"/>
      <c r="R1647" s="214"/>
      <c r="S1647" s="214"/>
      <c r="T1647" s="215"/>
      <c r="AT1647" s="216" t="s">
        <v>254</v>
      </c>
      <c r="AU1647" s="216" t="s">
        <v>86</v>
      </c>
      <c r="AV1647" s="13" t="s">
        <v>86</v>
      </c>
      <c r="AW1647" s="13" t="s">
        <v>37</v>
      </c>
      <c r="AX1647" s="13" t="s">
        <v>76</v>
      </c>
      <c r="AY1647" s="216" t="s">
        <v>142</v>
      </c>
    </row>
    <row r="1648" spans="1:65" s="14" customFormat="1" ht="11.25">
      <c r="B1648" s="217"/>
      <c r="C1648" s="218"/>
      <c r="D1648" s="198" t="s">
        <v>254</v>
      </c>
      <c r="E1648" s="219" t="s">
        <v>19</v>
      </c>
      <c r="F1648" s="220" t="s">
        <v>266</v>
      </c>
      <c r="G1648" s="218"/>
      <c r="H1648" s="221">
        <v>198.215</v>
      </c>
      <c r="I1648" s="222"/>
      <c r="J1648" s="218"/>
      <c r="K1648" s="218"/>
      <c r="L1648" s="223"/>
      <c r="M1648" s="224"/>
      <c r="N1648" s="225"/>
      <c r="O1648" s="225"/>
      <c r="P1648" s="225"/>
      <c r="Q1648" s="225"/>
      <c r="R1648" s="225"/>
      <c r="S1648" s="225"/>
      <c r="T1648" s="226"/>
      <c r="AT1648" s="227" t="s">
        <v>254</v>
      </c>
      <c r="AU1648" s="227" t="s">
        <v>86</v>
      </c>
      <c r="AV1648" s="14" t="s">
        <v>167</v>
      </c>
      <c r="AW1648" s="14" t="s">
        <v>37</v>
      </c>
      <c r="AX1648" s="14" t="s">
        <v>84</v>
      </c>
      <c r="AY1648" s="227" t="s">
        <v>142</v>
      </c>
    </row>
    <row r="1649" spans="1:65" s="2" customFormat="1" ht="44.25" customHeight="1">
      <c r="A1649" s="36"/>
      <c r="B1649" s="37"/>
      <c r="C1649" s="228" t="s">
        <v>2333</v>
      </c>
      <c r="D1649" s="228" t="s">
        <v>351</v>
      </c>
      <c r="E1649" s="229" t="s">
        <v>2334</v>
      </c>
      <c r="F1649" s="230" t="s">
        <v>2335</v>
      </c>
      <c r="G1649" s="231" t="s">
        <v>251</v>
      </c>
      <c r="H1649" s="232">
        <v>218.03700000000001</v>
      </c>
      <c r="I1649" s="233"/>
      <c r="J1649" s="234">
        <f>ROUND(I1649*H1649,2)</f>
        <v>0</v>
      </c>
      <c r="K1649" s="230" t="s">
        <v>19</v>
      </c>
      <c r="L1649" s="235"/>
      <c r="M1649" s="236" t="s">
        <v>19</v>
      </c>
      <c r="N1649" s="237" t="s">
        <v>47</v>
      </c>
      <c r="O1649" s="66"/>
      <c r="P1649" s="189">
        <f>O1649*H1649</f>
        <v>0</v>
      </c>
      <c r="Q1649" s="189">
        <v>6.9300000000000004E-3</v>
      </c>
      <c r="R1649" s="189">
        <f>Q1649*H1649</f>
        <v>1.5109964100000002</v>
      </c>
      <c r="S1649" s="189">
        <v>0</v>
      </c>
      <c r="T1649" s="190">
        <f>S1649*H1649</f>
        <v>0</v>
      </c>
      <c r="U1649" s="36"/>
      <c r="V1649" s="36"/>
      <c r="W1649" s="36"/>
      <c r="X1649" s="36"/>
      <c r="Y1649" s="36"/>
      <c r="Z1649" s="36"/>
      <c r="AA1649" s="36"/>
      <c r="AB1649" s="36"/>
      <c r="AC1649" s="36"/>
      <c r="AD1649" s="36"/>
      <c r="AE1649" s="36"/>
      <c r="AR1649" s="191" t="s">
        <v>437</v>
      </c>
      <c r="AT1649" s="191" t="s">
        <v>351</v>
      </c>
      <c r="AU1649" s="191" t="s">
        <v>86</v>
      </c>
      <c r="AY1649" s="19" t="s">
        <v>142</v>
      </c>
      <c r="BE1649" s="192">
        <f>IF(N1649="základní",J1649,0)</f>
        <v>0</v>
      </c>
      <c r="BF1649" s="192">
        <f>IF(N1649="snížená",J1649,0)</f>
        <v>0</v>
      </c>
      <c r="BG1649" s="192">
        <f>IF(N1649="zákl. přenesená",J1649,0)</f>
        <v>0</v>
      </c>
      <c r="BH1649" s="192">
        <f>IF(N1649="sníž. přenesená",J1649,0)</f>
        <v>0</v>
      </c>
      <c r="BI1649" s="192">
        <f>IF(N1649="nulová",J1649,0)</f>
        <v>0</v>
      </c>
      <c r="BJ1649" s="19" t="s">
        <v>84</v>
      </c>
      <c r="BK1649" s="192">
        <f>ROUND(I1649*H1649,2)</f>
        <v>0</v>
      </c>
      <c r="BL1649" s="19" t="s">
        <v>339</v>
      </c>
      <c r="BM1649" s="191" t="s">
        <v>2336</v>
      </c>
    </row>
    <row r="1650" spans="1:65" s="13" customFormat="1" ht="22.5">
      <c r="B1650" s="206"/>
      <c r="C1650" s="207"/>
      <c r="D1650" s="198" t="s">
        <v>254</v>
      </c>
      <c r="E1650" s="208" t="s">
        <v>19</v>
      </c>
      <c r="F1650" s="209" t="s">
        <v>1483</v>
      </c>
      <c r="G1650" s="207"/>
      <c r="H1650" s="210">
        <v>283.40300000000002</v>
      </c>
      <c r="I1650" s="211"/>
      <c r="J1650" s="207"/>
      <c r="K1650" s="207"/>
      <c r="L1650" s="212"/>
      <c r="M1650" s="213"/>
      <c r="N1650" s="214"/>
      <c r="O1650" s="214"/>
      <c r="P1650" s="214"/>
      <c r="Q1650" s="214"/>
      <c r="R1650" s="214"/>
      <c r="S1650" s="214"/>
      <c r="T1650" s="215"/>
      <c r="AT1650" s="216" t="s">
        <v>254</v>
      </c>
      <c r="AU1650" s="216" t="s">
        <v>86</v>
      </c>
      <c r="AV1650" s="13" t="s">
        <v>86</v>
      </c>
      <c r="AW1650" s="13" t="s">
        <v>37</v>
      </c>
      <c r="AX1650" s="13" t="s">
        <v>76</v>
      </c>
      <c r="AY1650" s="216" t="s">
        <v>142</v>
      </c>
    </row>
    <row r="1651" spans="1:65" s="13" customFormat="1" ht="22.5">
      <c r="B1651" s="206"/>
      <c r="C1651" s="207"/>
      <c r="D1651" s="198" t="s">
        <v>254</v>
      </c>
      <c r="E1651" s="208" t="s">
        <v>19</v>
      </c>
      <c r="F1651" s="209" t="s">
        <v>1484</v>
      </c>
      <c r="G1651" s="207"/>
      <c r="H1651" s="210">
        <v>-85.188000000000002</v>
      </c>
      <c r="I1651" s="211"/>
      <c r="J1651" s="207"/>
      <c r="K1651" s="207"/>
      <c r="L1651" s="212"/>
      <c r="M1651" s="213"/>
      <c r="N1651" s="214"/>
      <c r="O1651" s="214"/>
      <c r="P1651" s="214"/>
      <c r="Q1651" s="214"/>
      <c r="R1651" s="214"/>
      <c r="S1651" s="214"/>
      <c r="T1651" s="215"/>
      <c r="AT1651" s="216" t="s">
        <v>254</v>
      </c>
      <c r="AU1651" s="216" t="s">
        <v>86</v>
      </c>
      <c r="AV1651" s="13" t="s">
        <v>86</v>
      </c>
      <c r="AW1651" s="13" t="s">
        <v>37</v>
      </c>
      <c r="AX1651" s="13" t="s">
        <v>76</v>
      </c>
      <c r="AY1651" s="216" t="s">
        <v>142</v>
      </c>
    </row>
    <row r="1652" spans="1:65" s="14" customFormat="1" ht="11.25">
      <c r="B1652" s="217"/>
      <c r="C1652" s="218"/>
      <c r="D1652" s="198" t="s">
        <v>254</v>
      </c>
      <c r="E1652" s="219" t="s">
        <v>19</v>
      </c>
      <c r="F1652" s="220" t="s">
        <v>266</v>
      </c>
      <c r="G1652" s="218"/>
      <c r="H1652" s="221">
        <v>198.215</v>
      </c>
      <c r="I1652" s="222"/>
      <c r="J1652" s="218"/>
      <c r="K1652" s="218"/>
      <c r="L1652" s="223"/>
      <c r="M1652" s="224"/>
      <c r="N1652" s="225"/>
      <c r="O1652" s="225"/>
      <c r="P1652" s="225"/>
      <c r="Q1652" s="225"/>
      <c r="R1652" s="225"/>
      <c r="S1652" s="225"/>
      <c r="T1652" s="226"/>
      <c r="AT1652" s="227" t="s">
        <v>254</v>
      </c>
      <c r="AU1652" s="227" t="s">
        <v>86</v>
      </c>
      <c r="AV1652" s="14" t="s">
        <v>167</v>
      </c>
      <c r="AW1652" s="14" t="s">
        <v>37</v>
      </c>
      <c r="AX1652" s="14" t="s">
        <v>84</v>
      </c>
      <c r="AY1652" s="227" t="s">
        <v>142</v>
      </c>
    </row>
    <row r="1653" spans="1:65" s="13" customFormat="1" ht="11.25">
      <c r="B1653" s="206"/>
      <c r="C1653" s="207"/>
      <c r="D1653" s="198" t="s">
        <v>254</v>
      </c>
      <c r="E1653" s="207"/>
      <c r="F1653" s="209" t="s">
        <v>1537</v>
      </c>
      <c r="G1653" s="207"/>
      <c r="H1653" s="210">
        <v>218.03700000000001</v>
      </c>
      <c r="I1653" s="211"/>
      <c r="J1653" s="207"/>
      <c r="K1653" s="207"/>
      <c r="L1653" s="212"/>
      <c r="M1653" s="213"/>
      <c r="N1653" s="214"/>
      <c r="O1653" s="214"/>
      <c r="P1653" s="214"/>
      <c r="Q1653" s="214"/>
      <c r="R1653" s="214"/>
      <c r="S1653" s="214"/>
      <c r="T1653" s="215"/>
      <c r="AT1653" s="216" t="s">
        <v>254</v>
      </c>
      <c r="AU1653" s="216" t="s">
        <v>86</v>
      </c>
      <c r="AV1653" s="13" t="s">
        <v>86</v>
      </c>
      <c r="AW1653" s="13" t="s">
        <v>4</v>
      </c>
      <c r="AX1653" s="13" t="s">
        <v>84</v>
      </c>
      <c r="AY1653" s="216" t="s">
        <v>142</v>
      </c>
    </row>
    <row r="1654" spans="1:65" s="2" customFormat="1" ht="33" customHeight="1">
      <c r="A1654" s="36"/>
      <c r="B1654" s="37"/>
      <c r="C1654" s="180" t="s">
        <v>2337</v>
      </c>
      <c r="D1654" s="180" t="s">
        <v>145</v>
      </c>
      <c r="E1654" s="181" t="s">
        <v>2338</v>
      </c>
      <c r="F1654" s="182" t="s">
        <v>2339</v>
      </c>
      <c r="G1654" s="183" t="s">
        <v>514</v>
      </c>
      <c r="H1654" s="184">
        <v>21</v>
      </c>
      <c r="I1654" s="185"/>
      <c r="J1654" s="186">
        <f>ROUND(I1654*H1654,2)</f>
        <v>0</v>
      </c>
      <c r="K1654" s="182" t="s">
        <v>149</v>
      </c>
      <c r="L1654" s="41"/>
      <c r="M1654" s="187" t="s">
        <v>19</v>
      </c>
      <c r="N1654" s="188" t="s">
        <v>47</v>
      </c>
      <c r="O1654" s="66"/>
      <c r="P1654" s="189">
        <f>O1654*H1654</f>
        <v>0</v>
      </c>
      <c r="Q1654" s="189">
        <v>0</v>
      </c>
      <c r="R1654" s="189">
        <f>Q1654*H1654</f>
        <v>0</v>
      </c>
      <c r="S1654" s="189">
        <v>0</v>
      </c>
      <c r="T1654" s="190">
        <f>S1654*H1654</f>
        <v>0</v>
      </c>
      <c r="U1654" s="36"/>
      <c r="V1654" s="36"/>
      <c r="W1654" s="36"/>
      <c r="X1654" s="36"/>
      <c r="Y1654" s="36"/>
      <c r="Z1654" s="36"/>
      <c r="AA1654" s="36"/>
      <c r="AB1654" s="36"/>
      <c r="AC1654" s="36"/>
      <c r="AD1654" s="36"/>
      <c r="AE1654" s="36"/>
      <c r="AR1654" s="191" t="s">
        <v>339</v>
      </c>
      <c r="AT1654" s="191" t="s">
        <v>145</v>
      </c>
      <c r="AU1654" s="191" t="s">
        <v>86</v>
      </c>
      <c r="AY1654" s="19" t="s">
        <v>142</v>
      </c>
      <c r="BE1654" s="192">
        <f>IF(N1654="základní",J1654,0)</f>
        <v>0</v>
      </c>
      <c r="BF1654" s="192">
        <f>IF(N1654="snížená",J1654,0)</f>
        <v>0</v>
      </c>
      <c r="BG1654" s="192">
        <f>IF(N1654="zákl. přenesená",J1654,0)</f>
        <v>0</v>
      </c>
      <c r="BH1654" s="192">
        <f>IF(N1654="sníž. přenesená",J1654,0)</f>
        <v>0</v>
      </c>
      <c r="BI1654" s="192">
        <f>IF(N1654="nulová",J1654,0)</f>
        <v>0</v>
      </c>
      <c r="BJ1654" s="19" t="s">
        <v>84</v>
      </c>
      <c r="BK1654" s="192">
        <f>ROUND(I1654*H1654,2)</f>
        <v>0</v>
      </c>
      <c r="BL1654" s="19" t="s">
        <v>339</v>
      </c>
      <c r="BM1654" s="191" t="s">
        <v>2340</v>
      </c>
    </row>
    <row r="1655" spans="1:65" s="2" customFormat="1" ht="11.25">
      <c r="A1655" s="36"/>
      <c r="B1655" s="37"/>
      <c r="C1655" s="38"/>
      <c r="D1655" s="193" t="s">
        <v>152</v>
      </c>
      <c r="E1655" s="38"/>
      <c r="F1655" s="194" t="s">
        <v>2341</v>
      </c>
      <c r="G1655" s="38"/>
      <c r="H1655" s="38"/>
      <c r="I1655" s="195"/>
      <c r="J1655" s="38"/>
      <c r="K1655" s="38"/>
      <c r="L1655" s="41"/>
      <c r="M1655" s="196"/>
      <c r="N1655" s="197"/>
      <c r="O1655" s="66"/>
      <c r="P1655" s="66"/>
      <c r="Q1655" s="66"/>
      <c r="R1655" s="66"/>
      <c r="S1655" s="66"/>
      <c r="T1655" s="67"/>
      <c r="U1655" s="36"/>
      <c r="V1655" s="36"/>
      <c r="W1655" s="36"/>
      <c r="X1655" s="36"/>
      <c r="Y1655" s="36"/>
      <c r="Z1655" s="36"/>
      <c r="AA1655" s="36"/>
      <c r="AB1655" s="36"/>
      <c r="AC1655" s="36"/>
      <c r="AD1655" s="36"/>
      <c r="AE1655" s="36"/>
      <c r="AT1655" s="19" t="s">
        <v>152</v>
      </c>
      <c r="AU1655" s="19" t="s">
        <v>86</v>
      </c>
    </row>
    <row r="1656" spans="1:65" s="13" customFormat="1" ht="11.25">
      <c r="B1656" s="206"/>
      <c r="C1656" s="207"/>
      <c r="D1656" s="198" t="s">
        <v>254</v>
      </c>
      <c r="E1656" s="208" t="s">
        <v>19</v>
      </c>
      <c r="F1656" s="209" t="s">
        <v>2342</v>
      </c>
      <c r="G1656" s="207"/>
      <c r="H1656" s="210">
        <v>11</v>
      </c>
      <c r="I1656" s="211"/>
      <c r="J1656" s="207"/>
      <c r="K1656" s="207"/>
      <c r="L1656" s="212"/>
      <c r="M1656" s="213"/>
      <c r="N1656" s="214"/>
      <c r="O1656" s="214"/>
      <c r="P1656" s="214"/>
      <c r="Q1656" s="214"/>
      <c r="R1656" s="214"/>
      <c r="S1656" s="214"/>
      <c r="T1656" s="215"/>
      <c r="AT1656" s="216" t="s">
        <v>254</v>
      </c>
      <c r="AU1656" s="216" t="s">
        <v>86</v>
      </c>
      <c r="AV1656" s="13" t="s">
        <v>86</v>
      </c>
      <c r="AW1656" s="13" t="s">
        <v>37</v>
      </c>
      <c r="AX1656" s="13" t="s">
        <v>76</v>
      </c>
      <c r="AY1656" s="216" t="s">
        <v>142</v>
      </c>
    </row>
    <row r="1657" spans="1:65" s="13" customFormat="1" ht="11.25">
      <c r="B1657" s="206"/>
      <c r="C1657" s="207"/>
      <c r="D1657" s="198" t="s">
        <v>254</v>
      </c>
      <c r="E1657" s="208" t="s">
        <v>19</v>
      </c>
      <c r="F1657" s="209" t="s">
        <v>2343</v>
      </c>
      <c r="G1657" s="207"/>
      <c r="H1657" s="210">
        <v>10</v>
      </c>
      <c r="I1657" s="211"/>
      <c r="J1657" s="207"/>
      <c r="K1657" s="207"/>
      <c r="L1657" s="212"/>
      <c r="M1657" s="213"/>
      <c r="N1657" s="214"/>
      <c r="O1657" s="214"/>
      <c r="P1657" s="214"/>
      <c r="Q1657" s="214"/>
      <c r="R1657" s="214"/>
      <c r="S1657" s="214"/>
      <c r="T1657" s="215"/>
      <c r="AT1657" s="216" t="s">
        <v>254</v>
      </c>
      <c r="AU1657" s="216" t="s">
        <v>86</v>
      </c>
      <c r="AV1657" s="13" t="s">
        <v>86</v>
      </c>
      <c r="AW1657" s="13" t="s">
        <v>37</v>
      </c>
      <c r="AX1657" s="13" t="s">
        <v>76</v>
      </c>
      <c r="AY1657" s="216" t="s">
        <v>142</v>
      </c>
    </row>
    <row r="1658" spans="1:65" s="14" customFormat="1" ht="11.25">
      <c r="B1658" s="217"/>
      <c r="C1658" s="218"/>
      <c r="D1658" s="198" t="s">
        <v>254</v>
      </c>
      <c r="E1658" s="219" t="s">
        <v>19</v>
      </c>
      <c r="F1658" s="220" t="s">
        <v>266</v>
      </c>
      <c r="G1658" s="218"/>
      <c r="H1658" s="221">
        <v>21</v>
      </c>
      <c r="I1658" s="222"/>
      <c r="J1658" s="218"/>
      <c r="K1658" s="218"/>
      <c r="L1658" s="223"/>
      <c r="M1658" s="224"/>
      <c r="N1658" s="225"/>
      <c r="O1658" s="225"/>
      <c r="P1658" s="225"/>
      <c r="Q1658" s="225"/>
      <c r="R1658" s="225"/>
      <c r="S1658" s="225"/>
      <c r="T1658" s="226"/>
      <c r="AT1658" s="227" t="s">
        <v>254</v>
      </c>
      <c r="AU1658" s="227" t="s">
        <v>86</v>
      </c>
      <c r="AV1658" s="14" t="s">
        <v>167</v>
      </c>
      <c r="AW1658" s="14" t="s">
        <v>37</v>
      </c>
      <c r="AX1658" s="14" t="s">
        <v>84</v>
      </c>
      <c r="AY1658" s="227" t="s">
        <v>142</v>
      </c>
    </row>
    <row r="1659" spans="1:65" s="2" customFormat="1" ht="66.75" customHeight="1">
      <c r="A1659" s="36"/>
      <c r="B1659" s="37"/>
      <c r="C1659" s="180" t="s">
        <v>2344</v>
      </c>
      <c r="D1659" s="180" t="s">
        <v>145</v>
      </c>
      <c r="E1659" s="181" t="s">
        <v>2345</v>
      </c>
      <c r="F1659" s="182" t="s">
        <v>2346</v>
      </c>
      <c r="G1659" s="183" t="s">
        <v>251</v>
      </c>
      <c r="H1659" s="184">
        <v>198.215</v>
      </c>
      <c r="I1659" s="185"/>
      <c r="J1659" s="186">
        <f>ROUND(I1659*H1659,2)</f>
        <v>0</v>
      </c>
      <c r="K1659" s="182" t="s">
        <v>149</v>
      </c>
      <c r="L1659" s="41"/>
      <c r="M1659" s="187" t="s">
        <v>19</v>
      </c>
      <c r="N1659" s="188" t="s">
        <v>47</v>
      </c>
      <c r="O1659" s="66"/>
      <c r="P1659" s="189">
        <f>O1659*H1659</f>
        <v>0</v>
      </c>
      <c r="Q1659" s="189">
        <v>0</v>
      </c>
      <c r="R1659" s="189">
        <f>Q1659*H1659</f>
        <v>0</v>
      </c>
      <c r="S1659" s="189">
        <v>0</v>
      </c>
      <c r="T1659" s="190">
        <f>S1659*H1659</f>
        <v>0</v>
      </c>
      <c r="U1659" s="36"/>
      <c r="V1659" s="36"/>
      <c r="W1659" s="36"/>
      <c r="X1659" s="36"/>
      <c r="Y1659" s="36"/>
      <c r="Z1659" s="36"/>
      <c r="AA1659" s="36"/>
      <c r="AB1659" s="36"/>
      <c r="AC1659" s="36"/>
      <c r="AD1659" s="36"/>
      <c r="AE1659" s="36"/>
      <c r="AR1659" s="191" t="s">
        <v>339</v>
      </c>
      <c r="AT1659" s="191" t="s">
        <v>145</v>
      </c>
      <c r="AU1659" s="191" t="s">
        <v>86</v>
      </c>
      <c r="AY1659" s="19" t="s">
        <v>142</v>
      </c>
      <c r="BE1659" s="192">
        <f>IF(N1659="základní",J1659,0)</f>
        <v>0</v>
      </c>
      <c r="BF1659" s="192">
        <f>IF(N1659="snížená",J1659,0)</f>
        <v>0</v>
      </c>
      <c r="BG1659" s="192">
        <f>IF(N1659="zákl. přenesená",J1659,0)</f>
        <v>0</v>
      </c>
      <c r="BH1659" s="192">
        <f>IF(N1659="sníž. přenesená",J1659,0)</f>
        <v>0</v>
      </c>
      <c r="BI1659" s="192">
        <f>IF(N1659="nulová",J1659,0)</f>
        <v>0</v>
      </c>
      <c r="BJ1659" s="19" t="s">
        <v>84</v>
      </c>
      <c r="BK1659" s="192">
        <f>ROUND(I1659*H1659,2)</f>
        <v>0</v>
      </c>
      <c r="BL1659" s="19" t="s">
        <v>339</v>
      </c>
      <c r="BM1659" s="191" t="s">
        <v>2347</v>
      </c>
    </row>
    <row r="1660" spans="1:65" s="2" customFormat="1" ht="11.25">
      <c r="A1660" s="36"/>
      <c r="B1660" s="37"/>
      <c r="C1660" s="38"/>
      <c r="D1660" s="193" t="s">
        <v>152</v>
      </c>
      <c r="E1660" s="38"/>
      <c r="F1660" s="194" t="s">
        <v>2348</v>
      </c>
      <c r="G1660" s="38"/>
      <c r="H1660" s="38"/>
      <c r="I1660" s="195"/>
      <c r="J1660" s="38"/>
      <c r="K1660" s="38"/>
      <c r="L1660" s="41"/>
      <c r="M1660" s="196"/>
      <c r="N1660" s="197"/>
      <c r="O1660" s="66"/>
      <c r="P1660" s="66"/>
      <c r="Q1660" s="66"/>
      <c r="R1660" s="66"/>
      <c r="S1660" s="66"/>
      <c r="T1660" s="67"/>
      <c r="U1660" s="36"/>
      <c r="V1660" s="36"/>
      <c r="W1660" s="36"/>
      <c r="X1660" s="36"/>
      <c r="Y1660" s="36"/>
      <c r="Z1660" s="36"/>
      <c r="AA1660" s="36"/>
      <c r="AB1660" s="36"/>
      <c r="AC1660" s="36"/>
      <c r="AD1660" s="36"/>
      <c r="AE1660" s="36"/>
      <c r="AT1660" s="19" t="s">
        <v>152</v>
      </c>
      <c r="AU1660" s="19" t="s">
        <v>86</v>
      </c>
    </row>
    <row r="1661" spans="1:65" s="13" customFormat="1" ht="22.5">
      <c r="B1661" s="206"/>
      <c r="C1661" s="207"/>
      <c r="D1661" s="198" t="s">
        <v>254</v>
      </c>
      <c r="E1661" s="208" t="s">
        <v>19</v>
      </c>
      <c r="F1661" s="209" t="s">
        <v>1483</v>
      </c>
      <c r="G1661" s="207"/>
      <c r="H1661" s="210">
        <v>283.40300000000002</v>
      </c>
      <c r="I1661" s="211"/>
      <c r="J1661" s="207"/>
      <c r="K1661" s="207"/>
      <c r="L1661" s="212"/>
      <c r="M1661" s="213"/>
      <c r="N1661" s="214"/>
      <c r="O1661" s="214"/>
      <c r="P1661" s="214"/>
      <c r="Q1661" s="214"/>
      <c r="R1661" s="214"/>
      <c r="S1661" s="214"/>
      <c r="T1661" s="215"/>
      <c r="AT1661" s="216" t="s">
        <v>254</v>
      </c>
      <c r="AU1661" s="216" t="s">
        <v>86</v>
      </c>
      <c r="AV1661" s="13" t="s">
        <v>86</v>
      </c>
      <c r="AW1661" s="13" t="s">
        <v>37</v>
      </c>
      <c r="AX1661" s="13" t="s">
        <v>76</v>
      </c>
      <c r="AY1661" s="216" t="s">
        <v>142</v>
      </c>
    </row>
    <row r="1662" spans="1:65" s="13" customFormat="1" ht="22.5">
      <c r="B1662" s="206"/>
      <c r="C1662" s="207"/>
      <c r="D1662" s="198" t="s">
        <v>254</v>
      </c>
      <c r="E1662" s="208" t="s">
        <v>19</v>
      </c>
      <c r="F1662" s="209" t="s">
        <v>1484</v>
      </c>
      <c r="G1662" s="207"/>
      <c r="H1662" s="210">
        <v>-85.188000000000002</v>
      </c>
      <c r="I1662" s="211"/>
      <c r="J1662" s="207"/>
      <c r="K1662" s="207"/>
      <c r="L1662" s="212"/>
      <c r="M1662" s="213"/>
      <c r="N1662" s="214"/>
      <c r="O1662" s="214"/>
      <c r="P1662" s="214"/>
      <c r="Q1662" s="214"/>
      <c r="R1662" s="214"/>
      <c r="S1662" s="214"/>
      <c r="T1662" s="215"/>
      <c r="AT1662" s="216" t="s">
        <v>254</v>
      </c>
      <c r="AU1662" s="216" t="s">
        <v>86</v>
      </c>
      <c r="AV1662" s="13" t="s">
        <v>86</v>
      </c>
      <c r="AW1662" s="13" t="s">
        <v>37</v>
      </c>
      <c r="AX1662" s="13" t="s">
        <v>76</v>
      </c>
      <c r="AY1662" s="216" t="s">
        <v>142</v>
      </c>
    </row>
    <row r="1663" spans="1:65" s="14" customFormat="1" ht="11.25">
      <c r="B1663" s="217"/>
      <c r="C1663" s="218"/>
      <c r="D1663" s="198" t="s">
        <v>254</v>
      </c>
      <c r="E1663" s="219" t="s">
        <v>19</v>
      </c>
      <c r="F1663" s="220" t="s">
        <v>266</v>
      </c>
      <c r="G1663" s="218"/>
      <c r="H1663" s="221">
        <v>198.215</v>
      </c>
      <c r="I1663" s="222"/>
      <c r="J1663" s="218"/>
      <c r="K1663" s="218"/>
      <c r="L1663" s="223"/>
      <c r="M1663" s="224"/>
      <c r="N1663" s="225"/>
      <c r="O1663" s="225"/>
      <c r="P1663" s="225"/>
      <c r="Q1663" s="225"/>
      <c r="R1663" s="225"/>
      <c r="S1663" s="225"/>
      <c r="T1663" s="226"/>
      <c r="AT1663" s="227" t="s">
        <v>254</v>
      </c>
      <c r="AU1663" s="227" t="s">
        <v>86</v>
      </c>
      <c r="AV1663" s="14" t="s">
        <v>167</v>
      </c>
      <c r="AW1663" s="14" t="s">
        <v>37</v>
      </c>
      <c r="AX1663" s="14" t="s">
        <v>84</v>
      </c>
      <c r="AY1663" s="227" t="s">
        <v>142</v>
      </c>
    </row>
    <row r="1664" spans="1:65" s="2" customFormat="1" ht="24.2" customHeight="1">
      <c r="A1664" s="36"/>
      <c r="B1664" s="37"/>
      <c r="C1664" s="228" t="s">
        <v>2349</v>
      </c>
      <c r="D1664" s="228" t="s">
        <v>351</v>
      </c>
      <c r="E1664" s="229" t="s">
        <v>2350</v>
      </c>
      <c r="F1664" s="230" t="s">
        <v>2351</v>
      </c>
      <c r="G1664" s="231" t="s">
        <v>251</v>
      </c>
      <c r="H1664" s="232">
        <v>198.215</v>
      </c>
      <c r="I1664" s="233"/>
      <c r="J1664" s="234">
        <f>ROUND(I1664*H1664,2)</f>
        <v>0</v>
      </c>
      <c r="K1664" s="230" t="s">
        <v>149</v>
      </c>
      <c r="L1664" s="235"/>
      <c r="M1664" s="236" t="s">
        <v>19</v>
      </c>
      <c r="N1664" s="237" t="s">
        <v>47</v>
      </c>
      <c r="O1664" s="66"/>
      <c r="P1664" s="189">
        <f>O1664*H1664</f>
        <v>0</v>
      </c>
      <c r="Q1664" s="189">
        <v>8.9999999999999993E-3</v>
      </c>
      <c r="R1664" s="189">
        <f>Q1664*H1664</f>
        <v>1.7839349999999998</v>
      </c>
      <c r="S1664" s="189">
        <v>0</v>
      </c>
      <c r="T1664" s="190">
        <f>S1664*H1664</f>
        <v>0</v>
      </c>
      <c r="U1664" s="36"/>
      <c r="V1664" s="36"/>
      <c r="W1664" s="36"/>
      <c r="X1664" s="36"/>
      <c r="Y1664" s="36"/>
      <c r="Z1664" s="36"/>
      <c r="AA1664" s="36"/>
      <c r="AB1664" s="36"/>
      <c r="AC1664" s="36"/>
      <c r="AD1664" s="36"/>
      <c r="AE1664" s="36"/>
      <c r="AR1664" s="191" t="s">
        <v>437</v>
      </c>
      <c r="AT1664" s="191" t="s">
        <v>351</v>
      </c>
      <c r="AU1664" s="191" t="s">
        <v>86</v>
      </c>
      <c r="AY1664" s="19" t="s">
        <v>142</v>
      </c>
      <c r="BE1664" s="192">
        <f>IF(N1664="základní",J1664,0)</f>
        <v>0</v>
      </c>
      <c r="BF1664" s="192">
        <f>IF(N1664="snížená",J1664,0)</f>
        <v>0</v>
      </c>
      <c r="BG1664" s="192">
        <f>IF(N1664="zákl. přenesená",J1664,0)</f>
        <v>0</v>
      </c>
      <c r="BH1664" s="192">
        <f>IF(N1664="sníž. přenesená",J1664,0)</f>
        <v>0</v>
      </c>
      <c r="BI1664" s="192">
        <f>IF(N1664="nulová",J1664,0)</f>
        <v>0</v>
      </c>
      <c r="BJ1664" s="19" t="s">
        <v>84</v>
      </c>
      <c r="BK1664" s="192">
        <f>ROUND(I1664*H1664,2)</f>
        <v>0</v>
      </c>
      <c r="BL1664" s="19" t="s">
        <v>339</v>
      </c>
      <c r="BM1664" s="191" t="s">
        <v>2352</v>
      </c>
    </row>
    <row r="1665" spans="1:65" s="13" customFormat="1" ht="22.5">
      <c r="B1665" s="206"/>
      <c r="C1665" s="207"/>
      <c r="D1665" s="198" t="s">
        <v>254</v>
      </c>
      <c r="E1665" s="208" t="s">
        <v>19</v>
      </c>
      <c r="F1665" s="209" t="s">
        <v>1483</v>
      </c>
      <c r="G1665" s="207"/>
      <c r="H1665" s="210">
        <v>283.40300000000002</v>
      </c>
      <c r="I1665" s="211"/>
      <c r="J1665" s="207"/>
      <c r="K1665" s="207"/>
      <c r="L1665" s="212"/>
      <c r="M1665" s="213"/>
      <c r="N1665" s="214"/>
      <c r="O1665" s="214"/>
      <c r="P1665" s="214"/>
      <c r="Q1665" s="214"/>
      <c r="R1665" s="214"/>
      <c r="S1665" s="214"/>
      <c r="T1665" s="215"/>
      <c r="AT1665" s="216" t="s">
        <v>254</v>
      </c>
      <c r="AU1665" s="216" t="s">
        <v>86</v>
      </c>
      <c r="AV1665" s="13" t="s">
        <v>86</v>
      </c>
      <c r="AW1665" s="13" t="s">
        <v>37</v>
      </c>
      <c r="AX1665" s="13" t="s">
        <v>76</v>
      </c>
      <c r="AY1665" s="216" t="s">
        <v>142</v>
      </c>
    </row>
    <row r="1666" spans="1:65" s="13" customFormat="1" ht="22.5">
      <c r="B1666" s="206"/>
      <c r="C1666" s="207"/>
      <c r="D1666" s="198" t="s">
        <v>254</v>
      </c>
      <c r="E1666" s="208" t="s">
        <v>19</v>
      </c>
      <c r="F1666" s="209" t="s">
        <v>1484</v>
      </c>
      <c r="G1666" s="207"/>
      <c r="H1666" s="210">
        <v>-85.188000000000002</v>
      </c>
      <c r="I1666" s="211"/>
      <c r="J1666" s="207"/>
      <c r="K1666" s="207"/>
      <c r="L1666" s="212"/>
      <c r="M1666" s="213"/>
      <c r="N1666" s="214"/>
      <c r="O1666" s="214"/>
      <c r="P1666" s="214"/>
      <c r="Q1666" s="214"/>
      <c r="R1666" s="214"/>
      <c r="S1666" s="214"/>
      <c r="T1666" s="215"/>
      <c r="AT1666" s="216" t="s">
        <v>254</v>
      </c>
      <c r="AU1666" s="216" t="s">
        <v>86</v>
      </c>
      <c r="AV1666" s="13" t="s">
        <v>86</v>
      </c>
      <c r="AW1666" s="13" t="s">
        <v>37</v>
      </c>
      <c r="AX1666" s="13" t="s">
        <v>76</v>
      </c>
      <c r="AY1666" s="216" t="s">
        <v>142</v>
      </c>
    </row>
    <row r="1667" spans="1:65" s="14" customFormat="1" ht="11.25">
      <c r="B1667" s="217"/>
      <c r="C1667" s="218"/>
      <c r="D1667" s="198" t="s">
        <v>254</v>
      </c>
      <c r="E1667" s="219" t="s">
        <v>19</v>
      </c>
      <c r="F1667" s="220" t="s">
        <v>266</v>
      </c>
      <c r="G1667" s="218"/>
      <c r="H1667" s="221">
        <v>198.215</v>
      </c>
      <c r="I1667" s="222"/>
      <c r="J1667" s="218"/>
      <c r="K1667" s="218"/>
      <c r="L1667" s="223"/>
      <c r="M1667" s="224"/>
      <c r="N1667" s="225"/>
      <c r="O1667" s="225"/>
      <c r="P1667" s="225"/>
      <c r="Q1667" s="225"/>
      <c r="R1667" s="225"/>
      <c r="S1667" s="225"/>
      <c r="T1667" s="226"/>
      <c r="AT1667" s="227" t="s">
        <v>254</v>
      </c>
      <c r="AU1667" s="227" t="s">
        <v>86</v>
      </c>
      <c r="AV1667" s="14" t="s">
        <v>167</v>
      </c>
      <c r="AW1667" s="14" t="s">
        <v>37</v>
      </c>
      <c r="AX1667" s="14" t="s">
        <v>84</v>
      </c>
      <c r="AY1667" s="227" t="s">
        <v>142</v>
      </c>
    </row>
    <row r="1668" spans="1:65" s="2" customFormat="1" ht="24.2" customHeight="1">
      <c r="A1668" s="36"/>
      <c r="B1668" s="37"/>
      <c r="C1668" s="228" t="s">
        <v>2353</v>
      </c>
      <c r="D1668" s="228" t="s">
        <v>351</v>
      </c>
      <c r="E1668" s="229" t="s">
        <v>2354</v>
      </c>
      <c r="F1668" s="230" t="s">
        <v>2355</v>
      </c>
      <c r="G1668" s="231" t="s">
        <v>2356</v>
      </c>
      <c r="H1668" s="232">
        <v>12</v>
      </c>
      <c r="I1668" s="233"/>
      <c r="J1668" s="234">
        <f>ROUND(I1668*H1668,2)</f>
        <v>0</v>
      </c>
      <c r="K1668" s="230" t="s">
        <v>149</v>
      </c>
      <c r="L1668" s="235"/>
      <c r="M1668" s="236" t="s">
        <v>19</v>
      </c>
      <c r="N1668" s="237" t="s">
        <v>47</v>
      </c>
      <c r="O1668" s="66"/>
      <c r="P1668" s="189">
        <f>O1668*H1668</f>
        <v>0</v>
      </c>
      <c r="Q1668" s="189">
        <v>0</v>
      </c>
      <c r="R1668" s="189">
        <f>Q1668*H1668</f>
        <v>0</v>
      </c>
      <c r="S1668" s="189">
        <v>0</v>
      </c>
      <c r="T1668" s="190">
        <f>S1668*H1668</f>
        <v>0</v>
      </c>
      <c r="U1668" s="36"/>
      <c r="V1668" s="36"/>
      <c r="W1668" s="36"/>
      <c r="X1668" s="36"/>
      <c r="Y1668" s="36"/>
      <c r="Z1668" s="36"/>
      <c r="AA1668" s="36"/>
      <c r="AB1668" s="36"/>
      <c r="AC1668" s="36"/>
      <c r="AD1668" s="36"/>
      <c r="AE1668" s="36"/>
      <c r="AR1668" s="191" t="s">
        <v>437</v>
      </c>
      <c r="AT1668" s="191" t="s">
        <v>351</v>
      </c>
      <c r="AU1668" s="191" t="s">
        <v>86</v>
      </c>
      <c r="AY1668" s="19" t="s">
        <v>142</v>
      </c>
      <c r="BE1668" s="192">
        <f>IF(N1668="základní",J1668,0)</f>
        <v>0</v>
      </c>
      <c r="BF1668" s="192">
        <f>IF(N1668="snížená",J1668,0)</f>
        <v>0</v>
      </c>
      <c r="BG1668" s="192">
        <f>IF(N1668="zákl. přenesená",J1668,0)</f>
        <v>0</v>
      </c>
      <c r="BH1668" s="192">
        <f>IF(N1668="sníž. přenesená",J1668,0)</f>
        <v>0</v>
      </c>
      <c r="BI1668" s="192">
        <f>IF(N1668="nulová",J1668,0)</f>
        <v>0</v>
      </c>
      <c r="BJ1668" s="19" t="s">
        <v>84</v>
      </c>
      <c r="BK1668" s="192">
        <f>ROUND(I1668*H1668,2)</f>
        <v>0</v>
      </c>
      <c r="BL1668" s="19" t="s">
        <v>339</v>
      </c>
      <c r="BM1668" s="191" t="s">
        <v>2357</v>
      </c>
    </row>
    <row r="1669" spans="1:65" s="13" customFormat="1" ht="11.25">
      <c r="B1669" s="206"/>
      <c r="C1669" s="207"/>
      <c r="D1669" s="198" t="s">
        <v>254</v>
      </c>
      <c r="E1669" s="208" t="s">
        <v>19</v>
      </c>
      <c r="F1669" s="209" t="s">
        <v>2358</v>
      </c>
      <c r="G1669" s="207"/>
      <c r="H1669" s="210">
        <v>12</v>
      </c>
      <c r="I1669" s="211"/>
      <c r="J1669" s="207"/>
      <c r="K1669" s="207"/>
      <c r="L1669" s="212"/>
      <c r="M1669" s="213"/>
      <c r="N1669" s="214"/>
      <c r="O1669" s="214"/>
      <c r="P1669" s="214"/>
      <c r="Q1669" s="214"/>
      <c r="R1669" s="214"/>
      <c r="S1669" s="214"/>
      <c r="T1669" s="215"/>
      <c r="AT1669" s="216" t="s">
        <v>254</v>
      </c>
      <c r="AU1669" s="216" t="s">
        <v>86</v>
      </c>
      <c r="AV1669" s="13" t="s">
        <v>86</v>
      </c>
      <c r="AW1669" s="13" t="s">
        <v>37</v>
      </c>
      <c r="AX1669" s="13" t="s">
        <v>84</v>
      </c>
      <c r="AY1669" s="216" t="s">
        <v>142</v>
      </c>
    </row>
    <row r="1670" spans="1:65" s="2" customFormat="1" ht="21.75" customHeight="1">
      <c r="A1670" s="36"/>
      <c r="B1670" s="37"/>
      <c r="C1670" s="180" t="s">
        <v>2359</v>
      </c>
      <c r="D1670" s="180" t="s">
        <v>145</v>
      </c>
      <c r="E1670" s="181" t="s">
        <v>2360</v>
      </c>
      <c r="F1670" s="182" t="s">
        <v>2361</v>
      </c>
      <c r="G1670" s="183" t="s">
        <v>251</v>
      </c>
      <c r="H1670" s="184">
        <v>19.265999999999998</v>
      </c>
      <c r="I1670" s="185"/>
      <c r="J1670" s="186">
        <f>ROUND(I1670*H1670,2)</f>
        <v>0</v>
      </c>
      <c r="K1670" s="182" t="s">
        <v>149</v>
      </c>
      <c r="L1670" s="41"/>
      <c r="M1670" s="187" t="s">
        <v>19</v>
      </c>
      <c r="N1670" s="188" t="s">
        <v>47</v>
      </c>
      <c r="O1670" s="66"/>
      <c r="P1670" s="189">
        <f>O1670*H1670</f>
        <v>0</v>
      </c>
      <c r="Q1670" s="189">
        <v>1.0000000000000001E-5</v>
      </c>
      <c r="R1670" s="189">
        <f>Q1670*H1670</f>
        <v>1.9265999999999999E-4</v>
      </c>
      <c r="S1670" s="189">
        <v>0</v>
      </c>
      <c r="T1670" s="190">
        <f>S1670*H1670</f>
        <v>0</v>
      </c>
      <c r="U1670" s="36"/>
      <c r="V1670" s="36"/>
      <c r="W1670" s="36"/>
      <c r="X1670" s="36"/>
      <c r="Y1670" s="36"/>
      <c r="Z1670" s="36"/>
      <c r="AA1670" s="36"/>
      <c r="AB1670" s="36"/>
      <c r="AC1670" s="36"/>
      <c r="AD1670" s="36"/>
      <c r="AE1670" s="36"/>
      <c r="AR1670" s="191" t="s">
        <v>339</v>
      </c>
      <c r="AT1670" s="191" t="s">
        <v>145</v>
      </c>
      <c r="AU1670" s="191" t="s">
        <v>86</v>
      </c>
      <c r="AY1670" s="19" t="s">
        <v>142</v>
      </c>
      <c r="BE1670" s="192">
        <f>IF(N1670="základní",J1670,0)</f>
        <v>0</v>
      </c>
      <c r="BF1670" s="192">
        <f>IF(N1670="snížená",J1670,0)</f>
        <v>0</v>
      </c>
      <c r="BG1670" s="192">
        <f>IF(N1670="zákl. přenesená",J1670,0)</f>
        <v>0</v>
      </c>
      <c r="BH1670" s="192">
        <f>IF(N1670="sníž. přenesená",J1670,0)</f>
        <v>0</v>
      </c>
      <c r="BI1670" s="192">
        <f>IF(N1670="nulová",J1670,0)</f>
        <v>0</v>
      </c>
      <c r="BJ1670" s="19" t="s">
        <v>84</v>
      </c>
      <c r="BK1670" s="192">
        <f>ROUND(I1670*H1670,2)</f>
        <v>0</v>
      </c>
      <c r="BL1670" s="19" t="s">
        <v>339</v>
      </c>
      <c r="BM1670" s="191" t="s">
        <v>2362</v>
      </c>
    </row>
    <row r="1671" spans="1:65" s="2" customFormat="1" ht="11.25">
      <c r="A1671" s="36"/>
      <c r="B1671" s="37"/>
      <c r="C1671" s="38"/>
      <c r="D1671" s="193" t="s">
        <v>152</v>
      </c>
      <c r="E1671" s="38"/>
      <c r="F1671" s="194" t="s">
        <v>2363</v>
      </c>
      <c r="G1671" s="38"/>
      <c r="H1671" s="38"/>
      <c r="I1671" s="195"/>
      <c r="J1671" s="38"/>
      <c r="K1671" s="38"/>
      <c r="L1671" s="41"/>
      <c r="M1671" s="196"/>
      <c r="N1671" s="197"/>
      <c r="O1671" s="66"/>
      <c r="P1671" s="66"/>
      <c r="Q1671" s="66"/>
      <c r="R1671" s="66"/>
      <c r="S1671" s="66"/>
      <c r="T1671" s="67"/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T1671" s="19" t="s">
        <v>152</v>
      </c>
      <c r="AU1671" s="19" t="s">
        <v>86</v>
      </c>
    </row>
    <row r="1672" spans="1:65" s="13" customFormat="1" ht="11.25">
      <c r="B1672" s="206"/>
      <c r="C1672" s="207"/>
      <c r="D1672" s="198" t="s">
        <v>254</v>
      </c>
      <c r="E1672" s="208" t="s">
        <v>19</v>
      </c>
      <c r="F1672" s="209" t="s">
        <v>2364</v>
      </c>
      <c r="G1672" s="207"/>
      <c r="H1672" s="210">
        <v>19.265999999999998</v>
      </c>
      <c r="I1672" s="211"/>
      <c r="J1672" s="207"/>
      <c r="K1672" s="207"/>
      <c r="L1672" s="212"/>
      <c r="M1672" s="213"/>
      <c r="N1672" s="214"/>
      <c r="O1672" s="214"/>
      <c r="P1672" s="214"/>
      <c r="Q1672" s="214"/>
      <c r="R1672" s="214"/>
      <c r="S1672" s="214"/>
      <c r="T1672" s="215"/>
      <c r="AT1672" s="216" t="s">
        <v>254</v>
      </c>
      <c r="AU1672" s="216" t="s">
        <v>86</v>
      </c>
      <c r="AV1672" s="13" t="s">
        <v>86</v>
      </c>
      <c r="AW1672" s="13" t="s">
        <v>37</v>
      </c>
      <c r="AX1672" s="13" t="s">
        <v>84</v>
      </c>
      <c r="AY1672" s="216" t="s">
        <v>142</v>
      </c>
    </row>
    <row r="1673" spans="1:65" s="2" customFormat="1" ht="24.2" customHeight="1">
      <c r="A1673" s="36"/>
      <c r="B1673" s="37"/>
      <c r="C1673" s="228" t="s">
        <v>2365</v>
      </c>
      <c r="D1673" s="228" t="s">
        <v>351</v>
      </c>
      <c r="E1673" s="229" t="s">
        <v>2366</v>
      </c>
      <c r="F1673" s="230" t="s">
        <v>2367</v>
      </c>
      <c r="G1673" s="231" t="s">
        <v>369</v>
      </c>
      <c r="H1673" s="232">
        <v>58.258000000000003</v>
      </c>
      <c r="I1673" s="233"/>
      <c r="J1673" s="234">
        <f>ROUND(I1673*H1673,2)</f>
        <v>0</v>
      </c>
      <c r="K1673" s="230" t="s">
        <v>19</v>
      </c>
      <c r="L1673" s="235"/>
      <c r="M1673" s="236" t="s">
        <v>19</v>
      </c>
      <c r="N1673" s="237" t="s">
        <v>47</v>
      </c>
      <c r="O1673" s="66"/>
      <c r="P1673" s="189">
        <f>O1673*H1673</f>
        <v>0</v>
      </c>
      <c r="Q1673" s="189">
        <v>1E-3</v>
      </c>
      <c r="R1673" s="189">
        <f>Q1673*H1673</f>
        <v>5.8258000000000004E-2</v>
      </c>
      <c r="S1673" s="189">
        <v>0</v>
      </c>
      <c r="T1673" s="190">
        <f>S1673*H1673</f>
        <v>0</v>
      </c>
      <c r="U1673" s="36"/>
      <c r="V1673" s="36"/>
      <c r="W1673" s="36"/>
      <c r="X1673" s="36"/>
      <c r="Y1673" s="36"/>
      <c r="Z1673" s="36"/>
      <c r="AA1673" s="36"/>
      <c r="AB1673" s="36"/>
      <c r="AC1673" s="36"/>
      <c r="AD1673" s="36"/>
      <c r="AE1673" s="36"/>
      <c r="AR1673" s="191" t="s">
        <v>437</v>
      </c>
      <c r="AT1673" s="191" t="s">
        <v>351</v>
      </c>
      <c r="AU1673" s="191" t="s">
        <v>86</v>
      </c>
      <c r="AY1673" s="19" t="s">
        <v>142</v>
      </c>
      <c r="BE1673" s="192">
        <f>IF(N1673="základní",J1673,0)</f>
        <v>0</v>
      </c>
      <c r="BF1673" s="192">
        <f>IF(N1673="snížená",J1673,0)</f>
        <v>0</v>
      </c>
      <c r="BG1673" s="192">
        <f>IF(N1673="zákl. přenesená",J1673,0)</f>
        <v>0</v>
      </c>
      <c r="BH1673" s="192">
        <f>IF(N1673="sníž. přenesená",J1673,0)</f>
        <v>0</v>
      </c>
      <c r="BI1673" s="192">
        <f>IF(N1673="nulová",J1673,0)</f>
        <v>0</v>
      </c>
      <c r="BJ1673" s="19" t="s">
        <v>84</v>
      </c>
      <c r="BK1673" s="192">
        <f>ROUND(I1673*H1673,2)</f>
        <v>0</v>
      </c>
      <c r="BL1673" s="19" t="s">
        <v>339</v>
      </c>
      <c r="BM1673" s="191" t="s">
        <v>2368</v>
      </c>
    </row>
    <row r="1674" spans="1:65" s="13" customFormat="1" ht="11.25">
      <c r="B1674" s="206"/>
      <c r="C1674" s="207"/>
      <c r="D1674" s="198" t="s">
        <v>254</v>
      </c>
      <c r="E1674" s="208" t="s">
        <v>19</v>
      </c>
      <c r="F1674" s="209" t="s">
        <v>2369</v>
      </c>
      <c r="G1674" s="207"/>
      <c r="H1674" s="210">
        <v>52.962000000000003</v>
      </c>
      <c r="I1674" s="211"/>
      <c r="J1674" s="207"/>
      <c r="K1674" s="207"/>
      <c r="L1674" s="212"/>
      <c r="M1674" s="213"/>
      <c r="N1674" s="214"/>
      <c r="O1674" s="214"/>
      <c r="P1674" s="214"/>
      <c r="Q1674" s="214"/>
      <c r="R1674" s="214"/>
      <c r="S1674" s="214"/>
      <c r="T1674" s="215"/>
      <c r="AT1674" s="216" t="s">
        <v>254</v>
      </c>
      <c r="AU1674" s="216" t="s">
        <v>86</v>
      </c>
      <c r="AV1674" s="13" t="s">
        <v>86</v>
      </c>
      <c r="AW1674" s="13" t="s">
        <v>37</v>
      </c>
      <c r="AX1674" s="13" t="s">
        <v>84</v>
      </c>
      <c r="AY1674" s="216" t="s">
        <v>142</v>
      </c>
    </row>
    <row r="1675" spans="1:65" s="13" customFormat="1" ht="11.25">
      <c r="B1675" s="206"/>
      <c r="C1675" s="207"/>
      <c r="D1675" s="198" t="s">
        <v>254</v>
      </c>
      <c r="E1675" s="207"/>
      <c r="F1675" s="209" t="s">
        <v>2370</v>
      </c>
      <c r="G1675" s="207"/>
      <c r="H1675" s="210">
        <v>58.258000000000003</v>
      </c>
      <c r="I1675" s="211"/>
      <c r="J1675" s="207"/>
      <c r="K1675" s="207"/>
      <c r="L1675" s="212"/>
      <c r="M1675" s="213"/>
      <c r="N1675" s="214"/>
      <c r="O1675" s="214"/>
      <c r="P1675" s="214"/>
      <c r="Q1675" s="214"/>
      <c r="R1675" s="214"/>
      <c r="S1675" s="214"/>
      <c r="T1675" s="215"/>
      <c r="AT1675" s="216" t="s">
        <v>254</v>
      </c>
      <c r="AU1675" s="216" t="s">
        <v>86</v>
      </c>
      <c r="AV1675" s="13" t="s">
        <v>86</v>
      </c>
      <c r="AW1675" s="13" t="s">
        <v>4</v>
      </c>
      <c r="AX1675" s="13" t="s">
        <v>84</v>
      </c>
      <c r="AY1675" s="216" t="s">
        <v>142</v>
      </c>
    </row>
    <row r="1676" spans="1:65" s="2" customFormat="1" ht="16.5" customHeight="1">
      <c r="A1676" s="36"/>
      <c r="B1676" s="37"/>
      <c r="C1676" s="228" t="s">
        <v>2371</v>
      </c>
      <c r="D1676" s="228" t="s">
        <v>351</v>
      </c>
      <c r="E1676" s="229" t="s">
        <v>2372</v>
      </c>
      <c r="F1676" s="230" t="s">
        <v>2373</v>
      </c>
      <c r="G1676" s="231" t="s">
        <v>369</v>
      </c>
      <c r="H1676" s="232">
        <v>72.864000000000004</v>
      </c>
      <c r="I1676" s="233"/>
      <c r="J1676" s="234">
        <f>ROUND(I1676*H1676,2)</f>
        <v>0</v>
      </c>
      <c r="K1676" s="230" t="s">
        <v>19</v>
      </c>
      <c r="L1676" s="235"/>
      <c r="M1676" s="236" t="s">
        <v>19</v>
      </c>
      <c r="N1676" s="237" t="s">
        <v>47</v>
      </c>
      <c r="O1676" s="66"/>
      <c r="P1676" s="189">
        <f>O1676*H1676</f>
        <v>0</v>
      </c>
      <c r="Q1676" s="189">
        <v>1E-3</v>
      </c>
      <c r="R1676" s="189">
        <f>Q1676*H1676</f>
        <v>7.2864000000000012E-2</v>
      </c>
      <c r="S1676" s="189">
        <v>0</v>
      </c>
      <c r="T1676" s="190">
        <f>S1676*H1676</f>
        <v>0</v>
      </c>
      <c r="U1676" s="36"/>
      <c r="V1676" s="36"/>
      <c r="W1676" s="36"/>
      <c r="X1676" s="36"/>
      <c r="Y1676" s="36"/>
      <c r="Z1676" s="36"/>
      <c r="AA1676" s="36"/>
      <c r="AB1676" s="36"/>
      <c r="AC1676" s="36"/>
      <c r="AD1676" s="36"/>
      <c r="AE1676" s="36"/>
      <c r="AR1676" s="191" t="s">
        <v>437</v>
      </c>
      <c r="AT1676" s="191" t="s">
        <v>351</v>
      </c>
      <c r="AU1676" s="191" t="s">
        <v>86</v>
      </c>
      <c r="AY1676" s="19" t="s">
        <v>142</v>
      </c>
      <c r="BE1676" s="192">
        <f>IF(N1676="základní",J1676,0)</f>
        <v>0</v>
      </c>
      <c r="BF1676" s="192">
        <f>IF(N1676="snížená",J1676,0)</f>
        <v>0</v>
      </c>
      <c r="BG1676" s="192">
        <f>IF(N1676="zákl. přenesená",J1676,0)</f>
        <v>0</v>
      </c>
      <c r="BH1676" s="192">
        <f>IF(N1676="sníž. přenesená",J1676,0)</f>
        <v>0</v>
      </c>
      <c r="BI1676" s="192">
        <f>IF(N1676="nulová",J1676,0)</f>
        <v>0</v>
      </c>
      <c r="BJ1676" s="19" t="s">
        <v>84</v>
      </c>
      <c r="BK1676" s="192">
        <f>ROUND(I1676*H1676,2)</f>
        <v>0</v>
      </c>
      <c r="BL1676" s="19" t="s">
        <v>339</v>
      </c>
      <c r="BM1676" s="191" t="s">
        <v>2374</v>
      </c>
    </row>
    <row r="1677" spans="1:65" s="13" customFormat="1" ht="11.25">
      <c r="B1677" s="206"/>
      <c r="C1677" s="207"/>
      <c r="D1677" s="198" t="s">
        <v>254</v>
      </c>
      <c r="E1677" s="208" t="s">
        <v>19</v>
      </c>
      <c r="F1677" s="209" t="s">
        <v>2375</v>
      </c>
      <c r="G1677" s="207"/>
      <c r="H1677" s="210">
        <v>66.239999999999995</v>
      </c>
      <c r="I1677" s="211"/>
      <c r="J1677" s="207"/>
      <c r="K1677" s="207"/>
      <c r="L1677" s="212"/>
      <c r="M1677" s="213"/>
      <c r="N1677" s="214"/>
      <c r="O1677" s="214"/>
      <c r="P1677" s="214"/>
      <c r="Q1677" s="214"/>
      <c r="R1677" s="214"/>
      <c r="S1677" s="214"/>
      <c r="T1677" s="215"/>
      <c r="AT1677" s="216" t="s">
        <v>254</v>
      </c>
      <c r="AU1677" s="216" t="s">
        <v>86</v>
      </c>
      <c r="AV1677" s="13" t="s">
        <v>86</v>
      </c>
      <c r="AW1677" s="13" t="s">
        <v>37</v>
      </c>
      <c r="AX1677" s="13" t="s">
        <v>84</v>
      </c>
      <c r="AY1677" s="216" t="s">
        <v>142</v>
      </c>
    </row>
    <row r="1678" spans="1:65" s="13" customFormat="1" ht="11.25">
      <c r="B1678" s="206"/>
      <c r="C1678" s="207"/>
      <c r="D1678" s="198" t="s">
        <v>254</v>
      </c>
      <c r="E1678" s="207"/>
      <c r="F1678" s="209" t="s">
        <v>2376</v>
      </c>
      <c r="G1678" s="207"/>
      <c r="H1678" s="210">
        <v>72.864000000000004</v>
      </c>
      <c r="I1678" s="211"/>
      <c r="J1678" s="207"/>
      <c r="K1678" s="207"/>
      <c r="L1678" s="212"/>
      <c r="M1678" s="213"/>
      <c r="N1678" s="214"/>
      <c r="O1678" s="214"/>
      <c r="P1678" s="214"/>
      <c r="Q1678" s="214"/>
      <c r="R1678" s="214"/>
      <c r="S1678" s="214"/>
      <c r="T1678" s="215"/>
      <c r="AT1678" s="216" t="s">
        <v>254</v>
      </c>
      <c r="AU1678" s="216" t="s">
        <v>86</v>
      </c>
      <c r="AV1678" s="13" t="s">
        <v>86</v>
      </c>
      <c r="AW1678" s="13" t="s">
        <v>4</v>
      </c>
      <c r="AX1678" s="13" t="s">
        <v>84</v>
      </c>
      <c r="AY1678" s="216" t="s">
        <v>142</v>
      </c>
    </row>
    <row r="1679" spans="1:65" s="2" customFormat="1" ht="24.2" customHeight="1">
      <c r="A1679" s="36"/>
      <c r="B1679" s="37"/>
      <c r="C1679" s="180" t="s">
        <v>2377</v>
      </c>
      <c r="D1679" s="180" t="s">
        <v>145</v>
      </c>
      <c r="E1679" s="181" t="s">
        <v>2378</v>
      </c>
      <c r="F1679" s="182" t="s">
        <v>2379</v>
      </c>
      <c r="G1679" s="183" t="s">
        <v>251</v>
      </c>
      <c r="H1679" s="184">
        <v>19.265999999999998</v>
      </c>
      <c r="I1679" s="185"/>
      <c r="J1679" s="186">
        <f>ROUND(I1679*H1679,2)</f>
        <v>0</v>
      </c>
      <c r="K1679" s="182" t="s">
        <v>19</v>
      </c>
      <c r="L1679" s="41"/>
      <c r="M1679" s="187" t="s">
        <v>19</v>
      </c>
      <c r="N1679" s="188" t="s">
        <v>47</v>
      </c>
      <c r="O1679" s="66"/>
      <c r="P1679" s="189">
        <f>O1679*H1679</f>
        <v>0</v>
      </c>
      <c r="Q1679" s="189">
        <v>0</v>
      </c>
      <c r="R1679" s="189">
        <f>Q1679*H1679</f>
        <v>0</v>
      </c>
      <c r="S1679" s="189">
        <v>0</v>
      </c>
      <c r="T1679" s="190">
        <f>S1679*H1679</f>
        <v>0</v>
      </c>
      <c r="U1679" s="36"/>
      <c r="V1679" s="36"/>
      <c r="W1679" s="36"/>
      <c r="X1679" s="36"/>
      <c r="Y1679" s="36"/>
      <c r="Z1679" s="36"/>
      <c r="AA1679" s="36"/>
      <c r="AB1679" s="36"/>
      <c r="AC1679" s="36"/>
      <c r="AD1679" s="36"/>
      <c r="AE1679" s="36"/>
      <c r="AR1679" s="191" t="s">
        <v>339</v>
      </c>
      <c r="AT1679" s="191" t="s">
        <v>145</v>
      </c>
      <c r="AU1679" s="191" t="s">
        <v>86</v>
      </c>
      <c r="AY1679" s="19" t="s">
        <v>142</v>
      </c>
      <c r="BE1679" s="192">
        <f>IF(N1679="základní",J1679,0)</f>
        <v>0</v>
      </c>
      <c r="BF1679" s="192">
        <f>IF(N1679="snížená",J1679,0)</f>
        <v>0</v>
      </c>
      <c r="BG1679" s="192">
        <f>IF(N1679="zákl. přenesená",J1679,0)</f>
        <v>0</v>
      </c>
      <c r="BH1679" s="192">
        <f>IF(N1679="sníž. přenesená",J1679,0)</f>
        <v>0</v>
      </c>
      <c r="BI1679" s="192">
        <f>IF(N1679="nulová",J1679,0)</f>
        <v>0</v>
      </c>
      <c r="BJ1679" s="19" t="s">
        <v>84</v>
      </c>
      <c r="BK1679" s="192">
        <f>ROUND(I1679*H1679,2)</f>
        <v>0</v>
      </c>
      <c r="BL1679" s="19" t="s">
        <v>339</v>
      </c>
      <c r="BM1679" s="191" t="s">
        <v>2380</v>
      </c>
    </row>
    <row r="1680" spans="1:65" s="13" customFormat="1" ht="11.25">
      <c r="B1680" s="206"/>
      <c r="C1680" s="207"/>
      <c r="D1680" s="198" t="s">
        <v>254</v>
      </c>
      <c r="E1680" s="208" t="s">
        <v>19</v>
      </c>
      <c r="F1680" s="209" t="s">
        <v>2364</v>
      </c>
      <c r="G1680" s="207"/>
      <c r="H1680" s="210">
        <v>19.265999999999998</v>
      </c>
      <c r="I1680" s="211"/>
      <c r="J1680" s="207"/>
      <c r="K1680" s="207"/>
      <c r="L1680" s="212"/>
      <c r="M1680" s="213"/>
      <c r="N1680" s="214"/>
      <c r="O1680" s="214"/>
      <c r="P1680" s="214"/>
      <c r="Q1680" s="214"/>
      <c r="R1680" s="214"/>
      <c r="S1680" s="214"/>
      <c r="T1680" s="215"/>
      <c r="AT1680" s="216" t="s">
        <v>254</v>
      </c>
      <c r="AU1680" s="216" t="s">
        <v>86</v>
      </c>
      <c r="AV1680" s="13" t="s">
        <v>86</v>
      </c>
      <c r="AW1680" s="13" t="s">
        <v>37</v>
      </c>
      <c r="AX1680" s="13" t="s">
        <v>84</v>
      </c>
      <c r="AY1680" s="216" t="s">
        <v>142</v>
      </c>
    </row>
    <row r="1681" spans="1:65" s="2" customFormat="1" ht="24.2" customHeight="1">
      <c r="A1681" s="36"/>
      <c r="B1681" s="37"/>
      <c r="C1681" s="180" t="s">
        <v>2381</v>
      </c>
      <c r="D1681" s="180" t="s">
        <v>145</v>
      </c>
      <c r="E1681" s="181" t="s">
        <v>2382</v>
      </c>
      <c r="F1681" s="182" t="s">
        <v>2383</v>
      </c>
      <c r="G1681" s="183" t="s">
        <v>414</v>
      </c>
      <c r="H1681" s="184">
        <v>137.28</v>
      </c>
      <c r="I1681" s="185"/>
      <c r="J1681" s="186">
        <f>ROUND(I1681*H1681,2)</f>
        <v>0</v>
      </c>
      <c r="K1681" s="182" t="s">
        <v>149</v>
      </c>
      <c r="L1681" s="41"/>
      <c r="M1681" s="187" t="s">
        <v>19</v>
      </c>
      <c r="N1681" s="188" t="s">
        <v>47</v>
      </c>
      <c r="O1681" s="66"/>
      <c r="P1681" s="189">
        <f>O1681*H1681</f>
        <v>0</v>
      </c>
      <c r="Q1681" s="189">
        <v>0</v>
      </c>
      <c r="R1681" s="189">
        <f>Q1681*H1681</f>
        <v>0</v>
      </c>
      <c r="S1681" s="189">
        <v>0</v>
      </c>
      <c r="T1681" s="190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191" t="s">
        <v>339</v>
      </c>
      <c r="AT1681" s="191" t="s">
        <v>145</v>
      </c>
      <c r="AU1681" s="191" t="s">
        <v>86</v>
      </c>
      <c r="AY1681" s="19" t="s">
        <v>142</v>
      </c>
      <c r="BE1681" s="192">
        <f>IF(N1681="základní",J1681,0)</f>
        <v>0</v>
      </c>
      <c r="BF1681" s="192">
        <f>IF(N1681="snížená",J1681,0)</f>
        <v>0</v>
      </c>
      <c r="BG1681" s="192">
        <f>IF(N1681="zákl. přenesená",J1681,0)</f>
        <v>0</v>
      </c>
      <c r="BH1681" s="192">
        <f>IF(N1681="sníž. přenesená",J1681,0)</f>
        <v>0</v>
      </c>
      <c r="BI1681" s="192">
        <f>IF(N1681="nulová",J1681,0)</f>
        <v>0</v>
      </c>
      <c r="BJ1681" s="19" t="s">
        <v>84</v>
      </c>
      <c r="BK1681" s="192">
        <f>ROUND(I1681*H1681,2)</f>
        <v>0</v>
      </c>
      <c r="BL1681" s="19" t="s">
        <v>339</v>
      </c>
      <c r="BM1681" s="191" t="s">
        <v>2384</v>
      </c>
    </row>
    <row r="1682" spans="1:65" s="2" customFormat="1" ht="11.25">
      <c r="A1682" s="36"/>
      <c r="B1682" s="37"/>
      <c r="C1682" s="38"/>
      <c r="D1682" s="193" t="s">
        <v>152</v>
      </c>
      <c r="E1682" s="38"/>
      <c r="F1682" s="194" t="s">
        <v>2385</v>
      </c>
      <c r="G1682" s="38"/>
      <c r="H1682" s="38"/>
      <c r="I1682" s="195"/>
      <c r="J1682" s="38"/>
      <c r="K1682" s="38"/>
      <c r="L1682" s="41"/>
      <c r="M1682" s="196"/>
      <c r="N1682" s="197"/>
      <c r="O1682" s="66"/>
      <c r="P1682" s="66"/>
      <c r="Q1682" s="66"/>
      <c r="R1682" s="66"/>
      <c r="S1682" s="66"/>
      <c r="T1682" s="67"/>
      <c r="U1682" s="36"/>
      <c r="V1682" s="36"/>
      <c r="W1682" s="36"/>
      <c r="X1682" s="36"/>
      <c r="Y1682" s="36"/>
      <c r="Z1682" s="36"/>
      <c r="AA1682" s="36"/>
      <c r="AB1682" s="36"/>
      <c r="AC1682" s="36"/>
      <c r="AD1682" s="36"/>
      <c r="AE1682" s="36"/>
      <c r="AT1682" s="19" t="s">
        <v>152</v>
      </c>
      <c r="AU1682" s="19" t="s">
        <v>86</v>
      </c>
    </row>
    <row r="1683" spans="1:65" s="13" customFormat="1" ht="11.25">
      <c r="B1683" s="206"/>
      <c r="C1683" s="207"/>
      <c r="D1683" s="198" t="s">
        <v>254</v>
      </c>
      <c r="E1683" s="208" t="s">
        <v>19</v>
      </c>
      <c r="F1683" s="209" t="s">
        <v>2386</v>
      </c>
      <c r="G1683" s="207"/>
      <c r="H1683" s="210">
        <v>73.3</v>
      </c>
      <c r="I1683" s="211"/>
      <c r="J1683" s="207"/>
      <c r="K1683" s="207"/>
      <c r="L1683" s="212"/>
      <c r="M1683" s="213"/>
      <c r="N1683" s="214"/>
      <c r="O1683" s="214"/>
      <c r="P1683" s="214"/>
      <c r="Q1683" s="214"/>
      <c r="R1683" s="214"/>
      <c r="S1683" s="214"/>
      <c r="T1683" s="215"/>
      <c r="AT1683" s="216" t="s">
        <v>254</v>
      </c>
      <c r="AU1683" s="216" t="s">
        <v>86</v>
      </c>
      <c r="AV1683" s="13" t="s">
        <v>86</v>
      </c>
      <c r="AW1683" s="13" t="s">
        <v>37</v>
      </c>
      <c r="AX1683" s="13" t="s">
        <v>76</v>
      </c>
      <c r="AY1683" s="216" t="s">
        <v>142</v>
      </c>
    </row>
    <row r="1684" spans="1:65" s="13" customFormat="1" ht="33.75">
      <c r="B1684" s="206"/>
      <c r="C1684" s="207"/>
      <c r="D1684" s="198" t="s">
        <v>254</v>
      </c>
      <c r="E1684" s="208" t="s">
        <v>19</v>
      </c>
      <c r="F1684" s="209" t="s">
        <v>2387</v>
      </c>
      <c r="G1684" s="207"/>
      <c r="H1684" s="210">
        <v>63.98</v>
      </c>
      <c r="I1684" s="211"/>
      <c r="J1684" s="207"/>
      <c r="K1684" s="207"/>
      <c r="L1684" s="212"/>
      <c r="M1684" s="213"/>
      <c r="N1684" s="214"/>
      <c r="O1684" s="214"/>
      <c r="P1684" s="214"/>
      <c r="Q1684" s="214"/>
      <c r="R1684" s="214"/>
      <c r="S1684" s="214"/>
      <c r="T1684" s="215"/>
      <c r="AT1684" s="216" t="s">
        <v>254</v>
      </c>
      <c r="AU1684" s="216" t="s">
        <v>86</v>
      </c>
      <c r="AV1684" s="13" t="s">
        <v>86</v>
      </c>
      <c r="AW1684" s="13" t="s">
        <v>37</v>
      </c>
      <c r="AX1684" s="13" t="s">
        <v>76</v>
      </c>
      <c r="AY1684" s="216" t="s">
        <v>142</v>
      </c>
    </row>
    <row r="1685" spans="1:65" s="14" customFormat="1" ht="11.25">
      <c r="B1685" s="217"/>
      <c r="C1685" s="218"/>
      <c r="D1685" s="198" t="s">
        <v>254</v>
      </c>
      <c r="E1685" s="219" t="s">
        <v>19</v>
      </c>
      <c r="F1685" s="220" t="s">
        <v>266</v>
      </c>
      <c r="G1685" s="218"/>
      <c r="H1685" s="221">
        <v>137.28</v>
      </c>
      <c r="I1685" s="222"/>
      <c r="J1685" s="218"/>
      <c r="K1685" s="218"/>
      <c r="L1685" s="223"/>
      <c r="M1685" s="224"/>
      <c r="N1685" s="225"/>
      <c r="O1685" s="225"/>
      <c r="P1685" s="225"/>
      <c r="Q1685" s="225"/>
      <c r="R1685" s="225"/>
      <c r="S1685" s="225"/>
      <c r="T1685" s="226"/>
      <c r="AT1685" s="227" t="s">
        <v>254</v>
      </c>
      <c r="AU1685" s="227" t="s">
        <v>86</v>
      </c>
      <c r="AV1685" s="14" t="s">
        <v>167</v>
      </c>
      <c r="AW1685" s="14" t="s">
        <v>37</v>
      </c>
      <c r="AX1685" s="14" t="s">
        <v>84</v>
      </c>
      <c r="AY1685" s="227" t="s">
        <v>142</v>
      </c>
    </row>
    <row r="1686" spans="1:65" s="2" customFormat="1" ht="24.2" customHeight="1">
      <c r="A1686" s="36"/>
      <c r="B1686" s="37"/>
      <c r="C1686" s="180" t="s">
        <v>2388</v>
      </c>
      <c r="D1686" s="180" t="s">
        <v>145</v>
      </c>
      <c r="E1686" s="181" t="s">
        <v>2389</v>
      </c>
      <c r="F1686" s="182" t="s">
        <v>2390</v>
      </c>
      <c r="G1686" s="183" t="s">
        <v>414</v>
      </c>
      <c r="H1686" s="184">
        <v>59.71</v>
      </c>
      <c r="I1686" s="185"/>
      <c r="J1686" s="186">
        <f>ROUND(I1686*H1686,2)</f>
        <v>0</v>
      </c>
      <c r="K1686" s="182" t="s">
        <v>149</v>
      </c>
      <c r="L1686" s="41"/>
      <c r="M1686" s="187" t="s">
        <v>19</v>
      </c>
      <c r="N1686" s="188" t="s">
        <v>47</v>
      </c>
      <c r="O1686" s="66"/>
      <c r="P1686" s="189">
        <f>O1686*H1686</f>
        <v>0</v>
      </c>
      <c r="Q1686" s="189">
        <v>1.0000000000000001E-5</v>
      </c>
      <c r="R1686" s="189">
        <f>Q1686*H1686</f>
        <v>5.9710000000000004E-4</v>
      </c>
      <c r="S1686" s="189">
        <v>0</v>
      </c>
      <c r="T1686" s="190">
        <f>S1686*H1686</f>
        <v>0</v>
      </c>
      <c r="U1686" s="36"/>
      <c r="V1686" s="36"/>
      <c r="W1686" s="36"/>
      <c r="X1686" s="36"/>
      <c r="Y1686" s="36"/>
      <c r="Z1686" s="36"/>
      <c r="AA1686" s="36"/>
      <c r="AB1686" s="36"/>
      <c r="AC1686" s="36"/>
      <c r="AD1686" s="36"/>
      <c r="AE1686" s="36"/>
      <c r="AR1686" s="191" t="s">
        <v>339</v>
      </c>
      <c r="AT1686" s="191" t="s">
        <v>145</v>
      </c>
      <c r="AU1686" s="191" t="s">
        <v>86</v>
      </c>
      <c r="AY1686" s="19" t="s">
        <v>142</v>
      </c>
      <c r="BE1686" s="192">
        <f>IF(N1686="základní",J1686,0)</f>
        <v>0</v>
      </c>
      <c r="BF1686" s="192">
        <f>IF(N1686="snížená",J1686,0)</f>
        <v>0</v>
      </c>
      <c r="BG1686" s="192">
        <f>IF(N1686="zákl. přenesená",J1686,0)</f>
        <v>0</v>
      </c>
      <c r="BH1686" s="192">
        <f>IF(N1686="sníž. přenesená",J1686,0)</f>
        <v>0</v>
      </c>
      <c r="BI1686" s="192">
        <f>IF(N1686="nulová",J1686,0)</f>
        <v>0</v>
      </c>
      <c r="BJ1686" s="19" t="s">
        <v>84</v>
      </c>
      <c r="BK1686" s="192">
        <f>ROUND(I1686*H1686,2)</f>
        <v>0</v>
      </c>
      <c r="BL1686" s="19" t="s">
        <v>339</v>
      </c>
      <c r="BM1686" s="191" t="s">
        <v>2391</v>
      </c>
    </row>
    <row r="1687" spans="1:65" s="2" customFormat="1" ht="11.25">
      <c r="A1687" s="36"/>
      <c r="B1687" s="37"/>
      <c r="C1687" s="38"/>
      <c r="D1687" s="193" t="s">
        <v>152</v>
      </c>
      <c r="E1687" s="38"/>
      <c r="F1687" s="194" t="s">
        <v>2392</v>
      </c>
      <c r="G1687" s="38"/>
      <c r="H1687" s="38"/>
      <c r="I1687" s="195"/>
      <c r="J1687" s="38"/>
      <c r="K1687" s="38"/>
      <c r="L1687" s="41"/>
      <c r="M1687" s="196"/>
      <c r="N1687" s="197"/>
      <c r="O1687" s="66"/>
      <c r="P1687" s="66"/>
      <c r="Q1687" s="66"/>
      <c r="R1687" s="66"/>
      <c r="S1687" s="66"/>
      <c r="T1687" s="67"/>
      <c r="U1687" s="36"/>
      <c r="V1687" s="36"/>
      <c r="W1687" s="36"/>
      <c r="X1687" s="36"/>
      <c r="Y1687" s="36"/>
      <c r="Z1687" s="36"/>
      <c r="AA1687" s="36"/>
      <c r="AB1687" s="36"/>
      <c r="AC1687" s="36"/>
      <c r="AD1687" s="36"/>
      <c r="AE1687" s="36"/>
      <c r="AT1687" s="19" t="s">
        <v>152</v>
      </c>
      <c r="AU1687" s="19" t="s">
        <v>86</v>
      </c>
    </row>
    <row r="1688" spans="1:65" s="13" customFormat="1" ht="11.25">
      <c r="B1688" s="206"/>
      <c r="C1688" s="207"/>
      <c r="D1688" s="198" t="s">
        <v>254</v>
      </c>
      <c r="E1688" s="208" t="s">
        <v>19</v>
      </c>
      <c r="F1688" s="209" t="s">
        <v>2393</v>
      </c>
      <c r="G1688" s="207"/>
      <c r="H1688" s="210">
        <v>6.7</v>
      </c>
      <c r="I1688" s="211"/>
      <c r="J1688" s="207"/>
      <c r="K1688" s="207"/>
      <c r="L1688" s="212"/>
      <c r="M1688" s="213"/>
      <c r="N1688" s="214"/>
      <c r="O1688" s="214"/>
      <c r="P1688" s="214"/>
      <c r="Q1688" s="214"/>
      <c r="R1688" s="214"/>
      <c r="S1688" s="214"/>
      <c r="T1688" s="215"/>
      <c r="AT1688" s="216" t="s">
        <v>254</v>
      </c>
      <c r="AU1688" s="216" t="s">
        <v>86</v>
      </c>
      <c r="AV1688" s="13" t="s">
        <v>86</v>
      </c>
      <c r="AW1688" s="13" t="s">
        <v>37</v>
      </c>
      <c r="AX1688" s="13" t="s">
        <v>76</v>
      </c>
      <c r="AY1688" s="216" t="s">
        <v>142</v>
      </c>
    </row>
    <row r="1689" spans="1:65" s="13" customFormat="1" ht="22.5">
      <c r="B1689" s="206"/>
      <c r="C1689" s="207"/>
      <c r="D1689" s="198" t="s">
        <v>254</v>
      </c>
      <c r="E1689" s="208" t="s">
        <v>19</v>
      </c>
      <c r="F1689" s="209" t="s">
        <v>2394</v>
      </c>
      <c r="G1689" s="207"/>
      <c r="H1689" s="210">
        <v>84.39</v>
      </c>
      <c r="I1689" s="211"/>
      <c r="J1689" s="207"/>
      <c r="K1689" s="207"/>
      <c r="L1689" s="212"/>
      <c r="M1689" s="213"/>
      <c r="N1689" s="214"/>
      <c r="O1689" s="214"/>
      <c r="P1689" s="214"/>
      <c r="Q1689" s="214"/>
      <c r="R1689" s="214"/>
      <c r="S1689" s="214"/>
      <c r="T1689" s="215"/>
      <c r="AT1689" s="216" t="s">
        <v>254</v>
      </c>
      <c r="AU1689" s="216" t="s">
        <v>86</v>
      </c>
      <c r="AV1689" s="13" t="s">
        <v>86</v>
      </c>
      <c r="AW1689" s="13" t="s">
        <v>37</v>
      </c>
      <c r="AX1689" s="13" t="s">
        <v>76</v>
      </c>
      <c r="AY1689" s="216" t="s">
        <v>142</v>
      </c>
    </row>
    <row r="1690" spans="1:65" s="13" customFormat="1" ht="22.5">
      <c r="B1690" s="206"/>
      <c r="C1690" s="207"/>
      <c r="D1690" s="198" t="s">
        <v>254</v>
      </c>
      <c r="E1690" s="208" t="s">
        <v>19</v>
      </c>
      <c r="F1690" s="209" t="s">
        <v>2395</v>
      </c>
      <c r="G1690" s="207"/>
      <c r="H1690" s="210">
        <v>-31.38</v>
      </c>
      <c r="I1690" s="211"/>
      <c r="J1690" s="207"/>
      <c r="K1690" s="207"/>
      <c r="L1690" s="212"/>
      <c r="M1690" s="213"/>
      <c r="N1690" s="214"/>
      <c r="O1690" s="214"/>
      <c r="P1690" s="214"/>
      <c r="Q1690" s="214"/>
      <c r="R1690" s="214"/>
      <c r="S1690" s="214"/>
      <c r="T1690" s="215"/>
      <c r="AT1690" s="216" t="s">
        <v>254</v>
      </c>
      <c r="AU1690" s="216" t="s">
        <v>86</v>
      </c>
      <c r="AV1690" s="13" t="s">
        <v>86</v>
      </c>
      <c r="AW1690" s="13" t="s">
        <v>37</v>
      </c>
      <c r="AX1690" s="13" t="s">
        <v>76</v>
      </c>
      <c r="AY1690" s="216" t="s">
        <v>142</v>
      </c>
    </row>
    <row r="1691" spans="1:65" s="14" customFormat="1" ht="11.25">
      <c r="B1691" s="217"/>
      <c r="C1691" s="218"/>
      <c r="D1691" s="198" t="s">
        <v>254</v>
      </c>
      <c r="E1691" s="219" t="s">
        <v>19</v>
      </c>
      <c r="F1691" s="220" t="s">
        <v>266</v>
      </c>
      <c r="G1691" s="218"/>
      <c r="H1691" s="221">
        <v>59.71</v>
      </c>
      <c r="I1691" s="222"/>
      <c r="J1691" s="218"/>
      <c r="K1691" s="218"/>
      <c r="L1691" s="223"/>
      <c r="M1691" s="224"/>
      <c r="N1691" s="225"/>
      <c r="O1691" s="225"/>
      <c r="P1691" s="225"/>
      <c r="Q1691" s="225"/>
      <c r="R1691" s="225"/>
      <c r="S1691" s="225"/>
      <c r="T1691" s="226"/>
      <c r="AT1691" s="227" t="s">
        <v>254</v>
      </c>
      <c r="AU1691" s="227" t="s">
        <v>86</v>
      </c>
      <c r="AV1691" s="14" t="s">
        <v>167</v>
      </c>
      <c r="AW1691" s="14" t="s">
        <v>37</v>
      </c>
      <c r="AX1691" s="14" t="s">
        <v>84</v>
      </c>
      <c r="AY1691" s="227" t="s">
        <v>142</v>
      </c>
    </row>
    <row r="1692" spans="1:65" s="2" customFormat="1" ht="24.2" customHeight="1">
      <c r="A1692" s="36"/>
      <c r="B1692" s="37"/>
      <c r="C1692" s="180" t="s">
        <v>2396</v>
      </c>
      <c r="D1692" s="180" t="s">
        <v>145</v>
      </c>
      <c r="E1692" s="181" t="s">
        <v>2397</v>
      </c>
      <c r="F1692" s="182" t="s">
        <v>2398</v>
      </c>
      <c r="G1692" s="183" t="s">
        <v>414</v>
      </c>
      <c r="H1692" s="184">
        <v>84.39</v>
      </c>
      <c r="I1692" s="185"/>
      <c r="J1692" s="186">
        <f>ROUND(I1692*H1692,2)</f>
        <v>0</v>
      </c>
      <c r="K1692" s="182" t="s">
        <v>149</v>
      </c>
      <c r="L1692" s="41"/>
      <c r="M1692" s="187" t="s">
        <v>19</v>
      </c>
      <c r="N1692" s="188" t="s">
        <v>47</v>
      </c>
      <c r="O1692" s="66"/>
      <c r="P1692" s="189">
        <f>O1692*H1692</f>
        <v>0</v>
      </c>
      <c r="Q1692" s="189">
        <v>1.0000000000000001E-5</v>
      </c>
      <c r="R1692" s="189">
        <f>Q1692*H1692</f>
        <v>8.4390000000000008E-4</v>
      </c>
      <c r="S1692" s="189">
        <v>0</v>
      </c>
      <c r="T1692" s="190">
        <f>S1692*H1692</f>
        <v>0</v>
      </c>
      <c r="U1692" s="36"/>
      <c r="V1692" s="36"/>
      <c r="W1692" s="36"/>
      <c r="X1692" s="36"/>
      <c r="Y1692" s="36"/>
      <c r="Z1692" s="36"/>
      <c r="AA1692" s="36"/>
      <c r="AB1692" s="36"/>
      <c r="AC1692" s="36"/>
      <c r="AD1692" s="36"/>
      <c r="AE1692" s="36"/>
      <c r="AR1692" s="191" t="s">
        <v>339</v>
      </c>
      <c r="AT1692" s="191" t="s">
        <v>145</v>
      </c>
      <c r="AU1692" s="191" t="s">
        <v>86</v>
      </c>
      <c r="AY1692" s="19" t="s">
        <v>142</v>
      </c>
      <c r="BE1692" s="192">
        <f>IF(N1692="základní",J1692,0)</f>
        <v>0</v>
      </c>
      <c r="BF1692" s="192">
        <f>IF(N1692="snížená",J1692,0)</f>
        <v>0</v>
      </c>
      <c r="BG1692" s="192">
        <f>IF(N1692="zákl. přenesená",J1692,0)</f>
        <v>0</v>
      </c>
      <c r="BH1692" s="192">
        <f>IF(N1692="sníž. přenesená",J1692,0)</f>
        <v>0</v>
      </c>
      <c r="BI1692" s="192">
        <f>IF(N1692="nulová",J1692,0)</f>
        <v>0</v>
      </c>
      <c r="BJ1692" s="19" t="s">
        <v>84</v>
      </c>
      <c r="BK1692" s="192">
        <f>ROUND(I1692*H1692,2)</f>
        <v>0</v>
      </c>
      <c r="BL1692" s="19" t="s">
        <v>339</v>
      </c>
      <c r="BM1692" s="191" t="s">
        <v>2399</v>
      </c>
    </row>
    <row r="1693" spans="1:65" s="2" customFormat="1" ht="11.25">
      <c r="A1693" s="36"/>
      <c r="B1693" s="37"/>
      <c r="C1693" s="38"/>
      <c r="D1693" s="193" t="s">
        <v>152</v>
      </c>
      <c r="E1693" s="38"/>
      <c r="F1693" s="194" t="s">
        <v>2400</v>
      </c>
      <c r="G1693" s="38"/>
      <c r="H1693" s="38"/>
      <c r="I1693" s="195"/>
      <c r="J1693" s="38"/>
      <c r="K1693" s="38"/>
      <c r="L1693" s="41"/>
      <c r="M1693" s="196"/>
      <c r="N1693" s="197"/>
      <c r="O1693" s="66"/>
      <c r="P1693" s="66"/>
      <c r="Q1693" s="66"/>
      <c r="R1693" s="66"/>
      <c r="S1693" s="66"/>
      <c r="T1693" s="67"/>
      <c r="U1693" s="36"/>
      <c r="V1693" s="36"/>
      <c r="W1693" s="36"/>
      <c r="X1693" s="36"/>
      <c r="Y1693" s="36"/>
      <c r="Z1693" s="36"/>
      <c r="AA1693" s="36"/>
      <c r="AB1693" s="36"/>
      <c r="AC1693" s="36"/>
      <c r="AD1693" s="36"/>
      <c r="AE1693" s="36"/>
      <c r="AT1693" s="19" t="s">
        <v>152</v>
      </c>
      <c r="AU1693" s="19" t="s">
        <v>86</v>
      </c>
    </row>
    <row r="1694" spans="1:65" s="13" customFormat="1" ht="22.5">
      <c r="B1694" s="206"/>
      <c r="C1694" s="207"/>
      <c r="D1694" s="198" t="s">
        <v>254</v>
      </c>
      <c r="E1694" s="208" t="s">
        <v>19</v>
      </c>
      <c r="F1694" s="209" t="s">
        <v>2394</v>
      </c>
      <c r="G1694" s="207"/>
      <c r="H1694" s="210">
        <v>84.39</v>
      </c>
      <c r="I1694" s="211"/>
      <c r="J1694" s="207"/>
      <c r="K1694" s="207"/>
      <c r="L1694" s="212"/>
      <c r="M1694" s="213"/>
      <c r="N1694" s="214"/>
      <c r="O1694" s="214"/>
      <c r="P1694" s="214"/>
      <c r="Q1694" s="214"/>
      <c r="R1694" s="214"/>
      <c r="S1694" s="214"/>
      <c r="T1694" s="215"/>
      <c r="AT1694" s="216" t="s">
        <v>254</v>
      </c>
      <c r="AU1694" s="216" t="s">
        <v>86</v>
      </c>
      <c r="AV1694" s="13" t="s">
        <v>86</v>
      </c>
      <c r="AW1694" s="13" t="s">
        <v>37</v>
      </c>
      <c r="AX1694" s="13" t="s">
        <v>84</v>
      </c>
      <c r="AY1694" s="216" t="s">
        <v>142</v>
      </c>
    </row>
    <row r="1695" spans="1:65" s="2" customFormat="1" ht="24.2" customHeight="1">
      <c r="A1695" s="36"/>
      <c r="B1695" s="37"/>
      <c r="C1695" s="180" t="s">
        <v>2401</v>
      </c>
      <c r="D1695" s="180" t="s">
        <v>145</v>
      </c>
      <c r="E1695" s="181" t="s">
        <v>2402</v>
      </c>
      <c r="F1695" s="182" t="s">
        <v>2403</v>
      </c>
      <c r="G1695" s="183" t="s">
        <v>414</v>
      </c>
      <c r="H1695" s="184">
        <v>21</v>
      </c>
      <c r="I1695" s="185"/>
      <c r="J1695" s="186">
        <f>ROUND(I1695*H1695,2)</f>
        <v>0</v>
      </c>
      <c r="K1695" s="182" t="s">
        <v>149</v>
      </c>
      <c r="L1695" s="41"/>
      <c r="M1695" s="187" t="s">
        <v>19</v>
      </c>
      <c r="N1695" s="188" t="s">
        <v>47</v>
      </c>
      <c r="O1695" s="66"/>
      <c r="P1695" s="189">
        <f>O1695*H1695</f>
        <v>0</v>
      </c>
      <c r="Q1695" s="189">
        <v>0</v>
      </c>
      <c r="R1695" s="189">
        <f>Q1695*H1695</f>
        <v>0</v>
      </c>
      <c r="S1695" s="189">
        <v>0</v>
      </c>
      <c r="T1695" s="190">
        <f>S1695*H1695</f>
        <v>0</v>
      </c>
      <c r="U1695" s="36"/>
      <c r="V1695" s="36"/>
      <c r="W1695" s="36"/>
      <c r="X1695" s="36"/>
      <c r="Y1695" s="36"/>
      <c r="Z1695" s="36"/>
      <c r="AA1695" s="36"/>
      <c r="AB1695" s="36"/>
      <c r="AC1695" s="36"/>
      <c r="AD1695" s="36"/>
      <c r="AE1695" s="36"/>
      <c r="AR1695" s="191" t="s">
        <v>339</v>
      </c>
      <c r="AT1695" s="191" t="s">
        <v>145</v>
      </c>
      <c r="AU1695" s="191" t="s">
        <v>86</v>
      </c>
      <c r="AY1695" s="19" t="s">
        <v>142</v>
      </c>
      <c r="BE1695" s="192">
        <f>IF(N1695="základní",J1695,0)</f>
        <v>0</v>
      </c>
      <c r="BF1695" s="192">
        <f>IF(N1695="snížená",J1695,0)</f>
        <v>0</v>
      </c>
      <c r="BG1695" s="192">
        <f>IF(N1695="zákl. přenesená",J1695,0)</f>
        <v>0</v>
      </c>
      <c r="BH1695" s="192">
        <f>IF(N1695="sníž. přenesená",J1695,0)</f>
        <v>0</v>
      </c>
      <c r="BI1695" s="192">
        <f>IF(N1695="nulová",J1695,0)</f>
        <v>0</v>
      </c>
      <c r="BJ1695" s="19" t="s">
        <v>84</v>
      </c>
      <c r="BK1695" s="192">
        <f>ROUND(I1695*H1695,2)</f>
        <v>0</v>
      </c>
      <c r="BL1695" s="19" t="s">
        <v>339</v>
      </c>
      <c r="BM1695" s="191" t="s">
        <v>2404</v>
      </c>
    </row>
    <row r="1696" spans="1:65" s="2" customFormat="1" ht="11.25">
      <c r="A1696" s="36"/>
      <c r="B1696" s="37"/>
      <c r="C1696" s="38"/>
      <c r="D1696" s="193" t="s">
        <v>152</v>
      </c>
      <c r="E1696" s="38"/>
      <c r="F1696" s="194" t="s">
        <v>2405</v>
      </c>
      <c r="G1696" s="38"/>
      <c r="H1696" s="38"/>
      <c r="I1696" s="195"/>
      <c r="J1696" s="38"/>
      <c r="K1696" s="38"/>
      <c r="L1696" s="41"/>
      <c r="M1696" s="196"/>
      <c r="N1696" s="197"/>
      <c r="O1696" s="66"/>
      <c r="P1696" s="66"/>
      <c r="Q1696" s="66"/>
      <c r="R1696" s="66"/>
      <c r="S1696" s="66"/>
      <c r="T1696" s="67"/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T1696" s="19" t="s">
        <v>152</v>
      </c>
      <c r="AU1696" s="19" t="s">
        <v>86</v>
      </c>
    </row>
    <row r="1697" spans="1:65" s="13" customFormat="1" ht="11.25">
      <c r="B1697" s="206"/>
      <c r="C1697" s="207"/>
      <c r="D1697" s="198" t="s">
        <v>254</v>
      </c>
      <c r="E1697" s="208" t="s">
        <v>19</v>
      </c>
      <c r="F1697" s="209" t="s">
        <v>2406</v>
      </c>
      <c r="G1697" s="207"/>
      <c r="H1697" s="210">
        <v>21</v>
      </c>
      <c r="I1697" s="211"/>
      <c r="J1697" s="207"/>
      <c r="K1697" s="207"/>
      <c r="L1697" s="212"/>
      <c r="M1697" s="213"/>
      <c r="N1697" s="214"/>
      <c r="O1697" s="214"/>
      <c r="P1697" s="214"/>
      <c r="Q1697" s="214"/>
      <c r="R1697" s="214"/>
      <c r="S1697" s="214"/>
      <c r="T1697" s="215"/>
      <c r="AT1697" s="216" t="s">
        <v>254</v>
      </c>
      <c r="AU1697" s="216" t="s">
        <v>86</v>
      </c>
      <c r="AV1697" s="13" t="s">
        <v>86</v>
      </c>
      <c r="AW1697" s="13" t="s">
        <v>37</v>
      </c>
      <c r="AX1697" s="13" t="s">
        <v>84</v>
      </c>
      <c r="AY1697" s="216" t="s">
        <v>142</v>
      </c>
    </row>
    <row r="1698" spans="1:65" s="2" customFormat="1" ht="24.2" customHeight="1">
      <c r="A1698" s="36"/>
      <c r="B1698" s="37"/>
      <c r="C1698" s="180" t="s">
        <v>2407</v>
      </c>
      <c r="D1698" s="180" t="s">
        <v>145</v>
      </c>
      <c r="E1698" s="181" t="s">
        <v>2408</v>
      </c>
      <c r="F1698" s="182" t="s">
        <v>2409</v>
      </c>
      <c r="G1698" s="183" t="s">
        <v>414</v>
      </c>
      <c r="H1698" s="184">
        <v>4.2</v>
      </c>
      <c r="I1698" s="185"/>
      <c r="J1698" s="186">
        <f>ROUND(I1698*H1698,2)</f>
        <v>0</v>
      </c>
      <c r="K1698" s="182" t="s">
        <v>149</v>
      </c>
      <c r="L1698" s="41"/>
      <c r="M1698" s="187" t="s">
        <v>19</v>
      </c>
      <c r="N1698" s="188" t="s">
        <v>47</v>
      </c>
      <c r="O1698" s="66"/>
      <c r="P1698" s="189">
        <f>O1698*H1698</f>
        <v>0</v>
      </c>
      <c r="Q1698" s="189">
        <v>0</v>
      </c>
      <c r="R1698" s="189">
        <f>Q1698*H1698</f>
        <v>0</v>
      </c>
      <c r="S1698" s="189">
        <v>0</v>
      </c>
      <c r="T1698" s="190">
        <f>S1698*H1698</f>
        <v>0</v>
      </c>
      <c r="U1698" s="36"/>
      <c r="V1698" s="36"/>
      <c r="W1698" s="36"/>
      <c r="X1698" s="36"/>
      <c r="Y1698" s="36"/>
      <c r="Z1698" s="36"/>
      <c r="AA1698" s="36"/>
      <c r="AB1698" s="36"/>
      <c r="AC1698" s="36"/>
      <c r="AD1698" s="36"/>
      <c r="AE1698" s="36"/>
      <c r="AR1698" s="191" t="s">
        <v>339</v>
      </c>
      <c r="AT1698" s="191" t="s">
        <v>145</v>
      </c>
      <c r="AU1698" s="191" t="s">
        <v>86</v>
      </c>
      <c r="AY1698" s="19" t="s">
        <v>142</v>
      </c>
      <c r="BE1698" s="192">
        <f>IF(N1698="základní",J1698,0)</f>
        <v>0</v>
      </c>
      <c r="BF1698" s="192">
        <f>IF(N1698="snížená",J1698,0)</f>
        <v>0</v>
      </c>
      <c r="BG1698" s="192">
        <f>IF(N1698="zákl. přenesená",J1698,0)</f>
        <v>0</v>
      </c>
      <c r="BH1698" s="192">
        <f>IF(N1698="sníž. přenesená",J1698,0)</f>
        <v>0</v>
      </c>
      <c r="BI1698" s="192">
        <f>IF(N1698="nulová",J1698,0)</f>
        <v>0</v>
      </c>
      <c r="BJ1698" s="19" t="s">
        <v>84</v>
      </c>
      <c r="BK1698" s="192">
        <f>ROUND(I1698*H1698,2)</f>
        <v>0</v>
      </c>
      <c r="BL1698" s="19" t="s">
        <v>339</v>
      </c>
      <c r="BM1698" s="191" t="s">
        <v>2410</v>
      </c>
    </row>
    <row r="1699" spans="1:65" s="2" customFormat="1" ht="11.25">
      <c r="A1699" s="36"/>
      <c r="B1699" s="37"/>
      <c r="C1699" s="38"/>
      <c r="D1699" s="193" t="s">
        <v>152</v>
      </c>
      <c r="E1699" s="38"/>
      <c r="F1699" s="194" t="s">
        <v>2411</v>
      </c>
      <c r="G1699" s="38"/>
      <c r="H1699" s="38"/>
      <c r="I1699" s="195"/>
      <c r="J1699" s="38"/>
      <c r="K1699" s="38"/>
      <c r="L1699" s="41"/>
      <c r="M1699" s="196"/>
      <c r="N1699" s="197"/>
      <c r="O1699" s="66"/>
      <c r="P1699" s="66"/>
      <c r="Q1699" s="66"/>
      <c r="R1699" s="66"/>
      <c r="S1699" s="66"/>
      <c r="T1699" s="67"/>
      <c r="U1699" s="36"/>
      <c r="V1699" s="36"/>
      <c r="W1699" s="36"/>
      <c r="X1699" s="36"/>
      <c r="Y1699" s="36"/>
      <c r="Z1699" s="36"/>
      <c r="AA1699" s="36"/>
      <c r="AB1699" s="36"/>
      <c r="AC1699" s="36"/>
      <c r="AD1699" s="36"/>
      <c r="AE1699" s="36"/>
      <c r="AT1699" s="19" t="s">
        <v>152</v>
      </c>
      <c r="AU1699" s="19" t="s">
        <v>86</v>
      </c>
    </row>
    <row r="1700" spans="1:65" s="13" customFormat="1" ht="11.25">
      <c r="B1700" s="206"/>
      <c r="C1700" s="207"/>
      <c r="D1700" s="198" t="s">
        <v>254</v>
      </c>
      <c r="E1700" s="208" t="s">
        <v>19</v>
      </c>
      <c r="F1700" s="209" t="s">
        <v>2412</v>
      </c>
      <c r="G1700" s="207"/>
      <c r="H1700" s="210">
        <v>4.2</v>
      </c>
      <c r="I1700" s="211"/>
      <c r="J1700" s="207"/>
      <c r="K1700" s="207"/>
      <c r="L1700" s="212"/>
      <c r="M1700" s="213"/>
      <c r="N1700" s="214"/>
      <c r="O1700" s="214"/>
      <c r="P1700" s="214"/>
      <c r="Q1700" s="214"/>
      <c r="R1700" s="214"/>
      <c r="S1700" s="214"/>
      <c r="T1700" s="215"/>
      <c r="AT1700" s="216" t="s">
        <v>254</v>
      </c>
      <c r="AU1700" s="216" t="s">
        <v>86</v>
      </c>
      <c r="AV1700" s="13" t="s">
        <v>86</v>
      </c>
      <c r="AW1700" s="13" t="s">
        <v>37</v>
      </c>
      <c r="AX1700" s="13" t="s">
        <v>84</v>
      </c>
      <c r="AY1700" s="216" t="s">
        <v>142</v>
      </c>
    </row>
    <row r="1701" spans="1:65" s="2" customFormat="1" ht="24.2" customHeight="1">
      <c r="A1701" s="36"/>
      <c r="B1701" s="37"/>
      <c r="C1701" s="228" t="s">
        <v>2413</v>
      </c>
      <c r="D1701" s="228" t="s">
        <v>351</v>
      </c>
      <c r="E1701" s="229" t="s">
        <v>2414</v>
      </c>
      <c r="F1701" s="230" t="s">
        <v>2415</v>
      </c>
      <c r="G1701" s="231" t="s">
        <v>414</v>
      </c>
      <c r="H1701" s="232">
        <v>221.518</v>
      </c>
      <c r="I1701" s="233"/>
      <c r="J1701" s="234">
        <f>ROUND(I1701*H1701,2)</f>
        <v>0</v>
      </c>
      <c r="K1701" s="230" t="s">
        <v>149</v>
      </c>
      <c r="L1701" s="235"/>
      <c r="M1701" s="236" t="s">
        <v>19</v>
      </c>
      <c r="N1701" s="237" t="s">
        <v>47</v>
      </c>
      <c r="O1701" s="66"/>
      <c r="P1701" s="189">
        <f>O1701*H1701</f>
        <v>0</v>
      </c>
      <c r="Q1701" s="189">
        <v>2.2000000000000001E-4</v>
      </c>
      <c r="R1701" s="189">
        <f>Q1701*H1701</f>
        <v>4.873396E-2</v>
      </c>
      <c r="S1701" s="189">
        <v>0</v>
      </c>
      <c r="T1701" s="190">
        <f>S1701*H1701</f>
        <v>0</v>
      </c>
      <c r="U1701" s="36"/>
      <c r="V1701" s="36"/>
      <c r="W1701" s="36"/>
      <c r="X1701" s="36"/>
      <c r="Y1701" s="36"/>
      <c r="Z1701" s="36"/>
      <c r="AA1701" s="36"/>
      <c r="AB1701" s="36"/>
      <c r="AC1701" s="36"/>
      <c r="AD1701" s="36"/>
      <c r="AE1701" s="36"/>
      <c r="AR1701" s="191" t="s">
        <v>437</v>
      </c>
      <c r="AT1701" s="191" t="s">
        <v>351</v>
      </c>
      <c r="AU1701" s="191" t="s">
        <v>86</v>
      </c>
      <c r="AY1701" s="19" t="s">
        <v>142</v>
      </c>
      <c r="BE1701" s="192">
        <f>IF(N1701="základní",J1701,0)</f>
        <v>0</v>
      </c>
      <c r="BF1701" s="192">
        <f>IF(N1701="snížená",J1701,0)</f>
        <v>0</v>
      </c>
      <c r="BG1701" s="192">
        <f>IF(N1701="zákl. přenesená",J1701,0)</f>
        <v>0</v>
      </c>
      <c r="BH1701" s="192">
        <f>IF(N1701="sníž. přenesená",J1701,0)</f>
        <v>0</v>
      </c>
      <c r="BI1701" s="192">
        <f>IF(N1701="nulová",J1701,0)</f>
        <v>0</v>
      </c>
      <c r="BJ1701" s="19" t="s">
        <v>84</v>
      </c>
      <c r="BK1701" s="192">
        <f>ROUND(I1701*H1701,2)</f>
        <v>0</v>
      </c>
      <c r="BL1701" s="19" t="s">
        <v>339</v>
      </c>
      <c r="BM1701" s="191" t="s">
        <v>2416</v>
      </c>
    </row>
    <row r="1702" spans="1:65" s="13" customFormat="1" ht="33.75">
      <c r="B1702" s="206"/>
      <c r="C1702" s="207"/>
      <c r="D1702" s="198" t="s">
        <v>254</v>
      </c>
      <c r="E1702" s="208" t="s">
        <v>19</v>
      </c>
      <c r="F1702" s="209" t="s">
        <v>2387</v>
      </c>
      <c r="G1702" s="207"/>
      <c r="H1702" s="210">
        <v>63.98</v>
      </c>
      <c r="I1702" s="211"/>
      <c r="J1702" s="207"/>
      <c r="K1702" s="207"/>
      <c r="L1702" s="212"/>
      <c r="M1702" s="213"/>
      <c r="N1702" s="214"/>
      <c r="O1702" s="214"/>
      <c r="P1702" s="214"/>
      <c r="Q1702" s="214"/>
      <c r="R1702" s="214"/>
      <c r="S1702" s="214"/>
      <c r="T1702" s="215"/>
      <c r="AT1702" s="216" t="s">
        <v>254</v>
      </c>
      <c r="AU1702" s="216" t="s">
        <v>86</v>
      </c>
      <c r="AV1702" s="13" t="s">
        <v>86</v>
      </c>
      <c r="AW1702" s="13" t="s">
        <v>37</v>
      </c>
      <c r="AX1702" s="13" t="s">
        <v>76</v>
      </c>
      <c r="AY1702" s="216" t="s">
        <v>142</v>
      </c>
    </row>
    <row r="1703" spans="1:65" s="13" customFormat="1" ht="22.5">
      <c r="B1703" s="206"/>
      <c r="C1703" s="207"/>
      <c r="D1703" s="198" t="s">
        <v>254</v>
      </c>
      <c r="E1703" s="208" t="s">
        <v>19</v>
      </c>
      <c r="F1703" s="209" t="s">
        <v>2394</v>
      </c>
      <c r="G1703" s="207"/>
      <c r="H1703" s="210">
        <v>84.39</v>
      </c>
      <c r="I1703" s="211"/>
      <c r="J1703" s="207"/>
      <c r="K1703" s="207"/>
      <c r="L1703" s="212"/>
      <c r="M1703" s="213"/>
      <c r="N1703" s="214"/>
      <c r="O1703" s="214"/>
      <c r="P1703" s="214"/>
      <c r="Q1703" s="214"/>
      <c r="R1703" s="214"/>
      <c r="S1703" s="214"/>
      <c r="T1703" s="215"/>
      <c r="AT1703" s="216" t="s">
        <v>254</v>
      </c>
      <c r="AU1703" s="216" t="s">
        <v>86</v>
      </c>
      <c r="AV1703" s="13" t="s">
        <v>86</v>
      </c>
      <c r="AW1703" s="13" t="s">
        <v>37</v>
      </c>
      <c r="AX1703" s="13" t="s">
        <v>76</v>
      </c>
      <c r="AY1703" s="216" t="s">
        <v>142</v>
      </c>
    </row>
    <row r="1704" spans="1:65" s="13" customFormat="1" ht="22.5">
      <c r="B1704" s="206"/>
      <c r="C1704" s="207"/>
      <c r="D1704" s="198" t="s">
        <v>254</v>
      </c>
      <c r="E1704" s="208" t="s">
        <v>19</v>
      </c>
      <c r="F1704" s="209" t="s">
        <v>2395</v>
      </c>
      <c r="G1704" s="207"/>
      <c r="H1704" s="210">
        <v>-31.38</v>
      </c>
      <c r="I1704" s="211"/>
      <c r="J1704" s="207"/>
      <c r="K1704" s="207"/>
      <c r="L1704" s="212"/>
      <c r="M1704" s="213"/>
      <c r="N1704" s="214"/>
      <c r="O1704" s="214"/>
      <c r="P1704" s="214"/>
      <c r="Q1704" s="214"/>
      <c r="R1704" s="214"/>
      <c r="S1704" s="214"/>
      <c r="T1704" s="215"/>
      <c r="AT1704" s="216" t="s">
        <v>254</v>
      </c>
      <c r="AU1704" s="216" t="s">
        <v>86</v>
      </c>
      <c r="AV1704" s="13" t="s">
        <v>86</v>
      </c>
      <c r="AW1704" s="13" t="s">
        <v>37</v>
      </c>
      <c r="AX1704" s="13" t="s">
        <v>76</v>
      </c>
      <c r="AY1704" s="216" t="s">
        <v>142</v>
      </c>
    </row>
    <row r="1705" spans="1:65" s="13" customFormat="1" ht="22.5">
      <c r="B1705" s="206"/>
      <c r="C1705" s="207"/>
      <c r="D1705" s="198" t="s">
        <v>254</v>
      </c>
      <c r="E1705" s="208" t="s">
        <v>19</v>
      </c>
      <c r="F1705" s="209" t="s">
        <v>2394</v>
      </c>
      <c r="G1705" s="207"/>
      <c r="H1705" s="210">
        <v>84.39</v>
      </c>
      <c r="I1705" s="211"/>
      <c r="J1705" s="207"/>
      <c r="K1705" s="207"/>
      <c r="L1705" s="212"/>
      <c r="M1705" s="213"/>
      <c r="N1705" s="214"/>
      <c r="O1705" s="214"/>
      <c r="P1705" s="214"/>
      <c r="Q1705" s="214"/>
      <c r="R1705" s="214"/>
      <c r="S1705" s="214"/>
      <c r="T1705" s="215"/>
      <c r="AT1705" s="216" t="s">
        <v>254</v>
      </c>
      <c r="AU1705" s="216" t="s">
        <v>86</v>
      </c>
      <c r="AV1705" s="13" t="s">
        <v>86</v>
      </c>
      <c r="AW1705" s="13" t="s">
        <v>37</v>
      </c>
      <c r="AX1705" s="13" t="s">
        <v>76</v>
      </c>
      <c r="AY1705" s="216" t="s">
        <v>142</v>
      </c>
    </row>
    <row r="1706" spans="1:65" s="14" customFormat="1" ht="11.25">
      <c r="B1706" s="217"/>
      <c r="C1706" s="218"/>
      <c r="D1706" s="198" t="s">
        <v>254</v>
      </c>
      <c r="E1706" s="219" t="s">
        <v>19</v>
      </c>
      <c r="F1706" s="220" t="s">
        <v>266</v>
      </c>
      <c r="G1706" s="218"/>
      <c r="H1706" s="221">
        <v>201.38</v>
      </c>
      <c r="I1706" s="222"/>
      <c r="J1706" s="218"/>
      <c r="K1706" s="218"/>
      <c r="L1706" s="223"/>
      <c r="M1706" s="224"/>
      <c r="N1706" s="225"/>
      <c r="O1706" s="225"/>
      <c r="P1706" s="225"/>
      <c r="Q1706" s="225"/>
      <c r="R1706" s="225"/>
      <c r="S1706" s="225"/>
      <c r="T1706" s="226"/>
      <c r="AT1706" s="227" t="s">
        <v>254</v>
      </c>
      <c r="AU1706" s="227" t="s">
        <v>86</v>
      </c>
      <c r="AV1706" s="14" t="s">
        <v>167</v>
      </c>
      <c r="AW1706" s="14" t="s">
        <v>37</v>
      </c>
      <c r="AX1706" s="14" t="s">
        <v>84</v>
      </c>
      <c r="AY1706" s="227" t="s">
        <v>142</v>
      </c>
    </row>
    <row r="1707" spans="1:65" s="13" customFormat="1" ht="11.25">
      <c r="B1707" s="206"/>
      <c r="C1707" s="207"/>
      <c r="D1707" s="198" t="s">
        <v>254</v>
      </c>
      <c r="E1707" s="207"/>
      <c r="F1707" s="209" t="s">
        <v>2417</v>
      </c>
      <c r="G1707" s="207"/>
      <c r="H1707" s="210">
        <v>221.518</v>
      </c>
      <c r="I1707" s="211"/>
      <c r="J1707" s="207"/>
      <c r="K1707" s="207"/>
      <c r="L1707" s="212"/>
      <c r="M1707" s="213"/>
      <c r="N1707" s="214"/>
      <c r="O1707" s="214"/>
      <c r="P1707" s="214"/>
      <c r="Q1707" s="214"/>
      <c r="R1707" s="214"/>
      <c r="S1707" s="214"/>
      <c r="T1707" s="215"/>
      <c r="AT1707" s="216" t="s">
        <v>254</v>
      </c>
      <c r="AU1707" s="216" t="s">
        <v>86</v>
      </c>
      <c r="AV1707" s="13" t="s">
        <v>86</v>
      </c>
      <c r="AW1707" s="13" t="s">
        <v>4</v>
      </c>
      <c r="AX1707" s="13" t="s">
        <v>84</v>
      </c>
      <c r="AY1707" s="216" t="s">
        <v>142</v>
      </c>
    </row>
    <row r="1708" spans="1:65" s="2" customFormat="1" ht="21.75" customHeight="1">
      <c r="A1708" s="36"/>
      <c r="B1708" s="37"/>
      <c r="C1708" s="228" t="s">
        <v>2418</v>
      </c>
      <c r="D1708" s="228" t="s">
        <v>351</v>
      </c>
      <c r="E1708" s="229" t="s">
        <v>2300</v>
      </c>
      <c r="F1708" s="230" t="s">
        <v>2301</v>
      </c>
      <c r="G1708" s="231" t="s">
        <v>251</v>
      </c>
      <c r="H1708" s="232">
        <v>36.450000000000003</v>
      </c>
      <c r="I1708" s="233"/>
      <c r="J1708" s="234">
        <f>ROUND(I1708*H1708,2)</f>
        <v>0</v>
      </c>
      <c r="K1708" s="230" t="s">
        <v>149</v>
      </c>
      <c r="L1708" s="235"/>
      <c r="M1708" s="236" t="s">
        <v>19</v>
      </c>
      <c r="N1708" s="237" t="s">
        <v>47</v>
      </c>
      <c r="O1708" s="66"/>
      <c r="P1708" s="189">
        <f>O1708*H1708</f>
        <v>0</v>
      </c>
      <c r="Q1708" s="189">
        <v>7.4999999999999997E-3</v>
      </c>
      <c r="R1708" s="189">
        <f>Q1708*H1708</f>
        <v>0.27337500000000003</v>
      </c>
      <c r="S1708" s="189">
        <v>0</v>
      </c>
      <c r="T1708" s="190">
        <f>S1708*H1708</f>
        <v>0</v>
      </c>
      <c r="U1708" s="36"/>
      <c r="V1708" s="36"/>
      <c r="W1708" s="36"/>
      <c r="X1708" s="36"/>
      <c r="Y1708" s="36"/>
      <c r="Z1708" s="36"/>
      <c r="AA1708" s="36"/>
      <c r="AB1708" s="36"/>
      <c r="AC1708" s="36"/>
      <c r="AD1708" s="36"/>
      <c r="AE1708" s="36"/>
      <c r="AR1708" s="191" t="s">
        <v>437</v>
      </c>
      <c r="AT1708" s="191" t="s">
        <v>351</v>
      </c>
      <c r="AU1708" s="191" t="s">
        <v>86</v>
      </c>
      <c r="AY1708" s="19" t="s">
        <v>142</v>
      </c>
      <c r="BE1708" s="192">
        <f>IF(N1708="základní",J1708,0)</f>
        <v>0</v>
      </c>
      <c r="BF1708" s="192">
        <f>IF(N1708="snížená",J1708,0)</f>
        <v>0</v>
      </c>
      <c r="BG1708" s="192">
        <f>IF(N1708="zákl. přenesená",J1708,0)</f>
        <v>0</v>
      </c>
      <c r="BH1708" s="192">
        <f>IF(N1708="sníž. přenesená",J1708,0)</f>
        <v>0</v>
      </c>
      <c r="BI1708" s="192">
        <f>IF(N1708="nulová",J1708,0)</f>
        <v>0</v>
      </c>
      <c r="BJ1708" s="19" t="s">
        <v>84</v>
      </c>
      <c r="BK1708" s="192">
        <f>ROUND(I1708*H1708,2)</f>
        <v>0</v>
      </c>
      <c r="BL1708" s="19" t="s">
        <v>339</v>
      </c>
      <c r="BM1708" s="191" t="s">
        <v>2419</v>
      </c>
    </row>
    <row r="1709" spans="1:65" s="13" customFormat="1" ht="11.25">
      <c r="B1709" s="206"/>
      <c r="C1709" s="207"/>
      <c r="D1709" s="198" t="s">
        <v>254</v>
      </c>
      <c r="E1709" s="208" t="s">
        <v>19</v>
      </c>
      <c r="F1709" s="209" t="s">
        <v>2420</v>
      </c>
      <c r="G1709" s="207"/>
      <c r="H1709" s="210">
        <v>18.324999999999999</v>
      </c>
      <c r="I1709" s="211"/>
      <c r="J1709" s="207"/>
      <c r="K1709" s="207"/>
      <c r="L1709" s="212"/>
      <c r="M1709" s="213"/>
      <c r="N1709" s="214"/>
      <c r="O1709" s="214"/>
      <c r="P1709" s="214"/>
      <c r="Q1709" s="214"/>
      <c r="R1709" s="214"/>
      <c r="S1709" s="214"/>
      <c r="T1709" s="215"/>
      <c r="AT1709" s="216" t="s">
        <v>254</v>
      </c>
      <c r="AU1709" s="216" t="s">
        <v>86</v>
      </c>
      <c r="AV1709" s="13" t="s">
        <v>86</v>
      </c>
      <c r="AW1709" s="13" t="s">
        <v>37</v>
      </c>
      <c r="AX1709" s="13" t="s">
        <v>76</v>
      </c>
      <c r="AY1709" s="216" t="s">
        <v>142</v>
      </c>
    </row>
    <row r="1710" spans="1:65" s="13" customFormat="1" ht="11.25">
      <c r="B1710" s="206"/>
      <c r="C1710" s="207"/>
      <c r="D1710" s="198" t="s">
        <v>254</v>
      </c>
      <c r="E1710" s="208" t="s">
        <v>19</v>
      </c>
      <c r="F1710" s="209" t="s">
        <v>2421</v>
      </c>
      <c r="G1710" s="207"/>
      <c r="H1710" s="210">
        <v>2.2109999999999999</v>
      </c>
      <c r="I1710" s="211"/>
      <c r="J1710" s="207"/>
      <c r="K1710" s="207"/>
      <c r="L1710" s="212"/>
      <c r="M1710" s="213"/>
      <c r="N1710" s="214"/>
      <c r="O1710" s="214"/>
      <c r="P1710" s="214"/>
      <c r="Q1710" s="214"/>
      <c r="R1710" s="214"/>
      <c r="S1710" s="214"/>
      <c r="T1710" s="215"/>
      <c r="AT1710" s="216" t="s">
        <v>254</v>
      </c>
      <c r="AU1710" s="216" t="s">
        <v>86</v>
      </c>
      <c r="AV1710" s="13" t="s">
        <v>86</v>
      </c>
      <c r="AW1710" s="13" t="s">
        <v>37</v>
      </c>
      <c r="AX1710" s="13" t="s">
        <v>76</v>
      </c>
      <c r="AY1710" s="216" t="s">
        <v>142</v>
      </c>
    </row>
    <row r="1711" spans="1:65" s="13" customFormat="1" ht="11.25">
      <c r="B1711" s="206"/>
      <c r="C1711" s="207"/>
      <c r="D1711" s="198" t="s">
        <v>254</v>
      </c>
      <c r="E1711" s="208" t="s">
        <v>19</v>
      </c>
      <c r="F1711" s="209" t="s">
        <v>2422</v>
      </c>
      <c r="G1711" s="207"/>
      <c r="H1711" s="210">
        <v>10.5</v>
      </c>
      <c r="I1711" s="211"/>
      <c r="J1711" s="207"/>
      <c r="K1711" s="207"/>
      <c r="L1711" s="212"/>
      <c r="M1711" s="213"/>
      <c r="N1711" s="214"/>
      <c r="O1711" s="214"/>
      <c r="P1711" s="214"/>
      <c r="Q1711" s="214"/>
      <c r="R1711" s="214"/>
      <c r="S1711" s="214"/>
      <c r="T1711" s="215"/>
      <c r="AT1711" s="216" t="s">
        <v>254</v>
      </c>
      <c r="AU1711" s="216" t="s">
        <v>86</v>
      </c>
      <c r="AV1711" s="13" t="s">
        <v>86</v>
      </c>
      <c r="AW1711" s="13" t="s">
        <v>37</v>
      </c>
      <c r="AX1711" s="13" t="s">
        <v>76</v>
      </c>
      <c r="AY1711" s="216" t="s">
        <v>142</v>
      </c>
    </row>
    <row r="1712" spans="1:65" s="13" customFormat="1" ht="11.25">
      <c r="B1712" s="206"/>
      <c r="C1712" s="207"/>
      <c r="D1712" s="198" t="s">
        <v>254</v>
      </c>
      <c r="E1712" s="208" t="s">
        <v>19</v>
      </c>
      <c r="F1712" s="209" t="s">
        <v>2423</v>
      </c>
      <c r="G1712" s="207"/>
      <c r="H1712" s="210">
        <v>2.1</v>
      </c>
      <c r="I1712" s="211"/>
      <c r="J1712" s="207"/>
      <c r="K1712" s="207"/>
      <c r="L1712" s="212"/>
      <c r="M1712" s="213"/>
      <c r="N1712" s="214"/>
      <c r="O1712" s="214"/>
      <c r="P1712" s="214"/>
      <c r="Q1712" s="214"/>
      <c r="R1712" s="214"/>
      <c r="S1712" s="214"/>
      <c r="T1712" s="215"/>
      <c r="AT1712" s="216" t="s">
        <v>254</v>
      </c>
      <c r="AU1712" s="216" t="s">
        <v>86</v>
      </c>
      <c r="AV1712" s="13" t="s">
        <v>86</v>
      </c>
      <c r="AW1712" s="13" t="s">
        <v>37</v>
      </c>
      <c r="AX1712" s="13" t="s">
        <v>76</v>
      </c>
      <c r="AY1712" s="216" t="s">
        <v>142</v>
      </c>
    </row>
    <row r="1713" spans="1:65" s="14" customFormat="1" ht="11.25">
      <c r="B1713" s="217"/>
      <c r="C1713" s="218"/>
      <c r="D1713" s="198" t="s">
        <v>254</v>
      </c>
      <c r="E1713" s="219" t="s">
        <v>19</v>
      </c>
      <c r="F1713" s="220" t="s">
        <v>266</v>
      </c>
      <c r="G1713" s="218"/>
      <c r="H1713" s="221">
        <v>33.136000000000003</v>
      </c>
      <c r="I1713" s="222"/>
      <c r="J1713" s="218"/>
      <c r="K1713" s="218"/>
      <c r="L1713" s="223"/>
      <c r="M1713" s="224"/>
      <c r="N1713" s="225"/>
      <c r="O1713" s="225"/>
      <c r="P1713" s="225"/>
      <c r="Q1713" s="225"/>
      <c r="R1713" s="225"/>
      <c r="S1713" s="225"/>
      <c r="T1713" s="226"/>
      <c r="AT1713" s="227" t="s">
        <v>254</v>
      </c>
      <c r="AU1713" s="227" t="s">
        <v>86</v>
      </c>
      <c r="AV1713" s="14" t="s">
        <v>167</v>
      </c>
      <c r="AW1713" s="14" t="s">
        <v>37</v>
      </c>
      <c r="AX1713" s="14" t="s">
        <v>84</v>
      </c>
      <c r="AY1713" s="227" t="s">
        <v>142</v>
      </c>
    </row>
    <row r="1714" spans="1:65" s="13" customFormat="1" ht="11.25">
      <c r="B1714" s="206"/>
      <c r="C1714" s="207"/>
      <c r="D1714" s="198" t="s">
        <v>254</v>
      </c>
      <c r="E1714" s="207"/>
      <c r="F1714" s="209" t="s">
        <v>2424</v>
      </c>
      <c r="G1714" s="207"/>
      <c r="H1714" s="210">
        <v>36.450000000000003</v>
      </c>
      <c r="I1714" s="211"/>
      <c r="J1714" s="207"/>
      <c r="K1714" s="207"/>
      <c r="L1714" s="212"/>
      <c r="M1714" s="213"/>
      <c r="N1714" s="214"/>
      <c r="O1714" s="214"/>
      <c r="P1714" s="214"/>
      <c r="Q1714" s="214"/>
      <c r="R1714" s="214"/>
      <c r="S1714" s="214"/>
      <c r="T1714" s="215"/>
      <c r="AT1714" s="216" t="s">
        <v>254</v>
      </c>
      <c r="AU1714" s="216" t="s">
        <v>86</v>
      </c>
      <c r="AV1714" s="13" t="s">
        <v>86</v>
      </c>
      <c r="AW1714" s="13" t="s">
        <v>4</v>
      </c>
      <c r="AX1714" s="13" t="s">
        <v>84</v>
      </c>
      <c r="AY1714" s="216" t="s">
        <v>142</v>
      </c>
    </row>
    <row r="1715" spans="1:65" s="2" customFormat="1" ht="33" customHeight="1">
      <c r="A1715" s="36"/>
      <c r="B1715" s="37"/>
      <c r="C1715" s="180" t="s">
        <v>2425</v>
      </c>
      <c r="D1715" s="180" t="s">
        <v>145</v>
      </c>
      <c r="E1715" s="181" t="s">
        <v>2426</v>
      </c>
      <c r="F1715" s="182" t="s">
        <v>2427</v>
      </c>
      <c r="G1715" s="183" t="s">
        <v>414</v>
      </c>
      <c r="H1715" s="184">
        <v>2.5</v>
      </c>
      <c r="I1715" s="185"/>
      <c r="J1715" s="186">
        <f>ROUND(I1715*H1715,2)</f>
        <v>0</v>
      </c>
      <c r="K1715" s="182" t="s">
        <v>149</v>
      </c>
      <c r="L1715" s="41"/>
      <c r="M1715" s="187" t="s">
        <v>19</v>
      </c>
      <c r="N1715" s="188" t="s">
        <v>47</v>
      </c>
      <c r="O1715" s="66"/>
      <c r="P1715" s="189">
        <f>O1715*H1715</f>
        <v>0</v>
      </c>
      <c r="Q1715" s="189">
        <v>0</v>
      </c>
      <c r="R1715" s="189">
        <f>Q1715*H1715</f>
        <v>0</v>
      </c>
      <c r="S1715" s="189">
        <v>0</v>
      </c>
      <c r="T1715" s="190">
        <f>S1715*H1715</f>
        <v>0</v>
      </c>
      <c r="U1715" s="36"/>
      <c r="V1715" s="36"/>
      <c r="W1715" s="36"/>
      <c r="X1715" s="36"/>
      <c r="Y1715" s="36"/>
      <c r="Z1715" s="36"/>
      <c r="AA1715" s="36"/>
      <c r="AB1715" s="36"/>
      <c r="AC1715" s="36"/>
      <c r="AD1715" s="36"/>
      <c r="AE1715" s="36"/>
      <c r="AR1715" s="191" t="s">
        <v>339</v>
      </c>
      <c r="AT1715" s="191" t="s">
        <v>145</v>
      </c>
      <c r="AU1715" s="191" t="s">
        <v>86</v>
      </c>
      <c r="AY1715" s="19" t="s">
        <v>142</v>
      </c>
      <c r="BE1715" s="192">
        <f>IF(N1715="základní",J1715,0)</f>
        <v>0</v>
      </c>
      <c r="BF1715" s="192">
        <f>IF(N1715="snížená",J1715,0)</f>
        <v>0</v>
      </c>
      <c r="BG1715" s="192">
        <f>IF(N1715="zákl. přenesená",J1715,0)</f>
        <v>0</v>
      </c>
      <c r="BH1715" s="192">
        <f>IF(N1715="sníž. přenesená",J1715,0)</f>
        <v>0</v>
      </c>
      <c r="BI1715" s="192">
        <f>IF(N1715="nulová",J1715,0)</f>
        <v>0</v>
      </c>
      <c r="BJ1715" s="19" t="s">
        <v>84</v>
      </c>
      <c r="BK1715" s="192">
        <f>ROUND(I1715*H1715,2)</f>
        <v>0</v>
      </c>
      <c r="BL1715" s="19" t="s">
        <v>339</v>
      </c>
      <c r="BM1715" s="191" t="s">
        <v>2428</v>
      </c>
    </row>
    <row r="1716" spans="1:65" s="2" customFormat="1" ht="11.25">
      <c r="A1716" s="36"/>
      <c r="B1716" s="37"/>
      <c r="C1716" s="38"/>
      <c r="D1716" s="193" t="s">
        <v>152</v>
      </c>
      <c r="E1716" s="38"/>
      <c r="F1716" s="194" t="s">
        <v>2429</v>
      </c>
      <c r="G1716" s="38"/>
      <c r="H1716" s="38"/>
      <c r="I1716" s="195"/>
      <c r="J1716" s="38"/>
      <c r="K1716" s="38"/>
      <c r="L1716" s="41"/>
      <c r="M1716" s="196"/>
      <c r="N1716" s="197"/>
      <c r="O1716" s="66"/>
      <c r="P1716" s="66"/>
      <c r="Q1716" s="66"/>
      <c r="R1716" s="66"/>
      <c r="S1716" s="66"/>
      <c r="T1716" s="67"/>
      <c r="U1716" s="36"/>
      <c r="V1716" s="36"/>
      <c r="W1716" s="36"/>
      <c r="X1716" s="36"/>
      <c r="Y1716" s="36"/>
      <c r="Z1716" s="36"/>
      <c r="AA1716" s="36"/>
      <c r="AB1716" s="36"/>
      <c r="AC1716" s="36"/>
      <c r="AD1716" s="36"/>
      <c r="AE1716" s="36"/>
      <c r="AT1716" s="19" t="s">
        <v>152</v>
      </c>
      <c r="AU1716" s="19" t="s">
        <v>86</v>
      </c>
    </row>
    <row r="1717" spans="1:65" s="13" customFormat="1" ht="22.5">
      <c r="B1717" s="206"/>
      <c r="C1717" s="207"/>
      <c r="D1717" s="198" t="s">
        <v>254</v>
      </c>
      <c r="E1717" s="208" t="s">
        <v>19</v>
      </c>
      <c r="F1717" s="209" t="s">
        <v>2430</v>
      </c>
      <c r="G1717" s="207"/>
      <c r="H1717" s="210">
        <v>2.5</v>
      </c>
      <c r="I1717" s="211"/>
      <c r="J1717" s="207"/>
      <c r="K1717" s="207"/>
      <c r="L1717" s="212"/>
      <c r="M1717" s="213"/>
      <c r="N1717" s="214"/>
      <c r="O1717" s="214"/>
      <c r="P1717" s="214"/>
      <c r="Q1717" s="214"/>
      <c r="R1717" s="214"/>
      <c r="S1717" s="214"/>
      <c r="T1717" s="215"/>
      <c r="AT1717" s="216" t="s">
        <v>254</v>
      </c>
      <c r="AU1717" s="216" t="s">
        <v>86</v>
      </c>
      <c r="AV1717" s="13" t="s">
        <v>86</v>
      </c>
      <c r="AW1717" s="13" t="s">
        <v>37</v>
      </c>
      <c r="AX1717" s="13" t="s">
        <v>84</v>
      </c>
      <c r="AY1717" s="216" t="s">
        <v>142</v>
      </c>
    </row>
    <row r="1718" spans="1:65" s="2" customFormat="1" ht="16.5" customHeight="1">
      <c r="A1718" s="36"/>
      <c r="B1718" s="37"/>
      <c r="C1718" s="228" t="s">
        <v>2431</v>
      </c>
      <c r="D1718" s="228" t="s">
        <v>351</v>
      </c>
      <c r="E1718" s="229" t="s">
        <v>2432</v>
      </c>
      <c r="F1718" s="230" t="s">
        <v>2433</v>
      </c>
      <c r="G1718" s="231" t="s">
        <v>251</v>
      </c>
      <c r="H1718" s="232">
        <v>0.375</v>
      </c>
      <c r="I1718" s="233"/>
      <c r="J1718" s="234">
        <f>ROUND(I1718*H1718,2)</f>
        <v>0</v>
      </c>
      <c r="K1718" s="230" t="s">
        <v>149</v>
      </c>
      <c r="L1718" s="235"/>
      <c r="M1718" s="236" t="s">
        <v>19</v>
      </c>
      <c r="N1718" s="237" t="s">
        <v>47</v>
      </c>
      <c r="O1718" s="66"/>
      <c r="P1718" s="189">
        <f>O1718*H1718</f>
        <v>0</v>
      </c>
      <c r="Q1718" s="189">
        <v>2.1999999999999999E-2</v>
      </c>
      <c r="R1718" s="189">
        <f>Q1718*H1718</f>
        <v>8.2500000000000004E-3</v>
      </c>
      <c r="S1718" s="189">
        <v>0</v>
      </c>
      <c r="T1718" s="190">
        <f>S1718*H1718</f>
        <v>0</v>
      </c>
      <c r="U1718" s="36"/>
      <c r="V1718" s="36"/>
      <c r="W1718" s="36"/>
      <c r="X1718" s="36"/>
      <c r="Y1718" s="36"/>
      <c r="Z1718" s="36"/>
      <c r="AA1718" s="36"/>
      <c r="AB1718" s="36"/>
      <c r="AC1718" s="36"/>
      <c r="AD1718" s="36"/>
      <c r="AE1718" s="36"/>
      <c r="AR1718" s="191" t="s">
        <v>437</v>
      </c>
      <c r="AT1718" s="191" t="s">
        <v>351</v>
      </c>
      <c r="AU1718" s="191" t="s">
        <v>86</v>
      </c>
      <c r="AY1718" s="19" t="s">
        <v>142</v>
      </c>
      <c r="BE1718" s="192">
        <f>IF(N1718="základní",J1718,0)</f>
        <v>0</v>
      </c>
      <c r="BF1718" s="192">
        <f>IF(N1718="snížená",J1718,0)</f>
        <v>0</v>
      </c>
      <c r="BG1718" s="192">
        <f>IF(N1718="zákl. přenesená",J1718,0)</f>
        <v>0</v>
      </c>
      <c r="BH1718" s="192">
        <f>IF(N1718="sníž. přenesená",J1718,0)</f>
        <v>0</v>
      </c>
      <c r="BI1718" s="192">
        <f>IF(N1718="nulová",J1718,0)</f>
        <v>0</v>
      </c>
      <c r="BJ1718" s="19" t="s">
        <v>84</v>
      </c>
      <c r="BK1718" s="192">
        <f>ROUND(I1718*H1718,2)</f>
        <v>0</v>
      </c>
      <c r="BL1718" s="19" t="s">
        <v>339</v>
      </c>
      <c r="BM1718" s="191" t="s">
        <v>2434</v>
      </c>
    </row>
    <row r="1719" spans="1:65" s="13" customFormat="1" ht="22.5">
      <c r="B1719" s="206"/>
      <c r="C1719" s="207"/>
      <c r="D1719" s="198" t="s">
        <v>254</v>
      </c>
      <c r="E1719" s="208" t="s">
        <v>19</v>
      </c>
      <c r="F1719" s="209" t="s">
        <v>2435</v>
      </c>
      <c r="G1719" s="207"/>
      <c r="H1719" s="210">
        <v>0.375</v>
      </c>
      <c r="I1719" s="211"/>
      <c r="J1719" s="207"/>
      <c r="K1719" s="207"/>
      <c r="L1719" s="212"/>
      <c r="M1719" s="213"/>
      <c r="N1719" s="214"/>
      <c r="O1719" s="214"/>
      <c r="P1719" s="214"/>
      <c r="Q1719" s="214"/>
      <c r="R1719" s="214"/>
      <c r="S1719" s="214"/>
      <c r="T1719" s="215"/>
      <c r="AT1719" s="216" t="s">
        <v>254</v>
      </c>
      <c r="AU1719" s="216" t="s">
        <v>86</v>
      </c>
      <c r="AV1719" s="13" t="s">
        <v>86</v>
      </c>
      <c r="AW1719" s="13" t="s">
        <v>37</v>
      </c>
      <c r="AX1719" s="13" t="s">
        <v>84</v>
      </c>
      <c r="AY1719" s="216" t="s">
        <v>142</v>
      </c>
    </row>
    <row r="1720" spans="1:65" s="2" customFormat="1" ht="49.15" customHeight="1">
      <c r="A1720" s="36"/>
      <c r="B1720" s="37"/>
      <c r="C1720" s="180" t="s">
        <v>2436</v>
      </c>
      <c r="D1720" s="180" t="s">
        <v>145</v>
      </c>
      <c r="E1720" s="181" t="s">
        <v>2437</v>
      </c>
      <c r="F1720" s="182" t="s">
        <v>2438</v>
      </c>
      <c r="G1720" s="183" t="s">
        <v>251</v>
      </c>
      <c r="H1720" s="184">
        <v>10</v>
      </c>
      <c r="I1720" s="185"/>
      <c r="J1720" s="186">
        <f>ROUND(I1720*H1720,2)</f>
        <v>0</v>
      </c>
      <c r="K1720" s="182" t="s">
        <v>149</v>
      </c>
      <c r="L1720" s="41"/>
      <c r="M1720" s="187" t="s">
        <v>19</v>
      </c>
      <c r="N1720" s="188" t="s">
        <v>47</v>
      </c>
      <c r="O1720" s="66"/>
      <c r="P1720" s="189">
        <f>O1720*H1720</f>
        <v>0</v>
      </c>
      <c r="Q1720" s="189">
        <v>5.0000000000000001E-4</v>
      </c>
      <c r="R1720" s="189">
        <f>Q1720*H1720</f>
        <v>5.0000000000000001E-3</v>
      </c>
      <c r="S1720" s="189">
        <v>0</v>
      </c>
      <c r="T1720" s="190">
        <f>S1720*H1720</f>
        <v>0</v>
      </c>
      <c r="U1720" s="36"/>
      <c r="V1720" s="36"/>
      <c r="W1720" s="36"/>
      <c r="X1720" s="36"/>
      <c r="Y1720" s="36"/>
      <c r="Z1720" s="36"/>
      <c r="AA1720" s="36"/>
      <c r="AB1720" s="36"/>
      <c r="AC1720" s="36"/>
      <c r="AD1720" s="36"/>
      <c r="AE1720" s="36"/>
      <c r="AR1720" s="191" t="s">
        <v>339</v>
      </c>
      <c r="AT1720" s="191" t="s">
        <v>145</v>
      </c>
      <c r="AU1720" s="191" t="s">
        <v>86</v>
      </c>
      <c r="AY1720" s="19" t="s">
        <v>142</v>
      </c>
      <c r="BE1720" s="192">
        <f>IF(N1720="základní",J1720,0)</f>
        <v>0</v>
      </c>
      <c r="BF1720" s="192">
        <f>IF(N1720="snížená",J1720,0)</f>
        <v>0</v>
      </c>
      <c r="BG1720" s="192">
        <f>IF(N1720="zákl. přenesená",J1720,0)</f>
        <v>0</v>
      </c>
      <c r="BH1720" s="192">
        <f>IF(N1720="sníž. přenesená",J1720,0)</f>
        <v>0</v>
      </c>
      <c r="BI1720" s="192">
        <f>IF(N1720="nulová",J1720,0)</f>
        <v>0</v>
      </c>
      <c r="BJ1720" s="19" t="s">
        <v>84</v>
      </c>
      <c r="BK1720" s="192">
        <f>ROUND(I1720*H1720,2)</f>
        <v>0</v>
      </c>
      <c r="BL1720" s="19" t="s">
        <v>339</v>
      </c>
      <c r="BM1720" s="191" t="s">
        <v>2439</v>
      </c>
    </row>
    <row r="1721" spans="1:65" s="2" customFormat="1" ht="11.25">
      <c r="A1721" s="36"/>
      <c r="B1721" s="37"/>
      <c r="C1721" s="38"/>
      <c r="D1721" s="193" t="s">
        <v>152</v>
      </c>
      <c r="E1721" s="38"/>
      <c r="F1721" s="194" t="s">
        <v>2440</v>
      </c>
      <c r="G1721" s="38"/>
      <c r="H1721" s="38"/>
      <c r="I1721" s="195"/>
      <c r="J1721" s="38"/>
      <c r="K1721" s="38"/>
      <c r="L1721" s="41"/>
      <c r="M1721" s="196"/>
      <c r="N1721" s="197"/>
      <c r="O1721" s="66"/>
      <c r="P1721" s="66"/>
      <c r="Q1721" s="66"/>
      <c r="R1721" s="66"/>
      <c r="S1721" s="66"/>
      <c r="T1721" s="67"/>
      <c r="U1721" s="36"/>
      <c r="V1721" s="36"/>
      <c r="W1721" s="36"/>
      <c r="X1721" s="36"/>
      <c r="Y1721" s="36"/>
      <c r="Z1721" s="36"/>
      <c r="AA1721" s="36"/>
      <c r="AB1721" s="36"/>
      <c r="AC1721" s="36"/>
      <c r="AD1721" s="36"/>
      <c r="AE1721" s="36"/>
      <c r="AT1721" s="19" t="s">
        <v>152</v>
      </c>
      <c r="AU1721" s="19" t="s">
        <v>86</v>
      </c>
    </row>
    <row r="1722" spans="1:65" s="13" customFormat="1" ht="11.25">
      <c r="B1722" s="206"/>
      <c r="C1722" s="207"/>
      <c r="D1722" s="198" t="s">
        <v>254</v>
      </c>
      <c r="E1722" s="208" t="s">
        <v>19</v>
      </c>
      <c r="F1722" s="209" t="s">
        <v>2441</v>
      </c>
      <c r="G1722" s="207"/>
      <c r="H1722" s="210">
        <v>3</v>
      </c>
      <c r="I1722" s="211"/>
      <c r="J1722" s="207"/>
      <c r="K1722" s="207"/>
      <c r="L1722" s="212"/>
      <c r="M1722" s="213"/>
      <c r="N1722" s="214"/>
      <c r="O1722" s="214"/>
      <c r="P1722" s="214"/>
      <c r="Q1722" s="214"/>
      <c r="R1722" s="214"/>
      <c r="S1722" s="214"/>
      <c r="T1722" s="215"/>
      <c r="AT1722" s="216" t="s">
        <v>254</v>
      </c>
      <c r="AU1722" s="216" t="s">
        <v>86</v>
      </c>
      <c r="AV1722" s="13" t="s">
        <v>86</v>
      </c>
      <c r="AW1722" s="13" t="s">
        <v>37</v>
      </c>
      <c r="AX1722" s="13" t="s">
        <v>76</v>
      </c>
      <c r="AY1722" s="216" t="s">
        <v>142</v>
      </c>
    </row>
    <row r="1723" spans="1:65" s="13" customFormat="1" ht="11.25">
      <c r="B1723" s="206"/>
      <c r="C1723" s="207"/>
      <c r="D1723" s="198" t="s">
        <v>254</v>
      </c>
      <c r="E1723" s="208" t="s">
        <v>19</v>
      </c>
      <c r="F1723" s="209" t="s">
        <v>2442</v>
      </c>
      <c r="G1723" s="207"/>
      <c r="H1723" s="210">
        <v>3</v>
      </c>
      <c r="I1723" s="211"/>
      <c r="J1723" s="207"/>
      <c r="K1723" s="207"/>
      <c r="L1723" s="212"/>
      <c r="M1723" s="213"/>
      <c r="N1723" s="214"/>
      <c r="O1723" s="214"/>
      <c r="P1723" s="214"/>
      <c r="Q1723" s="214"/>
      <c r="R1723" s="214"/>
      <c r="S1723" s="214"/>
      <c r="T1723" s="215"/>
      <c r="AT1723" s="216" t="s">
        <v>254</v>
      </c>
      <c r="AU1723" s="216" t="s">
        <v>86</v>
      </c>
      <c r="AV1723" s="13" t="s">
        <v>86</v>
      </c>
      <c r="AW1723" s="13" t="s">
        <v>37</v>
      </c>
      <c r="AX1723" s="13" t="s">
        <v>76</v>
      </c>
      <c r="AY1723" s="216" t="s">
        <v>142</v>
      </c>
    </row>
    <row r="1724" spans="1:65" s="13" customFormat="1" ht="11.25">
      <c r="B1724" s="206"/>
      <c r="C1724" s="207"/>
      <c r="D1724" s="198" t="s">
        <v>254</v>
      </c>
      <c r="E1724" s="208" t="s">
        <v>19</v>
      </c>
      <c r="F1724" s="209" t="s">
        <v>2252</v>
      </c>
      <c r="G1724" s="207"/>
      <c r="H1724" s="210">
        <v>3</v>
      </c>
      <c r="I1724" s="211"/>
      <c r="J1724" s="207"/>
      <c r="K1724" s="207"/>
      <c r="L1724" s="212"/>
      <c r="M1724" s="213"/>
      <c r="N1724" s="214"/>
      <c r="O1724" s="214"/>
      <c r="P1724" s="214"/>
      <c r="Q1724" s="214"/>
      <c r="R1724" s="214"/>
      <c r="S1724" s="214"/>
      <c r="T1724" s="215"/>
      <c r="AT1724" s="216" t="s">
        <v>254</v>
      </c>
      <c r="AU1724" s="216" t="s">
        <v>86</v>
      </c>
      <c r="AV1724" s="13" t="s">
        <v>86</v>
      </c>
      <c r="AW1724" s="13" t="s">
        <v>37</v>
      </c>
      <c r="AX1724" s="13" t="s">
        <v>76</v>
      </c>
      <c r="AY1724" s="216" t="s">
        <v>142</v>
      </c>
    </row>
    <row r="1725" spans="1:65" s="13" customFormat="1" ht="11.25">
      <c r="B1725" s="206"/>
      <c r="C1725" s="207"/>
      <c r="D1725" s="198" t="s">
        <v>254</v>
      </c>
      <c r="E1725" s="208" t="s">
        <v>19</v>
      </c>
      <c r="F1725" s="209" t="s">
        <v>2253</v>
      </c>
      <c r="G1725" s="207"/>
      <c r="H1725" s="210">
        <v>1</v>
      </c>
      <c r="I1725" s="211"/>
      <c r="J1725" s="207"/>
      <c r="K1725" s="207"/>
      <c r="L1725" s="212"/>
      <c r="M1725" s="213"/>
      <c r="N1725" s="214"/>
      <c r="O1725" s="214"/>
      <c r="P1725" s="214"/>
      <c r="Q1725" s="214"/>
      <c r="R1725" s="214"/>
      <c r="S1725" s="214"/>
      <c r="T1725" s="215"/>
      <c r="AT1725" s="216" t="s">
        <v>254</v>
      </c>
      <c r="AU1725" s="216" t="s">
        <v>86</v>
      </c>
      <c r="AV1725" s="13" t="s">
        <v>86</v>
      </c>
      <c r="AW1725" s="13" t="s">
        <v>37</v>
      </c>
      <c r="AX1725" s="13" t="s">
        <v>76</v>
      </c>
      <c r="AY1725" s="216" t="s">
        <v>142</v>
      </c>
    </row>
    <row r="1726" spans="1:65" s="14" customFormat="1" ht="11.25">
      <c r="B1726" s="217"/>
      <c r="C1726" s="218"/>
      <c r="D1726" s="198" t="s">
        <v>254</v>
      </c>
      <c r="E1726" s="219" t="s">
        <v>19</v>
      </c>
      <c r="F1726" s="220" t="s">
        <v>266</v>
      </c>
      <c r="G1726" s="218"/>
      <c r="H1726" s="221">
        <v>10</v>
      </c>
      <c r="I1726" s="222"/>
      <c r="J1726" s="218"/>
      <c r="K1726" s="218"/>
      <c r="L1726" s="223"/>
      <c r="M1726" s="224"/>
      <c r="N1726" s="225"/>
      <c r="O1726" s="225"/>
      <c r="P1726" s="225"/>
      <c r="Q1726" s="225"/>
      <c r="R1726" s="225"/>
      <c r="S1726" s="225"/>
      <c r="T1726" s="226"/>
      <c r="AT1726" s="227" t="s">
        <v>254</v>
      </c>
      <c r="AU1726" s="227" t="s">
        <v>86</v>
      </c>
      <c r="AV1726" s="14" t="s">
        <v>167</v>
      </c>
      <c r="AW1726" s="14" t="s">
        <v>37</v>
      </c>
      <c r="AX1726" s="14" t="s">
        <v>84</v>
      </c>
      <c r="AY1726" s="227" t="s">
        <v>142</v>
      </c>
    </row>
    <row r="1727" spans="1:65" s="2" customFormat="1" ht="49.15" customHeight="1">
      <c r="A1727" s="36"/>
      <c r="B1727" s="37"/>
      <c r="C1727" s="180" t="s">
        <v>2443</v>
      </c>
      <c r="D1727" s="180" t="s">
        <v>145</v>
      </c>
      <c r="E1727" s="181" t="s">
        <v>2444</v>
      </c>
      <c r="F1727" s="182" t="s">
        <v>2445</v>
      </c>
      <c r="G1727" s="183" t="s">
        <v>251</v>
      </c>
      <c r="H1727" s="184">
        <v>18</v>
      </c>
      <c r="I1727" s="185"/>
      <c r="J1727" s="186">
        <f>ROUND(I1727*H1727,2)</f>
        <v>0</v>
      </c>
      <c r="K1727" s="182" t="s">
        <v>149</v>
      </c>
      <c r="L1727" s="41"/>
      <c r="M1727" s="187" t="s">
        <v>19</v>
      </c>
      <c r="N1727" s="188" t="s">
        <v>47</v>
      </c>
      <c r="O1727" s="66"/>
      <c r="P1727" s="189">
        <f>O1727*H1727</f>
        <v>0</v>
      </c>
      <c r="Q1727" s="189">
        <v>1.2999999999999999E-4</v>
      </c>
      <c r="R1727" s="189">
        <f>Q1727*H1727</f>
        <v>2.3399999999999996E-3</v>
      </c>
      <c r="S1727" s="189">
        <v>0</v>
      </c>
      <c r="T1727" s="190">
        <f>S1727*H1727</f>
        <v>0</v>
      </c>
      <c r="U1727" s="36"/>
      <c r="V1727" s="36"/>
      <c r="W1727" s="36"/>
      <c r="X1727" s="36"/>
      <c r="Y1727" s="36"/>
      <c r="Z1727" s="36"/>
      <c r="AA1727" s="36"/>
      <c r="AB1727" s="36"/>
      <c r="AC1727" s="36"/>
      <c r="AD1727" s="36"/>
      <c r="AE1727" s="36"/>
      <c r="AR1727" s="191" t="s">
        <v>339</v>
      </c>
      <c r="AT1727" s="191" t="s">
        <v>145</v>
      </c>
      <c r="AU1727" s="191" t="s">
        <v>86</v>
      </c>
      <c r="AY1727" s="19" t="s">
        <v>142</v>
      </c>
      <c r="BE1727" s="192">
        <f>IF(N1727="základní",J1727,0)</f>
        <v>0</v>
      </c>
      <c r="BF1727" s="192">
        <f>IF(N1727="snížená",J1727,0)</f>
        <v>0</v>
      </c>
      <c r="BG1727" s="192">
        <f>IF(N1727="zákl. přenesená",J1727,0)</f>
        <v>0</v>
      </c>
      <c r="BH1727" s="192">
        <f>IF(N1727="sníž. přenesená",J1727,0)</f>
        <v>0</v>
      </c>
      <c r="BI1727" s="192">
        <f>IF(N1727="nulová",J1727,0)</f>
        <v>0</v>
      </c>
      <c r="BJ1727" s="19" t="s">
        <v>84</v>
      </c>
      <c r="BK1727" s="192">
        <f>ROUND(I1727*H1727,2)</f>
        <v>0</v>
      </c>
      <c r="BL1727" s="19" t="s">
        <v>339</v>
      </c>
      <c r="BM1727" s="191" t="s">
        <v>2446</v>
      </c>
    </row>
    <row r="1728" spans="1:65" s="2" customFormat="1" ht="11.25">
      <c r="A1728" s="36"/>
      <c r="B1728" s="37"/>
      <c r="C1728" s="38"/>
      <c r="D1728" s="193" t="s">
        <v>152</v>
      </c>
      <c r="E1728" s="38"/>
      <c r="F1728" s="194" t="s">
        <v>2447</v>
      </c>
      <c r="G1728" s="38"/>
      <c r="H1728" s="38"/>
      <c r="I1728" s="195"/>
      <c r="J1728" s="38"/>
      <c r="K1728" s="38"/>
      <c r="L1728" s="41"/>
      <c r="M1728" s="196"/>
      <c r="N1728" s="197"/>
      <c r="O1728" s="66"/>
      <c r="P1728" s="66"/>
      <c r="Q1728" s="66"/>
      <c r="R1728" s="66"/>
      <c r="S1728" s="66"/>
      <c r="T1728" s="67"/>
      <c r="U1728" s="36"/>
      <c r="V1728" s="36"/>
      <c r="W1728" s="36"/>
      <c r="X1728" s="36"/>
      <c r="Y1728" s="36"/>
      <c r="Z1728" s="36"/>
      <c r="AA1728" s="36"/>
      <c r="AB1728" s="36"/>
      <c r="AC1728" s="36"/>
      <c r="AD1728" s="36"/>
      <c r="AE1728" s="36"/>
      <c r="AT1728" s="19" t="s">
        <v>152</v>
      </c>
      <c r="AU1728" s="19" t="s">
        <v>86</v>
      </c>
    </row>
    <row r="1729" spans="1:65" s="13" customFormat="1" ht="11.25">
      <c r="B1729" s="206"/>
      <c r="C1729" s="207"/>
      <c r="D1729" s="198" t="s">
        <v>254</v>
      </c>
      <c r="E1729" s="208" t="s">
        <v>19</v>
      </c>
      <c r="F1729" s="209" t="s">
        <v>2448</v>
      </c>
      <c r="G1729" s="207"/>
      <c r="H1729" s="210">
        <v>2</v>
      </c>
      <c r="I1729" s="211"/>
      <c r="J1729" s="207"/>
      <c r="K1729" s="207"/>
      <c r="L1729" s="212"/>
      <c r="M1729" s="213"/>
      <c r="N1729" s="214"/>
      <c r="O1729" s="214"/>
      <c r="P1729" s="214"/>
      <c r="Q1729" s="214"/>
      <c r="R1729" s="214"/>
      <c r="S1729" s="214"/>
      <c r="T1729" s="215"/>
      <c r="AT1729" s="216" t="s">
        <v>254</v>
      </c>
      <c r="AU1729" s="216" t="s">
        <v>86</v>
      </c>
      <c r="AV1729" s="13" t="s">
        <v>86</v>
      </c>
      <c r="AW1729" s="13" t="s">
        <v>37</v>
      </c>
      <c r="AX1729" s="13" t="s">
        <v>76</v>
      </c>
      <c r="AY1729" s="216" t="s">
        <v>142</v>
      </c>
    </row>
    <row r="1730" spans="1:65" s="13" customFormat="1" ht="11.25">
      <c r="B1730" s="206"/>
      <c r="C1730" s="207"/>
      <c r="D1730" s="198" t="s">
        <v>254</v>
      </c>
      <c r="E1730" s="208" t="s">
        <v>19</v>
      </c>
      <c r="F1730" s="209" t="s">
        <v>2449</v>
      </c>
      <c r="G1730" s="207"/>
      <c r="H1730" s="210">
        <v>16</v>
      </c>
      <c r="I1730" s="211"/>
      <c r="J1730" s="207"/>
      <c r="K1730" s="207"/>
      <c r="L1730" s="212"/>
      <c r="M1730" s="213"/>
      <c r="N1730" s="214"/>
      <c r="O1730" s="214"/>
      <c r="P1730" s="214"/>
      <c r="Q1730" s="214"/>
      <c r="R1730" s="214"/>
      <c r="S1730" s="214"/>
      <c r="T1730" s="215"/>
      <c r="AT1730" s="216" t="s">
        <v>254</v>
      </c>
      <c r="AU1730" s="216" t="s">
        <v>86</v>
      </c>
      <c r="AV1730" s="13" t="s">
        <v>86</v>
      </c>
      <c r="AW1730" s="13" t="s">
        <v>37</v>
      </c>
      <c r="AX1730" s="13" t="s">
        <v>76</v>
      </c>
      <c r="AY1730" s="216" t="s">
        <v>142</v>
      </c>
    </row>
    <row r="1731" spans="1:65" s="14" customFormat="1" ht="11.25">
      <c r="B1731" s="217"/>
      <c r="C1731" s="218"/>
      <c r="D1731" s="198" t="s">
        <v>254</v>
      </c>
      <c r="E1731" s="219" t="s">
        <v>19</v>
      </c>
      <c r="F1731" s="220" t="s">
        <v>266</v>
      </c>
      <c r="G1731" s="218"/>
      <c r="H1731" s="221">
        <v>18</v>
      </c>
      <c r="I1731" s="222"/>
      <c r="J1731" s="218"/>
      <c r="K1731" s="218"/>
      <c r="L1731" s="223"/>
      <c r="M1731" s="224"/>
      <c r="N1731" s="225"/>
      <c r="O1731" s="225"/>
      <c r="P1731" s="225"/>
      <c r="Q1731" s="225"/>
      <c r="R1731" s="225"/>
      <c r="S1731" s="225"/>
      <c r="T1731" s="226"/>
      <c r="AT1731" s="227" t="s">
        <v>254</v>
      </c>
      <c r="AU1731" s="227" t="s">
        <v>86</v>
      </c>
      <c r="AV1731" s="14" t="s">
        <v>167</v>
      </c>
      <c r="AW1731" s="14" t="s">
        <v>37</v>
      </c>
      <c r="AX1731" s="14" t="s">
        <v>84</v>
      </c>
      <c r="AY1731" s="227" t="s">
        <v>142</v>
      </c>
    </row>
    <row r="1732" spans="1:65" s="2" customFormat="1" ht="33" customHeight="1">
      <c r="A1732" s="36"/>
      <c r="B1732" s="37"/>
      <c r="C1732" s="228" t="s">
        <v>2450</v>
      </c>
      <c r="D1732" s="228" t="s">
        <v>351</v>
      </c>
      <c r="E1732" s="229" t="s">
        <v>2451</v>
      </c>
      <c r="F1732" s="230" t="s">
        <v>2452</v>
      </c>
      <c r="G1732" s="231" t="s">
        <v>514</v>
      </c>
      <c r="H1732" s="232">
        <v>2</v>
      </c>
      <c r="I1732" s="233"/>
      <c r="J1732" s="234">
        <f>ROUND(I1732*H1732,2)</f>
        <v>0</v>
      </c>
      <c r="K1732" s="230" t="s">
        <v>19</v>
      </c>
      <c r="L1732" s="235"/>
      <c r="M1732" s="236" t="s">
        <v>19</v>
      </c>
      <c r="N1732" s="237" t="s">
        <v>47</v>
      </c>
      <c r="O1732" s="66"/>
      <c r="P1732" s="189">
        <f>O1732*H1732</f>
        <v>0</v>
      </c>
      <c r="Q1732" s="189">
        <v>0</v>
      </c>
      <c r="R1732" s="189">
        <f>Q1732*H1732</f>
        <v>0</v>
      </c>
      <c r="S1732" s="189">
        <v>0</v>
      </c>
      <c r="T1732" s="190">
        <f>S1732*H1732</f>
        <v>0</v>
      </c>
      <c r="U1732" s="36"/>
      <c r="V1732" s="36"/>
      <c r="W1732" s="36"/>
      <c r="X1732" s="36"/>
      <c r="Y1732" s="36"/>
      <c r="Z1732" s="36"/>
      <c r="AA1732" s="36"/>
      <c r="AB1732" s="36"/>
      <c r="AC1732" s="36"/>
      <c r="AD1732" s="36"/>
      <c r="AE1732" s="36"/>
      <c r="AR1732" s="191" t="s">
        <v>437</v>
      </c>
      <c r="AT1732" s="191" t="s">
        <v>351</v>
      </c>
      <c r="AU1732" s="191" t="s">
        <v>86</v>
      </c>
      <c r="AY1732" s="19" t="s">
        <v>142</v>
      </c>
      <c r="BE1732" s="192">
        <f>IF(N1732="základní",J1732,0)</f>
        <v>0</v>
      </c>
      <c r="BF1732" s="192">
        <f>IF(N1732="snížená",J1732,0)</f>
        <v>0</v>
      </c>
      <c r="BG1732" s="192">
        <f>IF(N1732="zákl. přenesená",J1732,0)</f>
        <v>0</v>
      </c>
      <c r="BH1732" s="192">
        <f>IF(N1732="sníž. přenesená",J1732,0)</f>
        <v>0</v>
      </c>
      <c r="BI1732" s="192">
        <f>IF(N1732="nulová",J1732,0)</f>
        <v>0</v>
      </c>
      <c r="BJ1732" s="19" t="s">
        <v>84</v>
      </c>
      <c r="BK1732" s="192">
        <f>ROUND(I1732*H1732,2)</f>
        <v>0</v>
      </c>
      <c r="BL1732" s="19" t="s">
        <v>339</v>
      </c>
      <c r="BM1732" s="191" t="s">
        <v>2453</v>
      </c>
    </row>
    <row r="1733" spans="1:65" s="2" customFormat="1" ht="29.25">
      <c r="A1733" s="36"/>
      <c r="B1733" s="37"/>
      <c r="C1733" s="38"/>
      <c r="D1733" s="198" t="s">
        <v>154</v>
      </c>
      <c r="E1733" s="38"/>
      <c r="F1733" s="199" t="s">
        <v>2454</v>
      </c>
      <c r="G1733" s="38"/>
      <c r="H1733" s="38"/>
      <c r="I1733" s="195"/>
      <c r="J1733" s="38"/>
      <c r="K1733" s="38"/>
      <c r="L1733" s="41"/>
      <c r="M1733" s="196"/>
      <c r="N1733" s="197"/>
      <c r="O1733" s="66"/>
      <c r="P1733" s="66"/>
      <c r="Q1733" s="66"/>
      <c r="R1733" s="66"/>
      <c r="S1733" s="66"/>
      <c r="T1733" s="67"/>
      <c r="U1733" s="36"/>
      <c r="V1733" s="36"/>
      <c r="W1733" s="36"/>
      <c r="X1733" s="36"/>
      <c r="Y1733" s="36"/>
      <c r="Z1733" s="36"/>
      <c r="AA1733" s="36"/>
      <c r="AB1733" s="36"/>
      <c r="AC1733" s="36"/>
      <c r="AD1733" s="36"/>
      <c r="AE1733" s="36"/>
      <c r="AT1733" s="19" t="s">
        <v>154</v>
      </c>
      <c r="AU1733" s="19" t="s">
        <v>86</v>
      </c>
    </row>
    <row r="1734" spans="1:65" s="2" customFormat="1" ht="24.2" customHeight="1">
      <c r="A1734" s="36"/>
      <c r="B1734" s="37"/>
      <c r="C1734" s="228" t="s">
        <v>2455</v>
      </c>
      <c r="D1734" s="228" t="s">
        <v>351</v>
      </c>
      <c r="E1734" s="229" t="s">
        <v>2456</v>
      </c>
      <c r="F1734" s="230" t="s">
        <v>2457</v>
      </c>
      <c r="G1734" s="231" t="s">
        <v>514</v>
      </c>
      <c r="H1734" s="232">
        <v>16</v>
      </c>
      <c r="I1734" s="233"/>
      <c r="J1734" s="234">
        <f>ROUND(I1734*H1734,2)</f>
        <v>0</v>
      </c>
      <c r="K1734" s="230" t="s">
        <v>19</v>
      </c>
      <c r="L1734" s="235"/>
      <c r="M1734" s="236" t="s">
        <v>19</v>
      </c>
      <c r="N1734" s="237" t="s">
        <v>47</v>
      </c>
      <c r="O1734" s="66"/>
      <c r="P1734" s="189">
        <f>O1734*H1734</f>
        <v>0</v>
      </c>
      <c r="Q1734" s="189">
        <v>0</v>
      </c>
      <c r="R1734" s="189">
        <f>Q1734*H1734</f>
        <v>0</v>
      </c>
      <c r="S1734" s="189">
        <v>0</v>
      </c>
      <c r="T1734" s="190">
        <f>S1734*H1734</f>
        <v>0</v>
      </c>
      <c r="U1734" s="36"/>
      <c r="V1734" s="36"/>
      <c r="W1734" s="36"/>
      <c r="X1734" s="36"/>
      <c r="Y1734" s="36"/>
      <c r="Z1734" s="36"/>
      <c r="AA1734" s="36"/>
      <c r="AB1734" s="36"/>
      <c r="AC1734" s="36"/>
      <c r="AD1734" s="36"/>
      <c r="AE1734" s="36"/>
      <c r="AR1734" s="191" t="s">
        <v>437</v>
      </c>
      <c r="AT1734" s="191" t="s">
        <v>351</v>
      </c>
      <c r="AU1734" s="191" t="s">
        <v>86</v>
      </c>
      <c r="AY1734" s="19" t="s">
        <v>142</v>
      </c>
      <c r="BE1734" s="192">
        <f>IF(N1734="základní",J1734,0)</f>
        <v>0</v>
      </c>
      <c r="BF1734" s="192">
        <f>IF(N1734="snížená",J1734,0)</f>
        <v>0</v>
      </c>
      <c r="BG1734" s="192">
        <f>IF(N1734="zákl. přenesená",J1734,0)</f>
        <v>0</v>
      </c>
      <c r="BH1734" s="192">
        <f>IF(N1734="sníž. přenesená",J1734,0)</f>
        <v>0</v>
      </c>
      <c r="BI1734" s="192">
        <f>IF(N1734="nulová",J1734,0)</f>
        <v>0</v>
      </c>
      <c r="BJ1734" s="19" t="s">
        <v>84</v>
      </c>
      <c r="BK1734" s="192">
        <f>ROUND(I1734*H1734,2)</f>
        <v>0</v>
      </c>
      <c r="BL1734" s="19" t="s">
        <v>339</v>
      </c>
      <c r="BM1734" s="191" t="s">
        <v>2458</v>
      </c>
    </row>
    <row r="1735" spans="1:65" s="2" customFormat="1" ht="29.25">
      <c r="A1735" s="36"/>
      <c r="B1735" s="37"/>
      <c r="C1735" s="38"/>
      <c r="D1735" s="198" t="s">
        <v>154</v>
      </c>
      <c r="E1735" s="38"/>
      <c r="F1735" s="199" t="s">
        <v>2459</v>
      </c>
      <c r="G1735" s="38"/>
      <c r="H1735" s="38"/>
      <c r="I1735" s="195"/>
      <c r="J1735" s="38"/>
      <c r="K1735" s="38"/>
      <c r="L1735" s="41"/>
      <c r="M1735" s="196"/>
      <c r="N1735" s="197"/>
      <c r="O1735" s="66"/>
      <c r="P1735" s="66"/>
      <c r="Q1735" s="66"/>
      <c r="R1735" s="66"/>
      <c r="S1735" s="66"/>
      <c r="T1735" s="67"/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T1735" s="19" t="s">
        <v>154</v>
      </c>
      <c r="AU1735" s="19" t="s">
        <v>86</v>
      </c>
    </row>
    <row r="1736" spans="1:65" s="2" customFormat="1" ht="24.2" customHeight="1">
      <c r="A1736" s="36"/>
      <c r="B1736" s="37"/>
      <c r="C1736" s="228" t="s">
        <v>2460</v>
      </c>
      <c r="D1736" s="228" t="s">
        <v>351</v>
      </c>
      <c r="E1736" s="229" t="s">
        <v>2461</v>
      </c>
      <c r="F1736" s="230" t="s">
        <v>2462</v>
      </c>
      <c r="G1736" s="231" t="s">
        <v>514</v>
      </c>
      <c r="H1736" s="232">
        <v>3</v>
      </c>
      <c r="I1736" s="233"/>
      <c r="J1736" s="234">
        <f>ROUND(I1736*H1736,2)</f>
        <v>0</v>
      </c>
      <c r="K1736" s="230" t="s">
        <v>19</v>
      </c>
      <c r="L1736" s="235"/>
      <c r="M1736" s="236" t="s">
        <v>19</v>
      </c>
      <c r="N1736" s="237" t="s">
        <v>47</v>
      </c>
      <c r="O1736" s="66"/>
      <c r="P1736" s="189">
        <f>O1736*H1736</f>
        <v>0</v>
      </c>
      <c r="Q1736" s="189">
        <v>0</v>
      </c>
      <c r="R1736" s="189">
        <f>Q1736*H1736</f>
        <v>0</v>
      </c>
      <c r="S1736" s="189">
        <v>0</v>
      </c>
      <c r="T1736" s="190">
        <f>S1736*H1736</f>
        <v>0</v>
      </c>
      <c r="U1736" s="36"/>
      <c r="V1736" s="36"/>
      <c r="W1736" s="36"/>
      <c r="X1736" s="36"/>
      <c r="Y1736" s="36"/>
      <c r="Z1736" s="36"/>
      <c r="AA1736" s="36"/>
      <c r="AB1736" s="36"/>
      <c r="AC1736" s="36"/>
      <c r="AD1736" s="36"/>
      <c r="AE1736" s="36"/>
      <c r="AR1736" s="191" t="s">
        <v>437</v>
      </c>
      <c r="AT1736" s="191" t="s">
        <v>351</v>
      </c>
      <c r="AU1736" s="191" t="s">
        <v>86</v>
      </c>
      <c r="AY1736" s="19" t="s">
        <v>142</v>
      </c>
      <c r="BE1736" s="192">
        <f>IF(N1736="základní",J1736,0)</f>
        <v>0</v>
      </c>
      <c r="BF1736" s="192">
        <f>IF(N1736="snížená",J1736,0)</f>
        <v>0</v>
      </c>
      <c r="BG1736" s="192">
        <f>IF(N1736="zákl. přenesená",J1736,0)</f>
        <v>0</v>
      </c>
      <c r="BH1736" s="192">
        <f>IF(N1736="sníž. přenesená",J1736,0)</f>
        <v>0</v>
      </c>
      <c r="BI1736" s="192">
        <f>IF(N1736="nulová",J1736,0)</f>
        <v>0</v>
      </c>
      <c r="BJ1736" s="19" t="s">
        <v>84</v>
      </c>
      <c r="BK1736" s="192">
        <f>ROUND(I1736*H1736,2)</f>
        <v>0</v>
      </c>
      <c r="BL1736" s="19" t="s">
        <v>339</v>
      </c>
      <c r="BM1736" s="191" t="s">
        <v>2463</v>
      </c>
    </row>
    <row r="1737" spans="1:65" s="2" customFormat="1" ht="29.25">
      <c r="A1737" s="36"/>
      <c r="B1737" s="37"/>
      <c r="C1737" s="38"/>
      <c r="D1737" s="198" t="s">
        <v>154</v>
      </c>
      <c r="E1737" s="38"/>
      <c r="F1737" s="199" t="s">
        <v>2464</v>
      </c>
      <c r="G1737" s="38"/>
      <c r="H1737" s="38"/>
      <c r="I1737" s="195"/>
      <c r="J1737" s="38"/>
      <c r="K1737" s="38"/>
      <c r="L1737" s="41"/>
      <c r="M1737" s="196"/>
      <c r="N1737" s="197"/>
      <c r="O1737" s="66"/>
      <c r="P1737" s="66"/>
      <c r="Q1737" s="66"/>
      <c r="R1737" s="66"/>
      <c r="S1737" s="66"/>
      <c r="T1737" s="67"/>
      <c r="U1737" s="36"/>
      <c r="V1737" s="36"/>
      <c r="W1737" s="36"/>
      <c r="X1737" s="36"/>
      <c r="Y1737" s="36"/>
      <c r="Z1737" s="36"/>
      <c r="AA1737" s="36"/>
      <c r="AB1737" s="36"/>
      <c r="AC1737" s="36"/>
      <c r="AD1737" s="36"/>
      <c r="AE1737" s="36"/>
      <c r="AT1737" s="19" t="s">
        <v>154</v>
      </c>
      <c r="AU1737" s="19" t="s">
        <v>86</v>
      </c>
    </row>
    <row r="1738" spans="1:65" s="2" customFormat="1" ht="33" customHeight="1">
      <c r="A1738" s="36"/>
      <c r="B1738" s="37"/>
      <c r="C1738" s="228" t="s">
        <v>2465</v>
      </c>
      <c r="D1738" s="228" t="s">
        <v>351</v>
      </c>
      <c r="E1738" s="229" t="s">
        <v>2466</v>
      </c>
      <c r="F1738" s="230" t="s">
        <v>2467</v>
      </c>
      <c r="G1738" s="231" t="s">
        <v>514</v>
      </c>
      <c r="H1738" s="232">
        <v>3</v>
      </c>
      <c r="I1738" s="233"/>
      <c r="J1738" s="234">
        <f>ROUND(I1738*H1738,2)</f>
        <v>0</v>
      </c>
      <c r="K1738" s="230" t="s">
        <v>19</v>
      </c>
      <c r="L1738" s="235"/>
      <c r="M1738" s="236" t="s">
        <v>19</v>
      </c>
      <c r="N1738" s="237" t="s">
        <v>47</v>
      </c>
      <c r="O1738" s="66"/>
      <c r="P1738" s="189">
        <f>O1738*H1738</f>
        <v>0</v>
      </c>
      <c r="Q1738" s="189">
        <v>0</v>
      </c>
      <c r="R1738" s="189">
        <f>Q1738*H1738</f>
        <v>0</v>
      </c>
      <c r="S1738" s="189">
        <v>0</v>
      </c>
      <c r="T1738" s="190">
        <f>S1738*H1738</f>
        <v>0</v>
      </c>
      <c r="U1738" s="36"/>
      <c r="V1738" s="36"/>
      <c r="W1738" s="36"/>
      <c r="X1738" s="36"/>
      <c r="Y1738" s="36"/>
      <c r="Z1738" s="36"/>
      <c r="AA1738" s="36"/>
      <c r="AB1738" s="36"/>
      <c r="AC1738" s="36"/>
      <c r="AD1738" s="36"/>
      <c r="AE1738" s="36"/>
      <c r="AR1738" s="191" t="s">
        <v>437</v>
      </c>
      <c r="AT1738" s="191" t="s">
        <v>351</v>
      </c>
      <c r="AU1738" s="191" t="s">
        <v>86</v>
      </c>
      <c r="AY1738" s="19" t="s">
        <v>142</v>
      </c>
      <c r="BE1738" s="192">
        <f>IF(N1738="základní",J1738,0)</f>
        <v>0</v>
      </c>
      <c r="BF1738" s="192">
        <f>IF(N1738="snížená",J1738,0)</f>
        <v>0</v>
      </c>
      <c r="BG1738" s="192">
        <f>IF(N1738="zákl. přenesená",J1738,0)</f>
        <v>0</v>
      </c>
      <c r="BH1738" s="192">
        <f>IF(N1738="sníž. přenesená",J1738,0)</f>
        <v>0</v>
      </c>
      <c r="BI1738" s="192">
        <f>IF(N1738="nulová",J1738,0)</f>
        <v>0</v>
      </c>
      <c r="BJ1738" s="19" t="s">
        <v>84</v>
      </c>
      <c r="BK1738" s="192">
        <f>ROUND(I1738*H1738,2)</f>
        <v>0</v>
      </c>
      <c r="BL1738" s="19" t="s">
        <v>339</v>
      </c>
      <c r="BM1738" s="191" t="s">
        <v>2468</v>
      </c>
    </row>
    <row r="1739" spans="1:65" s="2" customFormat="1" ht="29.25">
      <c r="A1739" s="36"/>
      <c r="B1739" s="37"/>
      <c r="C1739" s="38"/>
      <c r="D1739" s="198" t="s">
        <v>154</v>
      </c>
      <c r="E1739" s="38"/>
      <c r="F1739" s="199" t="s">
        <v>2469</v>
      </c>
      <c r="G1739" s="38"/>
      <c r="H1739" s="38"/>
      <c r="I1739" s="195"/>
      <c r="J1739" s="38"/>
      <c r="K1739" s="38"/>
      <c r="L1739" s="41"/>
      <c r="M1739" s="196"/>
      <c r="N1739" s="197"/>
      <c r="O1739" s="66"/>
      <c r="P1739" s="66"/>
      <c r="Q1739" s="66"/>
      <c r="R1739" s="66"/>
      <c r="S1739" s="66"/>
      <c r="T1739" s="67"/>
      <c r="U1739" s="36"/>
      <c r="V1739" s="36"/>
      <c r="W1739" s="36"/>
      <c r="X1739" s="36"/>
      <c r="Y1739" s="36"/>
      <c r="Z1739" s="36"/>
      <c r="AA1739" s="36"/>
      <c r="AB1739" s="36"/>
      <c r="AC1739" s="36"/>
      <c r="AD1739" s="36"/>
      <c r="AE1739" s="36"/>
      <c r="AT1739" s="19" t="s">
        <v>154</v>
      </c>
      <c r="AU1739" s="19" t="s">
        <v>86</v>
      </c>
    </row>
    <row r="1740" spans="1:65" s="2" customFormat="1" ht="33" customHeight="1">
      <c r="A1740" s="36"/>
      <c r="B1740" s="37"/>
      <c r="C1740" s="228" t="s">
        <v>2470</v>
      </c>
      <c r="D1740" s="228" t="s">
        <v>351</v>
      </c>
      <c r="E1740" s="229" t="s">
        <v>2471</v>
      </c>
      <c r="F1740" s="230" t="s">
        <v>2472</v>
      </c>
      <c r="G1740" s="231" t="s">
        <v>514</v>
      </c>
      <c r="H1740" s="232">
        <v>3</v>
      </c>
      <c r="I1740" s="233"/>
      <c r="J1740" s="234">
        <f>ROUND(I1740*H1740,2)</f>
        <v>0</v>
      </c>
      <c r="K1740" s="230" t="s">
        <v>19</v>
      </c>
      <c r="L1740" s="235"/>
      <c r="M1740" s="236" t="s">
        <v>19</v>
      </c>
      <c r="N1740" s="237" t="s">
        <v>47</v>
      </c>
      <c r="O1740" s="66"/>
      <c r="P1740" s="189">
        <f>O1740*H1740</f>
        <v>0</v>
      </c>
      <c r="Q1740" s="189">
        <v>0</v>
      </c>
      <c r="R1740" s="189">
        <f>Q1740*H1740</f>
        <v>0</v>
      </c>
      <c r="S1740" s="189">
        <v>0</v>
      </c>
      <c r="T1740" s="190">
        <f>S1740*H1740</f>
        <v>0</v>
      </c>
      <c r="U1740" s="36"/>
      <c r="V1740" s="36"/>
      <c r="W1740" s="36"/>
      <c r="X1740" s="36"/>
      <c r="Y1740" s="36"/>
      <c r="Z1740" s="36"/>
      <c r="AA1740" s="36"/>
      <c r="AB1740" s="36"/>
      <c r="AC1740" s="36"/>
      <c r="AD1740" s="36"/>
      <c r="AE1740" s="36"/>
      <c r="AR1740" s="191" t="s">
        <v>437</v>
      </c>
      <c r="AT1740" s="191" t="s">
        <v>351</v>
      </c>
      <c r="AU1740" s="191" t="s">
        <v>86</v>
      </c>
      <c r="AY1740" s="19" t="s">
        <v>142</v>
      </c>
      <c r="BE1740" s="192">
        <f>IF(N1740="základní",J1740,0)</f>
        <v>0</v>
      </c>
      <c r="BF1740" s="192">
        <f>IF(N1740="snížená",J1740,0)</f>
        <v>0</v>
      </c>
      <c r="BG1740" s="192">
        <f>IF(N1740="zákl. přenesená",J1740,0)</f>
        <v>0</v>
      </c>
      <c r="BH1740" s="192">
        <f>IF(N1740="sníž. přenesená",J1740,0)</f>
        <v>0</v>
      </c>
      <c r="BI1740" s="192">
        <f>IF(N1740="nulová",J1740,0)</f>
        <v>0</v>
      </c>
      <c r="BJ1740" s="19" t="s">
        <v>84</v>
      </c>
      <c r="BK1740" s="192">
        <f>ROUND(I1740*H1740,2)</f>
        <v>0</v>
      </c>
      <c r="BL1740" s="19" t="s">
        <v>339</v>
      </c>
      <c r="BM1740" s="191" t="s">
        <v>2473</v>
      </c>
    </row>
    <row r="1741" spans="1:65" s="2" customFormat="1" ht="29.25">
      <c r="A1741" s="36"/>
      <c r="B1741" s="37"/>
      <c r="C1741" s="38"/>
      <c r="D1741" s="198" t="s">
        <v>154</v>
      </c>
      <c r="E1741" s="38"/>
      <c r="F1741" s="199" t="s">
        <v>2474</v>
      </c>
      <c r="G1741" s="38"/>
      <c r="H1741" s="38"/>
      <c r="I1741" s="195"/>
      <c r="J1741" s="38"/>
      <c r="K1741" s="38"/>
      <c r="L1741" s="41"/>
      <c r="M1741" s="196"/>
      <c r="N1741" s="197"/>
      <c r="O1741" s="66"/>
      <c r="P1741" s="66"/>
      <c r="Q1741" s="66"/>
      <c r="R1741" s="66"/>
      <c r="S1741" s="66"/>
      <c r="T1741" s="67"/>
      <c r="U1741" s="36"/>
      <c r="V1741" s="36"/>
      <c r="W1741" s="36"/>
      <c r="X1741" s="36"/>
      <c r="Y1741" s="36"/>
      <c r="Z1741" s="36"/>
      <c r="AA1741" s="36"/>
      <c r="AB1741" s="36"/>
      <c r="AC1741" s="36"/>
      <c r="AD1741" s="36"/>
      <c r="AE1741" s="36"/>
      <c r="AT1741" s="19" t="s">
        <v>154</v>
      </c>
      <c r="AU1741" s="19" t="s">
        <v>86</v>
      </c>
    </row>
    <row r="1742" spans="1:65" s="2" customFormat="1" ht="33" customHeight="1">
      <c r="A1742" s="36"/>
      <c r="B1742" s="37"/>
      <c r="C1742" s="228" t="s">
        <v>2475</v>
      </c>
      <c r="D1742" s="228" t="s">
        <v>351</v>
      </c>
      <c r="E1742" s="229" t="s">
        <v>2476</v>
      </c>
      <c r="F1742" s="230" t="s">
        <v>2477</v>
      </c>
      <c r="G1742" s="231" t="s">
        <v>514</v>
      </c>
      <c r="H1742" s="232">
        <v>1</v>
      </c>
      <c r="I1742" s="233"/>
      <c r="J1742" s="234">
        <f>ROUND(I1742*H1742,2)</f>
        <v>0</v>
      </c>
      <c r="K1742" s="230" t="s">
        <v>19</v>
      </c>
      <c r="L1742" s="235"/>
      <c r="M1742" s="236" t="s">
        <v>19</v>
      </c>
      <c r="N1742" s="237" t="s">
        <v>47</v>
      </c>
      <c r="O1742" s="66"/>
      <c r="P1742" s="189">
        <f>O1742*H1742</f>
        <v>0</v>
      </c>
      <c r="Q1742" s="189">
        <v>0</v>
      </c>
      <c r="R1742" s="189">
        <f>Q1742*H1742</f>
        <v>0</v>
      </c>
      <c r="S1742" s="189">
        <v>0</v>
      </c>
      <c r="T1742" s="190">
        <f>S1742*H1742</f>
        <v>0</v>
      </c>
      <c r="U1742" s="36"/>
      <c r="V1742" s="36"/>
      <c r="W1742" s="36"/>
      <c r="X1742" s="36"/>
      <c r="Y1742" s="36"/>
      <c r="Z1742" s="36"/>
      <c r="AA1742" s="36"/>
      <c r="AB1742" s="36"/>
      <c r="AC1742" s="36"/>
      <c r="AD1742" s="36"/>
      <c r="AE1742" s="36"/>
      <c r="AR1742" s="191" t="s">
        <v>437</v>
      </c>
      <c r="AT1742" s="191" t="s">
        <v>351</v>
      </c>
      <c r="AU1742" s="191" t="s">
        <v>86</v>
      </c>
      <c r="AY1742" s="19" t="s">
        <v>142</v>
      </c>
      <c r="BE1742" s="192">
        <f>IF(N1742="základní",J1742,0)</f>
        <v>0</v>
      </c>
      <c r="BF1742" s="192">
        <f>IF(N1742="snížená",J1742,0)</f>
        <v>0</v>
      </c>
      <c r="BG1742" s="192">
        <f>IF(N1742="zákl. přenesená",J1742,0)</f>
        <v>0</v>
      </c>
      <c r="BH1742" s="192">
        <f>IF(N1742="sníž. přenesená",J1742,0)</f>
        <v>0</v>
      </c>
      <c r="BI1742" s="192">
        <f>IF(N1742="nulová",J1742,0)</f>
        <v>0</v>
      </c>
      <c r="BJ1742" s="19" t="s">
        <v>84</v>
      </c>
      <c r="BK1742" s="192">
        <f>ROUND(I1742*H1742,2)</f>
        <v>0</v>
      </c>
      <c r="BL1742" s="19" t="s">
        <v>339</v>
      </c>
      <c r="BM1742" s="191" t="s">
        <v>2478</v>
      </c>
    </row>
    <row r="1743" spans="1:65" s="2" customFormat="1" ht="19.5">
      <c r="A1743" s="36"/>
      <c r="B1743" s="37"/>
      <c r="C1743" s="38"/>
      <c r="D1743" s="198" t="s">
        <v>154</v>
      </c>
      <c r="E1743" s="38"/>
      <c r="F1743" s="199" t="s">
        <v>2479</v>
      </c>
      <c r="G1743" s="38"/>
      <c r="H1743" s="38"/>
      <c r="I1743" s="195"/>
      <c r="J1743" s="38"/>
      <c r="K1743" s="38"/>
      <c r="L1743" s="41"/>
      <c r="M1743" s="196"/>
      <c r="N1743" s="197"/>
      <c r="O1743" s="66"/>
      <c r="P1743" s="66"/>
      <c r="Q1743" s="66"/>
      <c r="R1743" s="66"/>
      <c r="S1743" s="66"/>
      <c r="T1743" s="67"/>
      <c r="U1743" s="36"/>
      <c r="V1743" s="36"/>
      <c r="W1743" s="36"/>
      <c r="X1743" s="36"/>
      <c r="Y1743" s="36"/>
      <c r="Z1743" s="36"/>
      <c r="AA1743" s="36"/>
      <c r="AB1743" s="36"/>
      <c r="AC1743" s="36"/>
      <c r="AD1743" s="36"/>
      <c r="AE1743" s="36"/>
      <c r="AT1743" s="19" t="s">
        <v>154</v>
      </c>
      <c r="AU1743" s="19" t="s">
        <v>86</v>
      </c>
    </row>
    <row r="1744" spans="1:65" s="2" customFormat="1" ht="24.2" customHeight="1">
      <c r="A1744" s="36"/>
      <c r="B1744" s="37"/>
      <c r="C1744" s="180" t="s">
        <v>2480</v>
      </c>
      <c r="D1744" s="180" t="s">
        <v>145</v>
      </c>
      <c r="E1744" s="181" t="s">
        <v>2481</v>
      </c>
      <c r="F1744" s="182" t="s">
        <v>2482</v>
      </c>
      <c r="G1744" s="183" t="s">
        <v>414</v>
      </c>
      <c r="H1744" s="184">
        <v>50.4</v>
      </c>
      <c r="I1744" s="185"/>
      <c r="J1744" s="186">
        <f>ROUND(I1744*H1744,2)</f>
        <v>0</v>
      </c>
      <c r="K1744" s="182" t="s">
        <v>149</v>
      </c>
      <c r="L1744" s="41"/>
      <c r="M1744" s="187" t="s">
        <v>19</v>
      </c>
      <c r="N1744" s="188" t="s">
        <v>47</v>
      </c>
      <c r="O1744" s="66"/>
      <c r="P1744" s="189">
        <f>O1744*H1744</f>
        <v>0</v>
      </c>
      <c r="Q1744" s="189">
        <v>0</v>
      </c>
      <c r="R1744" s="189">
        <f>Q1744*H1744</f>
        <v>0</v>
      </c>
      <c r="S1744" s="189">
        <v>0</v>
      </c>
      <c r="T1744" s="190">
        <f>S1744*H1744</f>
        <v>0</v>
      </c>
      <c r="U1744" s="36"/>
      <c r="V1744" s="36"/>
      <c r="W1744" s="36"/>
      <c r="X1744" s="36"/>
      <c r="Y1744" s="36"/>
      <c r="Z1744" s="36"/>
      <c r="AA1744" s="36"/>
      <c r="AB1744" s="36"/>
      <c r="AC1744" s="36"/>
      <c r="AD1744" s="36"/>
      <c r="AE1744" s="36"/>
      <c r="AR1744" s="191" t="s">
        <v>339</v>
      </c>
      <c r="AT1744" s="191" t="s">
        <v>145</v>
      </c>
      <c r="AU1744" s="191" t="s">
        <v>86</v>
      </c>
      <c r="AY1744" s="19" t="s">
        <v>142</v>
      </c>
      <c r="BE1744" s="192">
        <f>IF(N1744="základní",J1744,0)</f>
        <v>0</v>
      </c>
      <c r="BF1744" s="192">
        <f>IF(N1744="snížená",J1744,0)</f>
        <v>0</v>
      </c>
      <c r="BG1744" s="192">
        <f>IF(N1744="zákl. přenesená",J1744,0)</f>
        <v>0</v>
      </c>
      <c r="BH1744" s="192">
        <f>IF(N1744="sníž. přenesená",J1744,0)</f>
        <v>0</v>
      </c>
      <c r="BI1744" s="192">
        <f>IF(N1744="nulová",J1744,0)</f>
        <v>0</v>
      </c>
      <c r="BJ1744" s="19" t="s">
        <v>84</v>
      </c>
      <c r="BK1744" s="192">
        <f>ROUND(I1744*H1744,2)</f>
        <v>0</v>
      </c>
      <c r="BL1744" s="19" t="s">
        <v>339</v>
      </c>
      <c r="BM1744" s="191" t="s">
        <v>2483</v>
      </c>
    </row>
    <row r="1745" spans="1:65" s="2" customFormat="1" ht="11.25">
      <c r="A1745" s="36"/>
      <c r="B1745" s="37"/>
      <c r="C1745" s="38"/>
      <c r="D1745" s="193" t="s">
        <v>152</v>
      </c>
      <c r="E1745" s="38"/>
      <c r="F1745" s="194" t="s">
        <v>2484</v>
      </c>
      <c r="G1745" s="38"/>
      <c r="H1745" s="38"/>
      <c r="I1745" s="195"/>
      <c r="J1745" s="38"/>
      <c r="K1745" s="38"/>
      <c r="L1745" s="41"/>
      <c r="M1745" s="196"/>
      <c r="N1745" s="197"/>
      <c r="O1745" s="66"/>
      <c r="P1745" s="66"/>
      <c r="Q1745" s="66"/>
      <c r="R1745" s="66"/>
      <c r="S1745" s="66"/>
      <c r="T1745" s="67"/>
      <c r="U1745" s="36"/>
      <c r="V1745" s="36"/>
      <c r="W1745" s="36"/>
      <c r="X1745" s="36"/>
      <c r="Y1745" s="36"/>
      <c r="Z1745" s="36"/>
      <c r="AA1745" s="36"/>
      <c r="AB1745" s="36"/>
      <c r="AC1745" s="36"/>
      <c r="AD1745" s="36"/>
      <c r="AE1745" s="36"/>
      <c r="AT1745" s="19" t="s">
        <v>152</v>
      </c>
      <c r="AU1745" s="19" t="s">
        <v>86</v>
      </c>
    </row>
    <row r="1746" spans="1:65" s="15" customFormat="1" ht="11.25">
      <c r="B1746" s="238"/>
      <c r="C1746" s="239"/>
      <c r="D1746" s="198" t="s">
        <v>254</v>
      </c>
      <c r="E1746" s="240" t="s">
        <v>19</v>
      </c>
      <c r="F1746" s="241" t="s">
        <v>2485</v>
      </c>
      <c r="G1746" s="239"/>
      <c r="H1746" s="240" t="s">
        <v>19</v>
      </c>
      <c r="I1746" s="242"/>
      <c r="J1746" s="239"/>
      <c r="K1746" s="239"/>
      <c r="L1746" s="243"/>
      <c r="M1746" s="244"/>
      <c r="N1746" s="245"/>
      <c r="O1746" s="245"/>
      <c r="P1746" s="245"/>
      <c r="Q1746" s="245"/>
      <c r="R1746" s="245"/>
      <c r="S1746" s="245"/>
      <c r="T1746" s="246"/>
      <c r="AT1746" s="247" t="s">
        <v>254</v>
      </c>
      <c r="AU1746" s="247" t="s">
        <v>86</v>
      </c>
      <c r="AV1746" s="15" t="s">
        <v>84</v>
      </c>
      <c r="AW1746" s="15" t="s">
        <v>37</v>
      </c>
      <c r="AX1746" s="15" t="s">
        <v>76</v>
      </c>
      <c r="AY1746" s="247" t="s">
        <v>142</v>
      </c>
    </row>
    <row r="1747" spans="1:65" s="13" customFormat="1" ht="11.25">
      <c r="B1747" s="206"/>
      <c r="C1747" s="207"/>
      <c r="D1747" s="198" t="s">
        <v>254</v>
      </c>
      <c r="E1747" s="208" t="s">
        <v>19</v>
      </c>
      <c r="F1747" s="209" t="s">
        <v>2486</v>
      </c>
      <c r="G1747" s="207"/>
      <c r="H1747" s="210">
        <v>48</v>
      </c>
      <c r="I1747" s="211"/>
      <c r="J1747" s="207"/>
      <c r="K1747" s="207"/>
      <c r="L1747" s="212"/>
      <c r="M1747" s="213"/>
      <c r="N1747" s="214"/>
      <c r="O1747" s="214"/>
      <c r="P1747" s="214"/>
      <c r="Q1747" s="214"/>
      <c r="R1747" s="214"/>
      <c r="S1747" s="214"/>
      <c r="T1747" s="215"/>
      <c r="AT1747" s="216" t="s">
        <v>254</v>
      </c>
      <c r="AU1747" s="216" t="s">
        <v>86</v>
      </c>
      <c r="AV1747" s="13" t="s">
        <v>86</v>
      </c>
      <c r="AW1747" s="13" t="s">
        <v>37</v>
      </c>
      <c r="AX1747" s="13" t="s">
        <v>76</v>
      </c>
      <c r="AY1747" s="216" t="s">
        <v>142</v>
      </c>
    </row>
    <row r="1748" spans="1:65" s="13" customFormat="1" ht="11.25">
      <c r="B1748" s="206"/>
      <c r="C1748" s="207"/>
      <c r="D1748" s="198" t="s">
        <v>254</v>
      </c>
      <c r="E1748" s="208" t="s">
        <v>19</v>
      </c>
      <c r="F1748" s="209" t="s">
        <v>2487</v>
      </c>
      <c r="G1748" s="207"/>
      <c r="H1748" s="210">
        <v>2.4</v>
      </c>
      <c r="I1748" s="211"/>
      <c r="J1748" s="207"/>
      <c r="K1748" s="207"/>
      <c r="L1748" s="212"/>
      <c r="M1748" s="213"/>
      <c r="N1748" s="214"/>
      <c r="O1748" s="214"/>
      <c r="P1748" s="214"/>
      <c r="Q1748" s="214"/>
      <c r="R1748" s="214"/>
      <c r="S1748" s="214"/>
      <c r="T1748" s="215"/>
      <c r="AT1748" s="216" t="s">
        <v>254</v>
      </c>
      <c r="AU1748" s="216" t="s">
        <v>86</v>
      </c>
      <c r="AV1748" s="13" t="s">
        <v>86</v>
      </c>
      <c r="AW1748" s="13" t="s">
        <v>37</v>
      </c>
      <c r="AX1748" s="13" t="s">
        <v>76</v>
      </c>
      <c r="AY1748" s="216" t="s">
        <v>142</v>
      </c>
    </row>
    <row r="1749" spans="1:65" s="14" customFormat="1" ht="11.25">
      <c r="B1749" s="217"/>
      <c r="C1749" s="218"/>
      <c r="D1749" s="198" t="s">
        <v>254</v>
      </c>
      <c r="E1749" s="219" t="s">
        <v>19</v>
      </c>
      <c r="F1749" s="220" t="s">
        <v>266</v>
      </c>
      <c r="G1749" s="218"/>
      <c r="H1749" s="221">
        <v>50.4</v>
      </c>
      <c r="I1749" s="222"/>
      <c r="J1749" s="218"/>
      <c r="K1749" s="218"/>
      <c r="L1749" s="223"/>
      <c r="M1749" s="224"/>
      <c r="N1749" s="225"/>
      <c r="O1749" s="225"/>
      <c r="P1749" s="225"/>
      <c r="Q1749" s="225"/>
      <c r="R1749" s="225"/>
      <c r="S1749" s="225"/>
      <c r="T1749" s="226"/>
      <c r="AT1749" s="227" t="s">
        <v>254</v>
      </c>
      <c r="AU1749" s="227" t="s">
        <v>86</v>
      </c>
      <c r="AV1749" s="14" t="s">
        <v>167</v>
      </c>
      <c r="AW1749" s="14" t="s">
        <v>37</v>
      </c>
      <c r="AX1749" s="14" t="s">
        <v>84</v>
      </c>
      <c r="AY1749" s="227" t="s">
        <v>142</v>
      </c>
    </row>
    <row r="1750" spans="1:65" s="2" customFormat="1" ht="16.5" customHeight="1">
      <c r="A1750" s="36"/>
      <c r="B1750" s="37"/>
      <c r="C1750" s="228" t="s">
        <v>2488</v>
      </c>
      <c r="D1750" s="228" t="s">
        <v>351</v>
      </c>
      <c r="E1750" s="229" t="s">
        <v>2489</v>
      </c>
      <c r="F1750" s="230" t="s">
        <v>2490</v>
      </c>
      <c r="G1750" s="231" t="s">
        <v>1198</v>
      </c>
      <c r="H1750" s="232">
        <v>13</v>
      </c>
      <c r="I1750" s="233"/>
      <c r="J1750" s="234">
        <f>ROUND(I1750*H1750,2)</f>
        <v>0</v>
      </c>
      <c r="K1750" s="230" t="s">
        <v>149</v>
      </c>
      <c r="L1750" s="235"/>
      <c r="M1750" s="236" t="s">
        <v>19</v>
      </c>
      <c r="N1750" s="237" t="s">
        <v>47</v>
      </c>
      <c r="O1750" s="66"/>
      <c r="P1750" s="189">
        <f>O1750*H1750</f>
        <v>0</v>
      </c>
      <c r="Q1750" s="189">
        <v>1.2199999999999999E-3</v>
      </c>
      <c r="R1750" s="189">
        <f>Q1750*H1750</f>
        <v>1.5859999999999999E-2</v>
      </c>
      <c r="S1750" s="189">
        <v>0</v>
      </c>
      <c r="T1750" s="190">
        <f>S1750*H1750</f>
        <v>0</v>
      </c>
      <c r="U1750" s="36"/>
      <c r="V1750" s="36"/>
      <c r="W1750" s="36"/>
      <c r="X1750" s="36"/>
      <c r="Y1750" s="36"/>
      <c r="Z1750" s="36"/>
      <c r="AA1750" s="36"/>
      <c r="AB1750" s="36"/>
      <c r="AC1750" s="36"/>
      <c r="AD1750" s="36"/>
      <c r="AE1750" s="36"/>
      <c r="AR1750" s="191" t="s">
        <v>437</v>
      </c>
      <c r="AT1750" s="191" t="s">
        <v>351</v>
      </c>
      <c r="AU1750" s="191" t="s">
        <v>86</v>
      </c>
      <c r="AY1750" s="19" t="s">
        <v>142</v>
      </c>
      <c r="BE1750" s="192">
        <f>IF(N1750="základní",J1750,0)</f>
        <v>0</v>
      </c>
      <c r="BF1750" s="192">
        <f>IF(N1750="snížená",J1750,0)</f>
        <v>0</v>
      </c>
      <c r="BG1750" s="192">
        <f>IF(N1750="zákl. přenesená",J1750,0)</f>
        <v>0</v>
      </c>
      <c r="BH1750" s="192">
        <f>IF(N1750="sníž. přenesená",J1750,0)</f>
        <v>0</v>
      </c>
      <c r="BI1750" s="192">
        <f>IF(N1750="nulová",J1750,0)</f>
        <v>0</v>
      </c>
      <c r="BJ1750" s="19" t="s">
        <v>84</v>
      </c>
      <c r="BK1750" s="192">
        <f>ROUND(I1750*H1750,2)</f>
        <v>0</v>
      </c>
      <c r="BL1750" s="19" t="s">
        <v>339</v>
      </c>
      <c r="BM1750" s="191" t="s">
        <v>2491</v>
      </c>
    </row>
    <row r="1751" spans="1:65" s="2" customFormat="1" ht="24.2" customHeight="1">
      <c r="A1751" s="36"/>
      <c r="B1751" s="37"/>
      <c r="C1751" s="180" t="s">
        <v>2492</v>
      </c>
      <c r="D1751" s="180" t="s">
        <v>145</v>
      </c>
      <c r="E1751" s="181" t="s">
        <v>2493</v>
      </c>
      <c r="F1751" s="182" t="s">
        <v>2494</v>
      </c>
      <c r="G1751" s="183" t="s">
        <v>414</v>
      </c>
      <c r="H1751" s="184">
        <v>10</v>
      </c>
      <c r="I1751" s="185"/>
      <c r="J1751" s="186">
        <f>ROUND(I1751*H1751,2)</f>
        <v>0</v>
      </c>
      <c r="K1751" s="182" t="s">
        <v>149</v>
      </c>
      <c r="L1751" s="41"/>
      <c r="M1751" s="187" t="s">
        <v>19</v>
      </c>
      <c r="N1751" s="188" t="s">
        <v>47</v>
      </c>
      <c r="O1751" s="66"/>
      <c r="P1751" s="189">
        <f>O1751*H1751</f>
        <v>0</v>
      </c>
      <c r="Q1751" s="189">
        <v>0</v>
      </c>
      <c r="R1751" s="189">
        <f>Q1751*H1751</f>
        <v>0</v>
      </c>
      <c r="S1751" s="189">
        <v>0</v>
      </c>
      <c r="T1751" s="190">
        <f>S1751*H1751</f>
        <v>0</v>
      </c>
      <c r="U1751" s="36"/>
      <c r="V1751" s="36"/>
      <c r="W1751" s="36"/>
      <c r="X1751" s="36"/>
      <c r="Y1751" s="36"/>
      <c r="Z1751" s="36"/>
      <c r="AA1751" s="36"/>
      <c r="AB1751" s="36"/>
      <c r="AC1751" s="36"/>
      <c r="AD1751" s="36"/>
      <c r="AE1751" s="36"/>
      <c r="AR1751" s="191" t="s">
        <v>339</v>
      </c>
      <c r="AT1751" s="191" t="s">
        <v>145</v>
      </c>
      <c r="AU1751" s="191" t="s">
        <v>86</v>
      </c>
      <c r="AY1751" s="19" t="s">
        <v>142</v>
      </c>
      <c r="BE1751" s="192">
        <f>IF(N1751="základní",J1751,0)</f>
        <v>0</v>
      </c>
      <c r="BF1751" s="192">
        <f>IF(N1751="snížená",J1751,0)</f>
        <v>0</v>
      </c>
      <c r="BG1751" s="192">
        <f>IF(N1751="zákl. přenesená",J1751,0)</f>
        <v>0</v>
      </c>
      <c r="BH1751" s="192">
        <f>IF(N1751="sníž. přenesená",J1751,0)</f>
        <v>0</v>
      </c>
      <c r="BI1751" s="192">
        <f>IF(N1751="nulová",J1751,0)</f>
        <v>0</v>
      </c>
      <c r="BJ1751" s="19" t="s">
        <v>84</v>
      </c>
      <c r="BK1751" s="192">
        <f>ROUND(I1751*H1751,2)</f>
        <v>0</v>
      </c>
      <c r="BL1751" s="19" t="s">
        <v>339</v>
      </c>
      <c r="BM1751" s="191" t="s">
        <v>2495</v>
      </c>
    </row>
    <row r="1752" spans="1:65" s="2" customFormat="1" ht="11.25">
      <c r="A1752" s="36"/>
      <c r="B1752" s="37"/>
      <c r="C1752" s="38"/>
      <c r="D1752" s="193" t="s">
        <v>152</v>
      </c>
      <c r="E1752" s="38"/>
      <c r="F1752" s="194" t="s">
        <v>2496</v>
      </c>
      <c r="G1752" s="38"/>
      <c r="H1752" s="38"/>
      <c r="I1752" s="195"/>
      <c r="J1752" s="38"/>
      <c r="K1752" s="38"/>
      <c r="L1752" s="41"/>
      <c r="M1752" s="196"/>
      <c r="N1752" s="197"/>
      <c r="O1752" s="66"/>
      <c r="P1752" s="66"/>
      <c r="Q1752" s="66"/>
      <c r="R1752" s="66"/>
      <c r="S1752" s="66"/>
      <c r="T1752" s="67"/>
      <c r="U1752" s="36"/>
      <c r="V1752" s="36"/>
      <c r="W1752" s="36"/>
      <c r="X1752" s="36"/>
      <c r="Y1752" s="36"/>
      <c r="Z1752" s="36"/>
      <c r="AA1752" s="36"/>
      <c r="AB1752" s="36"/>
      <c r="AC1752" s="36"/>
      <c r="AD1752" s="36"/>
      <c r="AE1752" s="36"/>
      <c r="AT1752" s="19" t="s">
        <v>152</v>
      </c>
      <c r="AU1752" s="19" t="s">
        <v>86</v>
      </c>
    </row>
    <row r="1753" spans="1:65" s="15" customFormat="1" ht="11.25">
      <c r="B1753" s="238"/>
      <c r="C1753" s="239"/>
      <c r="D1753" s="198" t="s">
        <v>254</v>
      </c>
      <c r="E1753" s="240" t="s">
        <v>19</v>
      </c>
      <c r="F1753" s="241" t="s">
        <v>2485</v>
      </c>
      <c r="G1753" s="239"/>
      <c r="H1753" s="240" t="s">
        <v>19</v>
      </c>
      <c r="I1753" s="242"/>
      <c r="J1753" s="239"/>
      <c r="K1753" s="239"/>
      <c r="L1753" s="243"/>
      <c r="M1753" s="244"/>
      <c r="N1753" s="245"/>
      <c r="O1753" s="245"/>
      <c r="P1753" s="245"/>
      <c r="Q1753" s="245"/>
      <c r="R1753" s="245"/>
      <c r="S1753" s="245"/>
      <c r="T1753" s="246"/>
      <c r="AT1753" s="247" t="s">
        <v>254</v>
      </c>
      <c r="AU1753" s="247" t="s">
        <v>86</v>
      </c>
      <c r="AV1753" s="15" t="s">
        <v>84</v>
      </c>
      <c r="AW1753" s="15" t="s">
        <v>37</v>
      </c>
      <c r="AX1753" s="15" t="s">
        <v>76</v>
      </c>
      <c r="AY1753" s="247" t="s">
        <v>142</v>
      </c>
    </row>
    <row r="1754" spans="1:65" s="13" customFormat="1" ht="11.25">
      <c r="B1754" s="206"/>
      <c r="C1754" s="207"/>
      <c r="D1754" s="198" t="s">
        <v>254</v>
      </c>
      <c r="E1754" s="208" t="s">
        <v>19</v>
      </c>
      <c r="F1754" s="209" t="s">
        <v>2497</v>
      </c>
      <c r="G1754" s="207"/>
      <c r="H1754" s="210">
        <v>6.4</v>
      </c>
      <c r="I1754" s="211"/>
      <c r="J1754" s="207"/>
      <c r="K1754" s="207"/>
      <c r="L1754" s="212"/>
      <c r="M1754" s="213"/>
      <c r="N1754" s="214"/>
      <c r="O1754" s="214"/>
      <c r="P1754" s="214"/>
      <c r="Q1754" s="214"/>
      <c r="R1754" s="214"/>
      <c r="S1754" s="214"/>
      <c r="T1754" s="215"/>
      <c r="AT1754" s="216" t="s">
        <v>254</v>
      </c>
      <c r="AU1754" s="216" t="s">
        <v>86</v>
      </c>
      <c r="AV1754" s="13" t="s">
        <v>86</v>
      </c>
      <c r="AW1754" s="13" t="s">
        <v>37</v>
      </c>
      <c r="AX1754" s="13" t="s">
        <v>76</v>
      </c>
      <c r="AY1754" s="216" t="s">
        <v>142</v>
      </c>
    </row>
    <row r="1755" spans="1:65" s="13" customFormat="1" ht="11.25">
      <c r="B1755" s="206"/>
      <c r="C1755" s="207"/>
      <c r="D1755" s="198" t="s">
        <v>254</v>
      </c>
      <c r="E1755" s="208" t="s">
        <v>19</v>
      </c>
      <c r="F1755" s="209" t="s">
        <v>2498</v>
      </c>
      <c r="G1755" s="207"/>
      <c r="H1755" s="210">
        <v>3.6</v>
      </c>
      <c r="I1755" s="211"/>
      <c r="J1755" s="207"/>
      <c r="K1755" s="207"/>
      <c r="L1755" s="212"/>
      <c r="M1755" s="213"/>
      <c r="N1755" s="214"/>
      <c r="O1755" s="214"/>
      <c r="P1755" s="214"/>
      <c r="Q1755" s="214"/>
      <c r="R1755" s="214"/>
      <c r="S1755" s="214"/>
      <c r="T1755" s="215"/>
      <c r="AT1755" s="216" t="s">
        <v>254</v>
      </c>
      <c r="AU1755" s="216" t="s">
        <v>86</v>
      </c>
      <c r="AV1755" s="13" t="s">
        <v>86</v>
      </c>
      <c r="AW1755" s="13" t="s">
        <v>37</v>
      </c>
      <c r="AX1755" s="13" t="s">
        <v>76</v>
      </c>
      <c r="AY1755" s="216" t="s">
        <v>142</v>
      </c>
    </row>
    <row r="1756" spans="1:65" s="14" customFormat="1" ht="11.25">
      <c r="B1756" s="217"/>
      <c r="C1756" s="218"/>
      <c r="D1756" s="198" t="s">
        <v>254</v>
      </c>
      <c r="E1756" s="219" t="s">
        <v>19</v>
      </c>
      <c r="F1756" s="220" t="s">
        <v>266</v>
      </c>
      <c r="G1756" s="218"/>
      <c r="H1756" s="221">
        <v>10</v>
      </c>
      <c r="I1756" s="222"/>
      <c r="J1756" s="218"/>
      <c r="K1756" s="218"/>
      <c r="L1756" s="223"/>
      <c r="M1756" s="224"/>
      <c r="N1756" s="225"/>
      <c r="O1756" s="225"/>
      <c r="P1756" s="225"/>
      <c r="Q1756" s="225"/>
      <c r="R1756" s="225"/>
      <c r="S1756" s="225"/>
      <c r="T1756" s="226"/>
      <c r="AT1756" s="227" t="s">
        <v>254</v>
      </c>
      <c r="AU1756" s="227" t="s">
        <v>86</v>
      </c>
      <c r="AV1756" s="14" t="s">
        <v>167</v>
      </c>
      <c r="AW1756" s="14" t="s">
        <v>37</v>
      </c>
      <c r="AX1756" s="14" t="s">
        <v>84</v>
      </c>
      <c r="AY1756" s="227" t="s">
        <v>142</v>
      </c>
    </row>
    <row r="1757" spans="1:65" s="2" customFormat="1" ht="24.2" customHeight="1">
      <c r="A1757" s="36"/>
      <c r="B1757" s="37"/>
      <c r="C1757" s="228" t="s">
        <v>2499</v>
      </c>
      <c r="D1757" s="228" t="s">
        <v>351</v>
      </c>
      <c r="E1757" s="229" t="s">
        <v>2500</v>
      </c>
      <c r="F1757" s="230" t="s">
        <v>2501</v>
      </c>
      <c r="G1757" s="231" t="s">
        <v>414</v>
      </c>
      <c r="H1757" s="232">
        <v>11</v>
      </c>
      <c r="I1757" s="233"/>
      <c r="J1757" s="234">
        <f>ROUND(I1757*H1757,2)</f>
        <v>0</v>
      </c>
      <c r="K1757" s="230" t="s">
        <v>19</v>
      </c>
      <c r="L1757" s="235"/>
      <c r="M1757" s="236" t="s">
        <v>19</v>
      </c>
      <c r="N1757" s="237" t="s">
        <v>47</v>
      </c>
      <c r="O1757" s="66"/>
      <c r="P1757" s="189">
        <f>O1757*H1757</f>
        <v>0</v>
      </c>
      <c r="Q1757" s="189">
        <v>2.7999999999999998E-4</v>
      </c>
      <c r="R1757" s="189">
        <f>Q1757*H1757</f>
        <v>3.0799999999999998E-3</v>
      </c>
      <c r="S1757" s="189">
        <v>0</v>
      </c>
      <c r="T1757" s="190">
        <f>S1757*H1757</f>
        <v>0</v>
      </c>
      <c r="U1757" s="36"/>
      <c r="V1757" s="36"/>
      <c r="W1757" s="36"/>
      <c r="X1757" s="36"/>
      <c r="Y1757" s="36"/>
      <c r="Z1757" s="36"/>
      <c r="AA1757" s="36"/>
      <c r="AB1757" s="36"/>
      <c r="AC1757" s="36"/>
      <c r="AD1757" s="36"/>
      <c r="AE1757" s="36"/>
      <c r="AR1757" s="191" t="s">
        <v>437</v>
      </c>
      <c r="AT1757" s="191" t="s">
        <v>351</v>
      </c>
      <c r="AU1757" s="191" t="s">
        <v>86</v>
      </c>
      <c r="AY1757" s="19" t="s">
        <v>142</v>
      </c>
      <c r="BE1757" s="192">
        <f>IF(N1757="základní",J1757,0)</f>
        <v>0</v>
      </c>
      <c r="BF1757" s="192">
        <f>IF(N1757="snížená",J1757,0)</f>
        <v>0</v>
      </c>
      <c r="BG1757" s="192">
        <f>IF(N1757="zákl. přenesená",J1757,0)</f>
        <v>0</v>
      </c>
      <c r="BH1757" s="192">
        <f>IF(N1757="sníž. přenesená",J1757,0)</f>
        <v>0</v>
      </c>
      <c r="BI1757" s="192">
        <f>IF(N1757="nulová",J1757,0)</f>
        <v>0</v>
      </c>
      <c r="BJ1757" s="19" t="s">
        <v>84</v>
      </c>
      <c r="BK1757" s="192">
        <f>ROUND(I1757*H1757,2)</f>
        <v>0</v>
      </c>
      <c r="BL1757" s="19" t="s">
        <v>339</v>
      </c>
      <c r="BM1757" s="191" t="s">
        <v>2502</v>
      </c>
    </row>
    <row r="1758" spans="1:65" s="15" customFormat="1" ht="11.25">
      <c r="B1758" s="238"/>
      <c r="C1758" s="239"/>
      <c r="D1758" s="198" t="s">
        <v>254</v>
      </c>
      <c r="E1758" s="240" t="s">
        <v>19</v>
      </c>
      <c r="F1758" s="241" t="s">
        <v>2485</v>
      </c>
      <c r="G1758" s="239"/>
      <c r="H1758" s="240" t="s">
        <v>19</v>
      </c>
      <c r="I1758" s="242"/>
      <c r="J1758" s="239"/>
      <c r="K1758" s="239"/>
      <c r="L1758" s="243"/>
      <c r="M1758" s="244"/>
      <c r="N1758" s="245"/>
      <c r="O1758" s="245"/>
      <c r="P1758" s="245"/>
      <c r="Q1758" s="245"/>
      <c r="R1758" s="245"/>
      <c r="S1758" s="245"/>
      <c r="T1758" s="246"/>
      <c r="AT1758" s="247" t="s">
        <v>254</v>
      </c>
      <c r="AU1758" s="247" t="s">
        <v>86</v>
      </c>
      <c r="AV1758" s="15" t="s">
        <v>84</v>
      </c>
      <c r="AW1758" s="15" t="s">
        <v>37</v>
      </c>
      <c r="AX1758" s="15" t="s">
        <v>76</v>
      </c>
      <c r="AY1758" s="247" t="s">
        <v>142</v>
      </c>
    </row>
    <row r="1759" spans="1:65" s="13" customFormat="1" ht="11.25">
      <c r="B1759" s="206"/>
      <c r="C1759" s="207"/>
      <c r="D1759" s="198" t="s">
        <v>254</v>
      </c>
      <c r="E1759" s="208" t="s">
        <v>19</v>
      </c>
      <c r="F1759" s="209" t="s">
        <v>2497</v>
      </c>
      <c r="G1759" s="207"/>
      <c r="H1759" s="210">
        <v>6.4</v>
      </c>
      <c r="I1759" s="211"/>
      <c r="J1759" s="207"/>
      <c r="K1759" s="207"/>
      <c r="L1759" s="212"/>
      <c r="M1759" s="213"/>
      <c r="N1759" s="214"/>
      <c r="O1759" s="214"/>
      <c r="P1759" s="214"/>
      <c r="Q1759" s="214"/>
      <c r="R1759" s="214"/>
      <c r="S1759" s="214"/>
      <c r="T1759" s="215"/>
      <c r="AT1759" s="216" t="s">
        <v>254</v>
      </c>
      <c r="AU1759" s="216" t="s">
        <v>86</v>
      </c>
      <c r="AV1759" s="13" t="s">
        <v>86</v>
      </c>
      <c r="AW1759" s="13" t="s">
        <v>37</v>
      </c>
      <c r="AX1759" s="13" t="s">
        <v>76</v>
      </c>
      <c r="AY1759" s="216" t="s">
        <v>142</v>
      </c>
    </row>
    <row r="1760" spans="1:65" s="13" customFormat="1" ht="11.25">
      <c r="B1760" s="206"/>
      <c r="C1760" s="207"/>
      <c r="D1760" s="198" t="s">
        <v>254</v>
      </c>
      <c r="E1760" s="208" t="s">
        <v>19</v>
      </c>
      <c r="F1760" s="209" t="s">
        <v>2498</v>
      </c>
      <c r="G1760" s="207"/>
      <c r="H1760" s="210">
        <v>3.6</v>
      </c>
      <c r="I1760" s="211"/>
      <c r="J1760" s="207"/>
      <c r="K1760" s="207"/>
      <c r="L1760" s="212"/>
      <c r="M1760" s="213"/>
      <c r="N1760" s="214"/>
      <c r="O1760" s="214"/>
      <c r="P1760" s="214"/>
      <c r="Q1760" s="214"/>
      <c r="R1760" s="214"/>
      <c r="S1760" s="214"/>
      <c r="T1760" s="215"/>
      <c r="AT1760" s="216" t="s">
        <v>254</v>
      </c>
      <c r="AU1760" s="216" t="s">
        <v>86</v>
      </c>
      <c r="AV1760" s="13" t="s">
        <v>86</v>
      </c>
      <c r="AW1760" s="13" t="s">
        <v>37</v>
      </c>
      <c r="AX1760" s="13" t="s">
        <v>76</v>
      </c>
      <c r="AY1760" s="216" t="s">
        <v>142</v>
      </c>
    </row>
    <row r="1761" spans="1:65" s="14" customFormat="1" ht="11.25">
      <c r="B1761" s="217"/>
      <c r="C1761" s="218"/>
      <c r="D1761" s="198" t="s">
        <v>254</v>
      </c>
      <c r="E1761" s="219" t="s">
        <v>19</v>
      </c>
      <c r="F1761" s="220" t="s">
        <v>266</v>
      </c>
      <c r="G1761" s="218"/>
      <c r="H1761" s="221">
        <v>10</v>
      </c>
      <c r="I1761" s="222"/>
      <c r="J1761" s="218"/>
      <c r="K1761" s="218"/>
      <c r="L1761" s="223"/>
      <c r="M1761" s="224"/>
      <c r="N1761" s="225"/>
      <c r="O1761" s="225"/>
      <c r="P1761" s="225"/>
      <c r="Q1761" s="225"/>
      <c r="R1761" s="225"/>
      <c r="S1761" s="225"/>
      <c r="T1761" s="226"/>
      <c r="AT1761" s="227" t="s">
        <v>254</v>
      </c>
      <c r="AU1761" s="227" t="s">
        <v>86</v>
      </c>
      <c r="AV1761" s="14" t="s">
        <v>167</v>
      </c>
      <c r="AW1761" s="14" t="s">
        <v>37</v>
      </c>
      <c r="AX1761" s="14" t="s">
        <v>84</v>
      </c>
      <c r="AY1761" s="227" t="s">
        <v>142</v>
      </c>
    </row>
    <row r="1762" spans="1:65" s="13" customFormat="1" ht="11.25">
      <c r="B1762" s="206"/>
      <c r="C1762" s="207"/>
      <c r="D1762" s="198" t="s">
        <v>254</v>
      </c>
      <c r="E1762" s="207"/>
      <c r="F1762" s="209" t="s">
        <v>2503</v>
      </c>
      <c r="G1762" s="207"/>
      <c r="H1762" s="210">
        <v>11</v>
      </c>
      <c r="I1762" s="211"/>
      <c r="J1762" s="207"/>
      <c r="K1762" s="207"/>
      <c r="L1762" s="212"/>
      <c r="M1762" s="213"/>
      <c r="N1762" s="214"/>
      <c r="O1762" s="214"/>
      <c r="P1762" s="214"/>
      <c r="Q1762" s="214"/>
      <c r="R1762" s="214"/>
      <c r="S1762" s="214"/>
      <c r="T1762" s="215"/>
      <c r="AT1762" s="216" t="s">
        <v>254</v>
      </c>
      <c r="AU1762" s="216" t="s">
        <v>86</v>
      </c>
      <c r="AV1762" s="13" t="s">
        <v>86</v>
      </c>
      <c r="AW1762" s="13" t="s">
        <v>4</v>
      </c>
      <c r="AX1762" s="13" t="s">
        <v>84</v>
      </c>
      <c r="AY1762" s="216" t="s">
        <v>142</v>
      </c>
    </row>
    <row r="1763" spans="1:65" s="2" customFormat="1" ht="37.9" customHeight="1">
      <c r="A1763" s="36"/>
      <c r="B1763" s="37"/>
      <c r="C1763" s="180" t="s">
        <v>2504</v>
      </c>
      <c r="D1763" s="180" t="s">
        <v>145</v>
      </c>
      <c r="E1763" s="181" t="s">
        <v>2505</v>
      </c>
      <c r="F1763" s="182" t="s">
        <v>2506</v>
      </c>
      <c r="G1763" s="183" t="s">
        <v>414</v>
      </c>
      <c r="H1763" s="184">
        <v>205.04</v>
      </c>
      <c r="I1763" s="185"/>
      <c r="J1763" s="186">
        <f>ROUND(I1763*H1763,2)</f>
        <v>0</v>
      </c>
      <c r="K1763" s="182" t="s">
        <v>149</v>
      </c>
      <c r="L1763" s="41"/>
      <c r="M1763" s="187" t="s">
        <v>19</v>
      </c>
      <c r="N1763" s="188" t="s">
        <v>47</v>
      </c>
      <c r="O1763" s="66"/>
      <c r="P1763" s="189">
        <f>O1763*H1763</f>
        <v>0</v>
      </c>
      <c r="Q1763" s="189">
        <v>6.0000000000000002E-5</v>
      </c>
      <c r="R1763" s="189">
        <f>Q1763*H1763</f>
        <v>1.23024E-2</v>
      </c>
      <c r="S1763" s="189">
        <v>0</v>
      </c>
      <c r="T1763" s="190">
        <f>S1763*H1763</f>
        <v>0</v>
      </c>
      <c r="U1763" s="36"/>
      <c r="V1763" s="36"/>
      <c r="W1763" s="36"/>
      <c r="X1763" s="36"/>
      <c r="Y1763" s="36"/>
      <c r="Z1763" s="36"/>
      <c r="AA1763" s="36"/>
      <c r="AB1763" s="36"/>
      <c r="AC1763" s="36"/>
      <c r="AD1763" s="36"/>
      <c r="AE1763" s="36"/>
      <c r="AR1763" s="191" t="s">
        <v>339</v>
      </c>
      <c r="AT1763" s="191" t="s">
        <v>145</v>
      </c>
      <c r="AU1763" s="191" t="s">
        <v>86</v>
      </c>
      <c r="AY1763" s="19" t="s">
        <v>142</v>
      </c>
      <c r="BE1763" s="192">
        <f>IF(N1763="základní",J1763,0)</f>
        <v>0</v>
      </c>
      <c r="BF1763" s="192">
        <f>IF(N1763="snížená",J1763,0)</f>
        <v>0</v>
      </c>
      <c r="BG1763" s="192">
        <f>IF(N1763="zákl. přenesená",J1763,0)</f>
        <v>0</v>
      </c>
      <c r="BH1763" s="192">
        <f>IF(N1763="sníž. přenesená",J1763,0)</f>
        <v>0</v>
      </c>
      <c r="BI1763" s="192">
        <f>IF(N1763="nulová",J1763,0)</f>
        <v>0</v>
      </c>
      <c r="BJ1763" s="19" t="s">
        <v>84</v>
      </c>
      <c r="BK1763" s="192">
        <f>ROUND(I1763*H1763,2)</f>
        <v>0</v>
      </c>
      <c r="BL1763" s="19" t="s">
        <v>339</v>
      </c>
      <c r="BM1763" s="191" t="s">
        <v>2507</v>
      </c>
    </row>
    <row r="1764" spans="1:65" s="2" customFormat="1" ht="11.25">
      <c r="A1764" s="36"/>
      <c r="B1764" s="37"/>
      <c r="C1764" s="38"/>
      <c r="D1764" s="193" t="s">
        <v>152</v>
      </c>
      <c r="E1764" s="38"/>
      <c r="F1764" s="194" t="s">
        <v>2508</v>
      </c>
      <c r="G1764" s="38"/>
      <c r="H1764" s="38"/>
      <c r="I1764" s="195"/>
      <c r="J1764" s="38"/>
      <c r="K1764" s="38"/>
      <c r="L1764" s="41"/>
      <c r="M1764" s="196"/>
      <c r="N1764" s="197"/>
      <c r="O1764" s="66"/>
      <c r="P1764" s="66"/>
      <c r="Q1764" s="66"/>
      <c r="R1764" s="66"/>
      <c r="S1764" s="66"/>
      <c r="T1764" s="67"/>
      <c r="U1764" s="36"/>
      <c r="V1764" s="36"/>
      <c r="W1764" s="36"/>
      <c r="X1764" s="36"/>
      <c r="Y1764" s="36"/>
      <c r="Z1764" s="36"/>
      <c r="AA1764" s="36"/>
      <c r="AB1764" s="36"/>
      <c r="AC1764" s="36"/>
      <c r="AD1764" s="36"/>
      <c r="AE1764" s="36"/>
      <c r="AT1764" s="19" t="s">
        <v>152</v>
      </c>
      <c r="AU1764" s="19" t="s">
        <v>86</v>
      </c>
    </row>
    <row r="1765" spans="1:65" s="13" customFormat="1" ht="11.25">
      <c r="B1765" s="206"/>
      <c r="C1765" s="207"/>
      <c r="D1765" s="198" t="s">
        <v>254</v>
      </c>
      <c r="E1765" s="208" t="s">
        <v>19</v>
      </c>
      <c r="F1765" s="209" t="s">
        <v>2509</v>
      </c>
      <c r="G1765" s="207"/>
      <c r="H1765" s="210">
        <v>0</v>
      </c>
      <c r="I1765" s="211"/>
      <c r="J1765" s="207"/>
      <c r="K1765" s="207"/>
      <c r="L1765" s="212"/>
      <c r="M1765" s="213"/>
      <c r="N1765" s="214"/>
      <c r="O1765" s="214"/>
      <c r="P1765" s="214"/>
      <c r="Q1765" s="214"/>
      <c r="R1765" s="214"/>
      <c r="S1765" s="214"/>
      <c r="T1765" s="215"/>
      <c r="AT1765" s="216" t="s">
        <v>254</v>
      </c>
      <c r="AU1765" s="216" t="s">
        <v>86</v>
      </c>
      <c r="AV1765" s="13" t="s">
        <v>86</v>
      </c>
      <c r="AW1765" s="13" t="s">
        <v>37</v>
      </c>
      <c r="AX1765" s="13" t="s">
        <v>76</v>
      </c>
      <c r="AY1765" s="216" t="s">
        <v>142</v>
      </c>
    </row>
    <row r="1766" spans="1:65" s="13" customFormat="1" ht="11.25">
      <c r="B1766" s="206"/>
      <c r="C1766" s="207"/>
      <c r="D1766" s="198" t="s">
        <v>254</v>
      </c>
      <c r="E1766" s="208" t="s">
        <v>19</v>
      </c>
      <c r="F1766" s="209" t="s">
        <v>2510</v>
      </c>
      <c r="G1766" s="207"/>
      <c r="H1766" s="210">
        <v>5.4</v>
      </c>
      <c r="I1766" s="211"/>
      <c r="J1766" s="207"/>
      <c r="K1766" s="207"/>
      <c r="L1766" s="212"/>
      <c r="M1766" s="213"/>
      <c r="N1766" s="214"/>
      <c r="O1766" s="214"/>
      <c r="P1766" s="214"/>
      <c r="Q1766" s="214"/>
      <c r="R1766" s="214"/>
      <c r="S1766" s="214"/>
      <c r="T1766" s="215"/>
      <c r="AT1766" s="216" t="s">
        <v>254</v>
      </c>
      <c r="AU1766" s="216" t="s">
        <v>86</v>
      </c>
      <c r="AV1766" s="13" t="s">
        <v>86</v>
      </c>
      <c r="AW1766" s="13" t="s">
        <v>37</v>
      </c>
      <c r="AX1766" s="13" t="s">
        <v>76</v>
      </c>
      <c r="AY1766" s="216" t="s">
        <v>142</v>
      </c>
    </row>
    <row r="1767" spans="1:65" s="13" customFormat="1" ht="11.25">
      <c r="B1767" s="206"/>
      <c r="C1767" s="207"/>
      <c r="D1767" s="198" t="s">
        <v>254</v>
      </c>
      <c r="E1767" s="208" t="s">
        <v>19</v>
      </c>
      <c r="F1767" s="209" t="s">
        <v>2511</v>
      </c>
      <c r="G1767" s="207"/>
      <c r="H1767" s="210">
        <v>5.53</v>
      </c>
      <c r="I1767" s="211"/>
      <c r="J1767" s="207"/>
      <c r="K1767" s="207"/>
      <c r="L1767" s="212"/>
      <c r="M1767" s="213"/>
      <c r="N1767" s="214"/>
      <c r="O1767" s="214"/>
      <c r="P1767" s="214"/>
      <c r="Q1767" s="214"/>
      <c r="R1767" s="214"/>
      <c r="S1767" s="214"/>
      <c r="T1767" s="215"/>
      <c r="AT1767" s="216" t="s">
        <v>254</v>
      </c>
      <c r="AU1767" s="216" t="s">
        <v>86</v>
      </c>
      <c r="AV1767" s="13" t="s">
        <v>86</v>
      </c>
      <c r="AW1767" s="13" t="s">
        <v>37</v>
      </c>
      <c r="AX1767" s="13" t="s">
        <v>76</v>
      </c>
      <c r="AY1767" s="216" t="s">
        <v>142</v>
      </c>
    </row>
    <row r="1768" spans="1:65" s="13" customFormat="1" ht="11.25">
      <c r="B1768" s="206"/>
      <c r="C1768" s="207"/>
      <c r="D1768" s="198" t="s">
        <v>254</v>
      </c>
      <c r="E1768" s="208" t="s">
        <v>19</v>
      </c>
      <c r="F1768" s="209" t="s">
        <v>2512</v>
      </c>
      <c r="G1768" s="207"/>
      <c r="H1768" s="210">
        <v>5.33</v>
      </c>
      <c r="I1768" s="211"/>
      <c r="J1768" s="207"/>
      <c r="K1768" s="207"/>
      <c r="L1768" s="212"/>
      <c r="M1768" s="213"/>
      <c r="N1768" s="214"/>
      <c r="O1768" s="214"/>
      <c r="P1768" s="214"/>
      <c r="Q1768" s="214"/>
      <c r="R1768" s="214"/>
      <c r="S1768" s="214"/>
      <c r="T1768" s="215"/>
      <c r="AT1768" s="216" t="s">
        <v>254</v>
      </c>
      <c r="AU1768" s="216" t="s">
        <v>86</v>
      </c>
      <c r="AV1768" s="13" t="s">
        <v>86</v>
      </c>
      <c r="AW1768" s="13" t="s">
        <v>37</v>
      </c>
      <c r="AX1768" s="13" t="s">
        <v>76</v>
      </c>
      <c r="AY1768" s="216" t="s">
        <v>142</v>
      </c>
    </row>
    <row r="1769" spans="1:65" s="13" customFormat="1" ht="11.25">
      <c r="B1769" s="206"/>
      <c r="C1769" s="207"/>
      <c r="D1769" s="198" t="s">
        <v>254</v>
      </c>
      <c r="E1769" s="208" t="s">
        <v>19</v>
      </c>
      <c r="F1769" s="209" t="s">
        <v>2513</v>
      </c>
      <c r="G1769" s="207"/>
      <c r="H1769" s="210">
        <v>5.46</v>
      </c>
      <c r="I1769" s="211"/>
      <c r="J1769" s="207"/>
      <c r="K1769" s="207"/>
      <c r="L1769" s="212"/>
      <c r="M1769" s="213"/>
      <c r="N1769" s="214"/>
      <c r="O1769" s="214"/>
      <c r="P1769" s="214"/>
      <c r="Q1769" s="214"/>
      <c r="R1769" s="214"/>
      <c r="S1769" s="214"/>
      <c r="T1769" s="215"/>
      <c r="AT1769" s="216" t="s">
        <v>254</v>
      </c>
      <c r="AU1769" s="216" t="s">
        <v>86</v>
      </c>
      <c r="AV1769" s="13" t="s">
        <v>86</v>
      </c>
      <c r="AW1769" s="13" t="s">
        <v>37</v>
      </c>
      <c r="AX1769" s="13" t="s">
        <v>76</v>
      </c>
      <c r="AY1769" s="216" t="s">
        <v>142</v>
      </c>
    </row>
    <row r="1770" spans="1:65" s="13" customFormat="1" ht="11.25">
      <c r="B1770" s="206"/>
      <c r="C1770" s="207"/>
      <c r="D1770" s="198" t="s">
        <v>254</v>
      </c>
      <c r="E1770" s="208" t="s">
        <v>19</v>
      </c>
      <c r="F1770" s="209" t="s">
        <v>2514</v>
      </c>
      <c r="G1770" s="207"/>
      <c r="H1770" s="210">
        <v>5.46</v>
      </c>
      <c r="I1770" s="211"/>
      <c r="J1770" s="207"/>
      <c r="K1770" s="207"/>
      <c r="L1770" s="212"/>
      <c r="M1770" s="213"/>
      <c r="N1770" s="214"/>
      <c r="O1770" s="214"/>
      <c r="P1770" s="214"/>
      <c r="Q1770" s="214"/>
      <c r="R1770" s="214"/>
      <c r="S1770" s="214"/>
      <c r="T1770" s="215"/>
      <c r="AT1770" s="216" t="s">
        <v>254</v>
      </c>
      <c r="AU1770" s="216" t="s">
        <v>86</v>
      </c>
      <c r="AV1770" s="13" t="s">
        <v>86</v>
      </c>
      <c r="AW1770" s="13" t="s">
        <v>37</v>
      </c>
      <c r="AX1770" s="13" t="s">
        <v>76</v>
      </c>
      <c r="AY1770" s="216" t="s">
        <v>142</v>
      </c>
    </row>
    <row r="1771" spans="1:65" s="13" customFormat="1" ht="11.25">
      <c r="B1771" s="206"/>
      <c r="C1771" s="207"/>
      <c r="D1771" s="198" t="s">
        <v>254</v>
      </c>
      <c r="E1771" s="208" t="s">
        <v>19</v>
      </c>
      <c r="F1771" s="209" t="s">
        <v>2515</v>
      </c>
      <c r="G1771" s="207"/>
      <c r="H1771" s="210">
        <v>9.8800000000000008</v>
      </c>
      <c r="I1771" s="211"/>
      <c r="J1771" s="207"/>
      <c r="K1771" s="207"/>
      <c r="L1771" s="212"/>
      <c r="M1771" s="213"/>
      <c r="N1771" s="214"/>
      <c r="O1771" s="214"/>
      <c r="P1771" s="214"/>
      <c r="Q1771" s="214"/>
      <c r="R1771" s="214"/>
      <c r="S1771" s="214"/>
      <c r="T1771" s="215"/>
      <c r="AT1771" s="216" t="s">
        <v>254</v>
      </c>
      <c r="AU1771" s="216" t="s">
        <v>86</v>
      </c>
      <c r="AV1771" s="13" t="s">
        <v>86</v>
      </c>
      <c r="AW1771" s="13" t="s">
        <v>37</v>
      </c>
      <c r="AX1771" s="13" t="s">
        <v>76</v>
      </c>
      <c r="AY1771" s="216" t="s">
        <v>142</v>
      </c>
    </row>
    <row r="1772" spans="1:65" s="13" customFormat="1" ht="11.25">
      <c r="B1772" s="206"/>
      <c r="C1772" s="207"/>
      <c r="D1772" s="198" t="s">
        <v>254</v>
      </c>
      <c r="E1772" s="208" t="s">
        <v>19</v>
      </c>
      <c r="F1772" s="209" t="s">
        <v>2516</v>
      </c>
      <c r="G1772" s="207"/>
      <c r="H1772" s="210">
        <v>10.7</v>
      </c>
      <c r="I1772" s="211"/>
      <c r="J1772" s="207"/>
      <c r="K1772" s="207"/>
      <c r="L1772" s="212"/>
      <c r="M1772" s="213"/>
      <c r="N1772" s="214"/>
      <c r="O1772" s="214"/>
      <c r="P1772" s="214"/>
      <c r="Q1772" s="214"/>
      <c r="R1772" s="214"/>
      <c r="S1772" s="214"/>
      <c r="T1772" s="215"/>
      <c r="AT1772" s="216" t="s">
        <v>254</v>
      </c>
      <c r="AU1772" s="216" t="s">
        <v>86</v>
      </c>
      <c r="AV1772" s="13" t="s">
        <v>86</v>
      </c>
      <c r="AW1772" s="13" t="s">
        <v>37</v>
      </c>
      <c r="AX1772" s="13" t="s">
        <v>76</v>
      </c>
      <c r="AY1772" s="216" t="s">
        <v>142</v>
      </c>
    </row>
    <row r="1773" spans="1:65" s="13" customFormat="1" ht="11.25">
      <c r="B1773" s="206"/>
      <c r="C1773" s="207"/>
      <c r="D1773" s="198" t="s">
        <v>254</v>
      </c>
      <c r="E1773" s="208" t="s">
        <v>19</v>
      </c>
      <c r="F1773" s="209" t="s">
        <v>2517</v>
      </c>
      <c r="G1773" s="207"/>
      <c r="H1773" s="210">
        <v>5.0999999999999996</v>
      </c>
      <c r="I1773" s="211"/>
      <c r="J1773" s="207"/>
      <c r="K1773" s="207"/>
      <c r="L1773" s="212"/>
      <c r="M1773" s="213"/>
      <c r="N1773" s="214"/>
      <c r="O1773" s="214"/>
      <c r="P1773" s="214"/>
      <c r="Q1773" s="214"/>
      <c r="R1773" s="214"/>
      <c r="S1773" s="214"/>
      <c r="T1773" s="215"/>
      <c r="AT1773" s="216" t="s">
        <v>254</v>
      </c>
      <c r="AU1773" s="216" t="s">
        <v>86</v>
      </c>
      <c r="AV1773" s="13" t="s">
        <v>86</v>
      </c>
      <c r="AW1773" s="13" t="s">
        <v>37</v>
      </c>
      <c r="AX1773" s="13" t="s">
        <v>76</v>
      </c>
      <c r="AY1773" s="216" t="s">
        <v>142</v>
      </c>
    </row>
    <row r="1774" spans="1:65" s="13" customFormat="1" ht="11.25">
      <c r="B1774" s="206"/>
      <c r="C1774" s="207"/>
      <c r="D1774" s="198" t="s">
        <v>254</v>
      </c>
      <c r="E1774" s="208" t="s">
        <v>19</v>
      </c>
      <c r="F1774" s="209" t="s">
        <v>2518</v>
      </c>
      <c r="G1774" s="207"/>
      <c r="H1774" s="210">
        <v>4.5999999999999996</v>
      </c>
      <c r="I1774" s="211"/>
      <c r="J1774" s="207"/>
      <c r="K1774" s="207"/>
      <c r="L1774" s="212"/>
      <c r="M1774" s="213"/>
      <c r="N1774" s="214"/>
      <c r="O1774" s="214"/>
      <c r="P1774" s="214"/>
      <c r="Q1774" s="214"/>
      <c r="R1774" s="214"/>
      <c r="S1774" s="214"/>
      <c r="T1774" s="215"/>
      <c r="AT1774" s="216" t="s">
        <v>254</v>
      </c>
      <c r="AU1774" s="216" t="s">
        <v>86</v>
      </c>
      <c r="AV1774" s="13" t="s">
        <v>86</v>
      </c>
      <c r="AW1774" s="13" t="s">
        <v>37</v>
      </c>
      <c r="AX1774" s="13" t="s">
        <v>76</v>
      </c>
      <c r="AY1774" s="216" t="s">
        <v>142</v>
      </c>
    </row>
    <row r="1775" spans="1:65" s="13" customFormat="1" ht="11.25">
      <c r="B1775" s="206"/>
      <c r="C1775" s="207"/>
      <c r="D1775" s="198" t="s">
        <v>254</v>
      </c>
      <c r="E1775" s="208" t="s">
        <v>19</v>
      </c>
      <c r="F1775" s="209" t="s">
        <v>2519</v>
      </c>
      <c r="G1775" s="207"/>
      <c r="H1775" s="210">
        <v>33</v>
      </c>
      <c r="I1775" s="211"/>
      <c r="J1775" s="207"/>
      <c r="K1775" s="207"/>
      <c r="L1775" s="212"/>
      <c r="M1775" s="213"/>
      <c r="N1775" s="214"/>
      <c r="O1775" s="214"/>
      <c r="P1775" s="214"/>
      <c r="Q1775" s="214"/>
      <c r="R1775" s="214"/>
      <c r="S1775" s="214"/>
      <c r="T1775" s="215"/>
      <c r="AT1775" s="216" t="s">
        <v>254</v>
      </c>
      <c r="AU1775" s="216" t="s">
        <v>86</v>
      </c>
      <c r="AV1775" s="13" t="s">
        <v>86</v>
      </c>
      <c r="AW1775" s="13" t="s">
        <v>37</v>
      </c>
      <c r="AX1775" s="13" t="s">
        <v>76</v>
      </c>
      <c r="AY1775" s="216" t="s">
        <v>142</v>
      </c>
    </row>
    <row r="1776" spans="1:65" s="13" customFormat="1" ht="11.25">
      <c r="B1776" s="206"/>
      <c r="C1776" s="207"/>
      <c r="D1776" s="198" t="s">
        <v>254</v>
      </c>
      <c r="E1776" s="208" t="s">
        <v>19</v>
      </c>
      <c r="F1776" s="209" t="s">
        <v>2520</v>
      </c>
      <c r="G1776" s="207"/>
      <c r="H1776" s="210">
        <v>11.2</v>
      </c>
      <c r="I1776" s="211"/>
      <c r="J1776" s="207"/>
      <c r="K1776" s="207"/>
      <c r="L1776" s="212"/>
      <c r="M1776" s="213"/>
      <c r="N1776" s="214"/>
      <c r="O1776" s="214"/>
      <c r="P1776" s="214"/>
      <c r="Q1776" s="214"/>
      <c r="R1776" s="214"/>
      <c r="S1776" s="214"/>
      <c r="T1776" s="215"/>
      <c r="AT1776" s="216" t="s">
        <v>254</v>
      </c>
      <c r="AU1776" s="216" t="s">
        <v>86</v>
      </c>
      <c r="AV1776" s="13" t="s">
        <v>86</v>
      </c>
      <c r="AW1776" s="13" t="s">
        <v>37</v>
      </c>
      <c r="AX1776" s="13" t="s">
        <v>76</v>
      </c>
      <c r="AY1776" s="216" t="s">
        <v>142</v>
      </c>
    </row>
    <row r="1777" spans="1:65" s="13" customFormat="1" ht="11.25">
      <c r="B1777" s="206"/>
      <c r="C1777" s="207"/>
      <c r="D1777" s="198" t="s">
        <v>254</v>
      </c>
      <c r="E1777" s="208" t="s">
        <v>19</v>
      </c>
      <c r="F1777" s="209" t="s">
        <v>2521</v>
      </c>
      <c r="G1777" s="207"/>
      <c r="H1777" s="210">
        <v>44.8</v>
      </c>
      <c r="I1777" s="211"/>
      <c r="J1777" s="207"/>
      <c r="K1777" s="207"/>
      <c r="L1777" s="212"/>
      <c r="M1777" s="213"/>
      <c r="N1777" s="214"/>
      <c r="O1777" s="214"/>
      <c r="P1777" s="214"/>
      <c r="Q1777" s="214"/>
      <c r="R1777" s="214"/>
      <c r="S1777" s="214"/>
      <c r="T1777" s="215"/>
      <c r="AT1777" s="216" t="s">
        <v>254</v>
      </c>
      <c r="AU1777" s="216" t="s">
        <v>86</v>
      </c>
      <c r="AV1777" s="13" t="s">
        <v>86</v>
      </c>
      <c r="AW1777" s="13" t="s">
        <v>37</v>
      </c>
      <c r="AX1777" s="13" t="s">
        <v>76</v>
      </c>
      <c r="AY1777" s="216" t="s">
        <v>142</v>
      </c>
    </row>
    <row r="1778" spans="1:65" s="13" customFormat="1" ht="11.25">
      <c r="B1778" s="206"/>
      <c r="C1778" s="207"/>
      <c r="D1778" s="198" t="s">
        <v>254</v>
      </c>
      <c r="E1778" s="208" t="s">
        <v>19</v>
      </c>
      <c r="F1778" s="209" t="s">
        <v>2522</v>
      </c>
      <c r="G1778" s="207"/>
      <c r="H1778" s="210">
        <v>9.6</v>
      </c>
      <c r="I1778" s="211"/>
      <c r="J1778" s="207"/>
      <c r="K1778" s="207"/>
      <c r="L1778" s="212"/>
      <c r="M1778" s="213"/>
      <c r="N1778" s="214"/>
      <c r="O1778" s="214"/>
      <c r="P1778" s="214"/>
      <c r="Q1778" s="214"/>
      <c r="R1778" s="214"/>
      <c r="S1778" s="214"/>
      <c r="T1778" s="215"/>
      <c r="AT1778" s="216" t="s">
        <v>254</v>
      </c>
      <c r="AU1778" s="216" t="s">
        <v>86</v>
      </c>
      <c r="AV1778" s="13" t="s">
        <v>86</v>
      </c>
      <c r="AW1778" s="13" t="s">
        <v>37</v>
      </c>
      <c r="AX1778" s="13" t="s">
        <v>76</v>
      </c>
      <c r="AY1778" s="216" t="s">
        <v>142</v>
      </c>
    </row>
    <row r="1779" spans="1:65" s="13" customFormat="1" ht="11.25">
      <c r="B1779" s="206"/>
      <c r="C1779" s="207"/>
      <c r="D1779" s="198" t="s">
        <v>254</v>
      </c>
      <c r="E1779" s="208" t="s">
        <v>19</v>
      </c>
      <c r="F1779" s="209" t="s">
        <v>2523</v>
      </c>
      <c r="G1779" s="207"/>
      <c r="H1779" s="210">
        <v>9.6</v>
      </c>
      <c r="I1779" s="211"/>
      <c r="J1779" s="207"/>
      <c r="K1779" s="207"/>
      <c r="L1779" s="212"/>
      <c r="M1779" s="213"/>
      <c r="N1779" s="214"/>
      <c r="O1779" s="214"/>
      <c r="P1779" s="214"/>
      <c r="Q1779" s="214"/>
      <c r="R1779" s="214"/>
      <c r="S1779" s="214"/>
      <c r="T1779" s="215"/>
      <c r="AT1779" s="216" t="s">
        <v>254</v>
      </c>
      <c r="AU1779" s="216" t="s">
        <v>86</v>
      </c>
      <c r="AV1779" s="13" t="s">
        <v>86</v>
      </c>
      <c r="AW1779" s="13" t="s">
        <v>37</v>
      </c>
      <c r="AX1779" s="13" t="s">
        <v>76</v>
      </c>
      <c r="AY1779" s="216" t="s">
        <v>142</v>
      </c>
    </row>
    <row r="1780" spans="1:65" s="13" customFormat="1" ht="11.25">
      <c r="B1780" s="206"/>
      <c r="C1780" s="207"/>
      <c r="D1780" s="198" t="s">
        <v>254</v>
      </c>
      <c r="E1780" s="208" t="s">
        <v>19</v>
      </c>
      <c r="F1780" s="209" t="s">
        <v>2524</v>
      </c>
      <c r="G1780" s="207"/>
      <c r="H1780" s="210">
        <v>16.98</v>
      </c>
      <c r="I1780" s="211"/>
      <c r="J1780" s="207"/>
      <c r="K1780" s="207"/>
      <c r="L1780" s="212"/>
      <c r="M1780" s="213"/>
      <c r="N1780" s="214"/>
      <c r="O1780" s="214"/>
      <c r="P1780" s="214"/>
      <c r="Q1780" s="214"/>
      <c r="R1780" s="214"/>
      <c r="S1780" s="214"/>
      <c r="T1780" s="215"/>
      <c r="AT1780" s="216" t="s">
        <v>254</v>
      </c>
      <c r="AU1780" s="216" t="s">
        <v>86</v>
      </c>
      <c r="AV1780" s="13" t="s">
        <v>86</v>
      </c>
      <c r="AW1780" s="13" t="s">
        <v>37</v>
      </c>
      <c r="AX1780" s="13" t="s">
        <v>76</v>
      </c>
      <c r="AY1780" s="216" t="s">
        <v>142</v>
      </c>
    </row>
    <row r="1781" spans="1:65" s="13" customFormat="1" ht="11.25">
      <c r="B1781" s="206"/>
      <c r="C1781" s="207"/>
      <c r="D1781" s="198" t="s">
        <v>254</v>
      </c>
      <c r="E1781" s="208" t="s">
        <v>19</v>
      </c>
      <c r="F1781" s="209" t="s">
        <v>2525</v>
      </c>
      <c r="G1781" s="207"/>
      <c r="H1781" s="210">
        <v>4</v>
      </c>
      <c r="I1781" s="211"/>
      <c r="J1781" s="207"/>
      <c r="K1781" s="207"/>
      <c r="L1781" s="212"/>
      <c r="M1781" s="213"/>
      <c r="N1781" s="214"/>
      <c r="O1781" s="214"/>
      <c r="P1781" s="214"/>
      <c r="Q1781" s="214"/>
      <c r="R1781" s="214"/>
      <c r="S1781" s="214"/>
      <c r="T1781" s="215"/>
      <c r="AT1781" s="216" t="s">
        <v>254</v>
      </c>
      <c r="AU1781" s="216" t="s">
        <v>86</v>
      </c>
      <c r="AV1781" s="13" t="s">
        <v>86</v>
      </c>
      <c r="AW1781" s="13" t="s">
        <v>37</v>
      </c>
      <c r="AX1781" s="13" t="s">
        <v>76</v>
      </c>
      <c r="AY1781" s="216" t="s">
        <v>142</v>
      </c>
    </row>
    <row r="1782" spans="1:65" s="13" customFormat="1" ht="11.25">
      <c r="B1782" s="206"/>
      <c r="C1782" s="207"/>
      <c r="D1782" s="198" t="s">
        <v>254</v>
      </c>
      <c r="E1782" s="208" t="s">
        <v>19</v>
      </c>
      <c r="F1782" s="209" t="s">
        <v>2526</v>
      </c>
      <c r="G1782" s="207"/>
      <c r="H1782" s="210">
        <v>9.8000000000000007</v>
      </c>
      <c r="I1782" s="211"/>
      <c r="J1782" s="207"/>
      <c r="K1782" s="207"/>
      <c r="L1782" s="212"/>
      <c r="M1782" s="213"/>
      <c r="N1782" s="214"/>
      <c r="O1782" s="214"/>
      <c r="P1782" s="214"/>
      <c r="Q1782" s="214"/>
      <c r="R1782" s="214"/>
      <c r="S1782" s="214"/>
      <c r="T1782" s="215"/>
      <c r="AT1782" s="216" t="s">
        <v>254</v>
      </c>
      <c r="AU1782" s="216" t="s">
        <v>86</v>
      </c>
      <c r="AV1782" s="13" t="s">
        <v>86</v>
      </c>
      <c r="AW1782" s="13" t="s">
        <v>37</v>
      </c>
      <c r="AX1782" s="13" t="s">
        <v>76</v>
      </c>
      <c r="AY1782" s="216" t="s">
        <v>142</v>
      </c>
    </row>
    <row r="1783" spans="1:65" s="13" customFormat="1" ht="11.25">
      <c r="B1783" s="206"/>
      <c r="C1783" s="207"/>
      <c r="D1783" s="198" t="s">
        <v>254</v>
      </c>
      <c r="E1783" s="208" t="s">
        <v>19</v>
      </c>
      <c r="F1783" s="209" t="s">
        <v>2527</v>
      </c>
      <c r="G1783" s="207"/>
      <c r="H1783" s="210">
        <v>8.6</v>
      </c>
      <c r="I1783" s="211"/>
      <c r="J1783" s="207"/>
      <c r="K1783" s="207"/>
      <c r="L1783" s="212"/>
      <c r="M1783" s="213"/>
      <c r="N1783" s="214"/>
      <c r="O1783" s="214"/>
      <c r="P1783" s="214"/>
      <c r="Q1783" s="214"/>
      <c r="R1783" s="214"/>
      <c r="S1783" s="214"/>
      <c r="T1783" s="215"/>
      <c r="AT1783" s="216" t="s">
        <v>254</v>
      </c>
      <c r="AU1783" s="216" t="s">
        <v>86</v>
      </c>
      <c r="AV1783" s="13" t="s">
        <v>86</v>
      </c>
      <c r="AW1783" s="13" t="s">
        <v>37</v>
      </c>
      <c r="AX1783" s="13" t="s">
        <v>76</v>
      </c>
      <c r="AY1783" s="216" t="s">
        <v>142</v>
      </c>
    </row>
    <row r="1784" spans="1:65" s="14" customFormat="1" ht="11.25">
      <c r="B1784" s="217"/>
      <c r="C1784" s="218"/>
      <c r="D1784" s="198" t="s">
        <v>254</v>
      </c>
      <c r="E1784" s="219" t="s">
        <v>19</v>
      </c>
      <c r="F1784" s="220" t="s">
        <v>266</v>
      </c>
      <c r="G1784" s="218"/>
      <c r="H1784" s="221">
        <v>205.04</v>
      </c>
      <c r="I1784" s="222"/>
      <c r="J1784" s="218"/>
      <c r="K1784" s="218"/>
      <c r="L1784" s="223"/>
      <c r="M1784" s="224"/>
      <c r="N1784" s="225"/>
      <c r="O1784" s="225"/>
      <c r="P1784" s="225"/>
      <c r="Q1784" s="225"/>
      <c r="R1784" s="225"/>
      <c r="S1784" s="225"/>
      <c r="T1784" s="226"/>
      <c r="AT1784" s="227" t="s">
        <v>254</v>
      </c>
      <c r="AU1784" s="227" t="s">
        <v>86</v>
      </c>
      <c r="AV1784" s="14" t="s">
        <v>167</v>
      </c>
      <c r="AW1784" s="14" t="s">
        <v>37</v>
      </c>
      <c r="AX1784" s="14" t="s">
        <v>84</v>
      </c>
      <c r="AY1784" s="227" t="s">
        <v>142</v>
      </c>
    </row>
    <row r="1785" spans="1:65" s="2" customFormat="1" ht="44.25" customHeight="1">
      <c r="A1785" s="36"/>
      <c r="B1785" s="37"/>
      <c r="C1785" s="180" t="s">
        <v>2528</v>
      </c>
      <c r="D1785" s="180" t="s">
        <v>145</v>
      </c>
      <c r="E1785" s="181" t="s">
        <v>2529</v>
      </c>
      <c r="F1785" s="182" t="s">
        <v>2530</v>
      </c>
      <c r="G1785" s="183" t="s">
        <v>414</v>
      </c>
      <c r="H1785" s="184">
        <v>210.69</v>
      </c>
      <c r="I1785" s="185"/>
      <c r="J1785" s="186">
        <f>ROUND(I1785*H1785,2)</f>
        <v>0</v>
      </c>
      <c r="K1785" s="182" t="s">
        <v>149</v>
      </c>
      <c r="L1785" s="41"/>
      <c r="M1785" s="187" t="s">
        <v>19</v>
      </c>
      <c r="N1785" s="188" t="s">
        <v>47</v>
      </c>
      <c r="O1785" s="66"/>
      <c r="P1785" s="189">
        <f>O1785*H1785</f>
        <v>0</v>
      </c>
      <c r="Q1785" s="189">
        <v>2.9E-4</v>
      </c>
      <c r="R1785" s="189">
        <f>Q1785*H1785</f>
        <v>6.1100099999999997E-2</v>
      </c>
      <c r="S1785" s="189">
        <v>0</v>
      </c>
      <c r="T1785" s="190">
        <f>S1785*H1785</f>
        <v>0</v>
      </c>
      <c r="U1785" s="36"/>
      <c r="V1785" s="36"/>
      <c r="W1785" s="36"/>
      <c r="X1785" s="36"/>
      <c r="Y1785" s="36"/>
      <c r="Z1785" s="36"/>
      <c r="AA1785" s="36"/>
      <c r="AB1785" s="36"/>
      <c r="AC1785" s="36"/>
      <c r="AD1785" s="36"/>
      <c r="AE1785" s="36"/>
      <c r="AR1785" s="191" t="s">
        <v>339</v>
      </c>
      <c r="AT1785" s="191" t="s">
        <v>145</v>
      </c>
      <c r="AU1785" s="191" t="s">
        <v>86</v>
      </c>
      <c r="AY1785" s="19" t="s">
        <v>142</v>
      </c>
      <c r="BE1785" s="192">
        <f>IF(N1785="základní",J1785,0)</f>
        <v>0</v>
      </c>
      <c r="BF1785" s="192">
        <f>IF(N1785="snížená",J1785,0)</f>
        <v>0</v>
      </c>
      <c r="BG1785" s="192">
        <f>IF(N1785="zákl. přenesená",J1785,0)</f>
        <v>0</v>
      </c>
      <c r="BH1785" s="192">
        <f>IF(N1785="sníž. přenesená",J1785,0)</f>
        <v>0</v>
      </c>
      <c r="BI1785" s="192">
        <f>IF(N1785="nulová",J1785,0)</f>
        <v>0</v>
      </c>
      <c r="BJ1785" s="19" t="s">
        <v>84</v>
      </c>
      <c r="BK1785" s="192">
        <f>ROUND(I1785*H1785,2)</f>
        <v>0</v>
      </c>
      <c r="BL1785" s="19" t="s">
        <v>339</v>
      </c>
      <c r="BM1785" s="191" t="s">
        <v>2531</v>
      </c>
    </row>
    <row r="1786" spans="1:65" s="2" customFormat="1" ht="11.25">
      <c r="A1786" s="36"/>
      <c r="B1786" s="37"/>
      <c r="C1786" s="38"/>
      <c r="D1786" s="193" t="s">
        <v>152</v>
      </c>
      <c r="E1786" s="38"/>
      <c r="F1786" s="194" t="s">
        <v>2532</v>
      </c>
      <c r="G1786" s="38"/>
      <c r="H1786" s="38"/>
      <c r="I1786" s="195"/>
      <c r="J1786" s="38"/>
      <c r="K1786" s="38"/>
      <c r="L1786" s="41"/>
      <c r="M1786" s="196"/>
      <c r="N1786" s="197"/>
      <c r="O1786" s="66"/>
      <c r="P1786" s="66"/>
      <c r="Q1786" s="66"/>
      <c r="R1786" s="66"/>
      <c r="S1786" s="66"/>
      <c r="T1786" s="67"/>
      <c r="U1786" s="36"/>
      <c r="V1786" s="36"/>
      <c r="W1786" s="36"/>
      <c r="X1786" s="36"/>
      <c r="Y1786" s="36"/>
      <c r="Z1786" s="36"/>
      <c r="AA1786" s="36"/>
      <c r="AB1786" s="36"/>
      <c r="AC1786" s="36"/>
      <c r="AD1786" s="36"/>
      <c r="AE1786" s="36"/>
      <c r="AT1786" s="19" t="s">
        <v>152</v>
      </c>
      <c r="AU1786" s="19" t="s">
        <v>86</v>
      </c>
    </row>
    <row r="1787" spans="1:65" s="13" customFormat="1" ht="11.25">
      <c r="B1787" s="206"/>
      <c r="C1787" s="207"/>
      <c r="D1787" s="198" t="s">
        <v>254</v>
      </c>
      <c r="E1787" s="208" t="s">
        <v>19</v>
      </c>
      <c r="F1787" s="209" t="s">
        <v>2533</v>
      </c>
      <c r="G1787" s="207"/>
      <c r="H1787" s="210">
        <v>5.65</v>
      </c>
      <c r="I1787" s="211"/>
      <c r="J1787" s="207"/>
      <c r="K1787" s="207"/>
      <c r="L1787" s="212"/>
      <c r="M1787" s="213"/>
      <c r="N1787" s="214"/>
      <c r="O1787" s="214"/>
      <c r="P1787" s="214"/>
      <c r="Q1787" s="214"/>
      <c r="R1787" s="214"/>
      <c r="S1787" s="214"/>
      <c r="T1787" s="215"/>
      <c r="AT1787" s="216" t="s">
        <v>254</v>
      </c>
      <c r="AU1787" s="216" t="s">
        <v>86</v>
      </c>
      <c r="AV1787" s="13" t="s">
        <v>86</v>
      </c>
      <c r="AW1787" s="13" t="s">
        <v>37</v>
      </c>
      <c r="AX1787" s="13" t="s">
        <v>76</v>
      </c>
      <c r="AY1787" s="216" t="s">
        <v>142</v>
      </c>
    </row>
    <row r="1788" spans="1:65" s="13" customFormat="1" ht="11.25">
      <c r="B1788" s="206"/>
      <c r="C1788" s="207"/>
      <c r="D1788" s="198" t="s">
        <v>254</v>
      </c>
      <c r="E1788" s="208" t="s">
        <v>19</v>
      </c>
      <c r="F1788" s="209" t="s">
        <v>2510</v>
      </c>
      <c r="G1788" s="207"/>
      <c r="H1788" s="210">
        <v>5.4</v>
      </c>
      <c r="I1788" s="211"/>
      <c r="J1788" s="207"/>
      <c r="K1788" s="207"/>
      <c r="L1788" s="212"/>
      <c r="M1788" s="213"/>
      <c r="N1788" s="214"/>
      <c r="O1788" s="214"/>
      <c r="P1788" s="214"/>
      <c r="Q1788" s="214"/>
      <c r="R1788" s="214"/>
      <c r="S1788" s="214"/>
      <c r="T1788" s="215"/>
      <c r="AT1788" s="216" t="s">
        <v>254</v>
      </c>
      <c r="AU1788" s="216" t="s">
        <v>86</v>
      </c>
      <c r="AV1788" s="13" t="s">
        <v>86</v>
      </c>
      <c r="AW1788" s="13" t="s">
        <v>37</v>
      </c>
      <c r="AX1788" s="13" t="s">
        <v>76</v>
      </c>
      <c r="AY1788" s="216" t="s">
        <v>142</v>
      </c>
    </row>
    <row r="1789" spans="1:65" s="13" customFormat="1" ht="11.25">
      <c r="B1789" s="206"/>
      <c r="C1789" s="207"/>
      <c r="D1789" s="198" t="s">
        <v>254</v>
      </c>
      <c r="E1789" s="208" t="s">
        <v>19</v>
      </c>
      <c r="F1789" s="209" t="s">
        <v>2511</v>
      </c>
      <c r="G1789" s="207"/>
      <c r="H1789" s="210">
        <v>5.53</v>
      </c>
      <c r="I1789" s="211"/>
      <c r="J1789" s="207"/>
      <c r="K1789" s="207"/>
      <c r="L1789" s="212"/>
      <c r="M1789" s="213"/>
      <c r="N1789" s="214"/>
      <c r="O1789" s="214"/>
      <c r="P1789" s="214"/>
      <c r="Q1789" s="214"/>
      <c r="R1789" s="214"/>
      <c r="S1789" s="214"/>
      <c r="T1789" s="215"/>
      <c r="AT1789" s="216" t="s">
        <v>254</v>
      </c>
      <c r="AU1789" s="216" t="s">
        <v>86</v>
      </c>
      <c r="AV1789" s="13" t="s">
        <v>86</v>
      </c>
      <c r="AW1789" s="13" t="s">
        <v>37</v>
      </c>
      <c r="AX1789" s="13" t="s">
        <v>76</v>
      </c>
      <c r="AY1789" s="216" t="s">
        <v>142</v>
      </c>
    </row>
    <row r="1790" spans="1:65" s="13" customFormat="1" ht="11.25">
      <c r="B1790" s="206"/>
      <c r="C1790" s="207"/>
      <c r="D1790" s="198" t="s">
        <v>254</v>
      </c>
      <c r="E1790" s="208" t="s">
        <v>19</v>
      </c>
      <c r="F1790" s="209" t="s">
        <v>2512</v>
      </c>
      <c r="G1790" s="207"/>
      <c r="H1790" s="210">
        <v>5.33</v>
      </c>
      <c r="I1790" s="211"/>
      <c r="J1790" s="207"/>
      <c r="K1790" s="207"/>
      <c r="L1790" s="212"/>
      <c r="M1790" s="213"/>
      <c r="N1790" s="214"/>
      <c r="O1790" s="214"/>
      <c r="P1790" s="214"/>
      <c r="Q1790" s="214"/>
      <c r="R1790" s="214"/>
      <c r="S1790" s="214"/>
      <c r="T1790" s="215"/>
      <c r="AT1790" s="216" t="s">
        <v>254</v>
      </c>
      <c r="AU1790" s="216" t="s">
        <v>86</v>
      </c>
      <c r="AV1790" s="13" t="s">
        <v>86</v>
      </c>
      <c r="AW1790" s="13" t="s">
        <v>37</v>
      </c>
      <c r="AX1790" s="13" t="s">
        <v>76</v>
      </c>
      <c r="AY1790" s="216" t="s">
        <v>142</v>
      </c>
    </row>
    <row r="1791" spans="1:65" s="13" customFormat="1" ht="11.25">
      <c r="B1791" s="206"/>
      <c r="C1791" s="207"/>
      <c r="D1791" s="198" t="s">
        <v>254</v>
      </c>
      <c r="E1791" s="208" t="s">
        <v>19</v>
      </c>
      <c r="F1791" s="209" t="s">
        <v>2513</v>
      </c>
      <c r="G1791" s="207"/>
      <c r="H1791" s="210">
        <v>5.46</v>
      </c>
      <c r="I1791" s="211"/>
      <c r="J1791" s="207"/>
      <c r="K1791" s="207"/>
      <c r="L1791" s="212"/>
      <c r="M1791" s="213"/>
      <c r="N1791" s="214"/>
      <c r="O1791" s="214"/>
      <c r="P1791" s="214"/>
      <c r="Q1791" s="214"/>
      <c r="R1791" s="214"/>
      <c r="S1791" s="214"/>
      <c r="T1791" s="215"/>
      <c r="AT1791" s="216" t="s">
        <v>254</v>
      </c>
      <c r="AU1791" s="216" t="s">
        <v>86</v>
      </c>
      <c r="AV1791" s="13" t="s">
        <v>86</v>
      </c>
      <c r="AW1791" s="13" t="s">
        <v>37</v>
      </c>
      <c r="AX1791" s="13" t="s">
        <v>76</v>
      </c>
      <c r="AY1791" s="216" t="s">
        <v>142</v>
      </c>
    </row>
    <row r="1792" spans="1:65" s="13" customFormat="1" ht="11.25">
      <c r="B1792" s="206"/>
      <c r="C1792" s="207"/>
      <c r="D1792" s="198" t="s">
        <v>254</v>
      </c>
      <c r="E1792" s="208" t="s">
        <v>19</v>
      </c>
      <c r="F1792" s="209" t="s">
        <v>2514</v>
      </c>
      <c r="G1792" s="207"/>
      <c r="H1792" s="210">
        <v>5.46</v>
      </c>
      <c r="I1792" s="211"/>
      <c r="J1792" s="207"/>
      <c r="K1792" s="207"/>
      <c r="L1792" s="212"/>
      <c r="M1792" s="213"/>
      <c r="N1792" s="214"/>
      <c r="O1792" s="214"/>
      <c r="P1792" s="214"/>
      <c r="Q1792" s="214"/>
      <c r="R1792" s="214"/>
      <c r="S1792" s="214"/>
      <c r="T1792" s="215"/>
      <c r="AT1792" s="216" t="s">
        <v>254</v>
      </c>
      <c r="AU1792" s="216" t="s">
        <v>86</v>
      </c>
      <c r="AV1792" s="13" t="s">
        <v>86</v>
      </c>
      <c r="AW1792" s="13" t="s">
        <v>37</v>
      </c>
      <c r="AX1792" s="13" t="s">
        <v>76</v>
      </c>
      <c r="AY1792" s="216" t="s">
        <v>142</v>
      </c>
    </row>
    <row r="1793" spans="1:65" s="13" customFormat="1" ht="11.25">
      <c r="B1793" s="206"/>
      <c r="C1793" s="207"/>
      <c r="D1793" s="198" t="s">
        <v>254</v>
      </c>
      <c r="E1793" s="208" t="s">
        <v>19</v>
      </c>
      <c r="F1793" s="209" t="s">
        <v>2515</v>
      </c>
      <c r="G1793" s="207"/>
      <c r="H1793" s="210">
        <v>9.8800000000000008</v>
      </c>
      <c r="I1793" s="211"/>
      <c r="J1793" s="207"/>
      <c r="K1793" s="207"/>
      <c r="L1793" s="212"/>
      <c r="M1793" s="213"/>
      <c r="N1793" s="214"/>
      <c r="O1793" s="214"/>
      <c r="P1793" s="214"/>
      <c r="Q1793" s="214"/>
      <c r="R1793" s="214"/>
      <c r="S1793" s="214"/>
      <c r="T1793" s="215"/>
      <c r="AT1793" s="216" t="s">
        <v>254</v>
      </c>
      <c r="AU1793" s="216" t="s">
        <v>86</v>
      </c>
      <c r="AV1793" s="13" t="s">
        <v>86</v>
      </c>
      <c r="AW1793" s="13" t="s">
        <v>37</v>
      </c>
      <c r="AX1793" s="13" t="s">
        <v>76</v>
      </c>
      <c r="AY1793" s="216" t="s">
        <v>142</v>
      </c>
    </row>
    <row r="1794" spans="1:65" s="13" customFormat="1" ht="11.25">
      <c r="B1794" s="206"/>
      <c r="C1794" s="207"/>
      <c r="D1794" s="198" t="s">
        <v>254</v>
      </c>
      <c r="E1794" s="208" t="s">
        <v>19</v>
      </c>
      <c r="F1794" s="209" t="s">
        <v>2516</v>
      </c>
      <c r="G1794" s="207"/>
      <c r="H1794" s="210">
        <v>10.7</v>
      </c>
      <c r="I1794" s="211"/>
      <c r="J1794" s="207"/>
      <c r="K1794" s="207"/>
      <c r="L1794" s="212"/>
      <c r="M1794" s="213"/>
      <c r="N1794" s="214"/>
      <c r="O1794" s="214"/>
      <c r="P1794" s="214"/>
      <c r="Q1794" s="214"/>
      <c r="R1794" s="214"/>
      <c r="S1794" s="214"/>
      <c r="T1794" s="215"/>
      <c r="AT1794" s="216" t="s">
        <v>254</v>
      </c>
      <c r="AU1794" s="216" t="s">
        <v>86</v>
      </c>
      <c r="AV1794" s="13" t="s">
        <v>86</v>
      </c>
      <c r="AW1794" s="13" t="s">
        <v>37</v>
      </c>
      <c r="AX1794" s="13" t="s">
        <v>76</v>
      </c>
      <c r="AY1794" s="216" t="s">
        <v>142</v>
      </c>
    </row>
    <row r="1795" spans="1:65" s="13" customFormat="1" ht="11.25">
      <c r="B1795" s="206"/>
      <c r="C1795" s="207"/>
      <c r="D1795" s="198" t="s">
        <v>254</v>
      </c>
      <c r="E1795" s="208" t="s">
        <v>19</v>
      </c>
      <c r="F1795" s="209" t="s">
        <v>2517</v>
      </c>
      <c r="G1795" s="207"/>
      <c r="H1795" s="210">
        <v>5.0999999999999996</v>
      </c>
      <c r="I1795" s="211"/>
      <c r="J1795" s="207"/>
      <c r="K1795" s="207"/>
      <c r="L1795" s="212"/>
      <c r="M1795" s="213"/>
      <c r="N1795" s="214"/>
      <c r="O1795" s="214"/>
      <c r="P1795" s="214"/>
      <c r="Q1795" s="214"/>
      <c r="R1795" s="214"/>
      <c r="S1795" s="214"/>
      <c r="T1795" s="215"/>
      <c r="AT1795" s="216" t="s">
        <v>254</v>
      </c>
      <c r="AU1795" s="216" t="s">
        <v>86</v>
      </c>
      <c r="AV1795" s="13" t="s">
        <v>86</v>
      </c>
      <c r="AW1795" s="13" t="s">
        <v>37</v>
      </c>
      <c r="AX1795" s="13" t="s">
        <v>76</v>
      </c>
      <c r="AY1795" s="216" t="s">
        <v>142</v>
      </c>
    </row>
    <row r="1796" spans="1:65" s="13" customFormat="1" ht="11.25">
      <c r="B1796" s="206"/>
      <c r="C1796" s="207"/>
      <c r="D1796" s="198" t="s">
        <v>254</v>
      </c>
      <c r="E1796" s="208" t="s">
        <v>19</v>
      </c>
      <c r="F1796" s="209" t="s">
        <v>2518</v>
      </c>
      <c r="G1796" s="207"/>
      <c r="H1796" s="210">
        <v>4.5999999999999996</v>
      </c>
      <c r="I1796" s="211"/>
      <c r="J1796" s="207"/>
      <c r="K1796" s="207"/>
      <c r="L1796" s="212"/>
      <c r="M1796" s="213"/>
      <c r="N1796" s="214"/>
      <c r="O1796" s="214"/>
      <c r="P1796" s="214"/>
      <c r="Q1796" s="214"/>
      <c r="R1796" s="214"/>
      <c r="S1796" s="214"/>
      <c r="T1796" s="215"/>
      <c r="AT1796" s="216" t="s">
        <v>254</v>
      </c>
      <c r="AU1796" s="216" t="s">
        <v>86</v>
      </c>
      <c r="AV1796" s="13" t="s">
        <v>86</v>
      </c>
      <c r="AW1796" s="13" t="s">
        <v>37</v>
      </c>
      <c r="AX1796" s="13" t="s">
        <v>76</v>
      </c>
      <c r="AY1796" s="216" t="s">
        <v>142</v>
      </c>
    </row>
    <row r="1797" spans="1:65" s="13" customFormat="1" ht="11.25">
      <c r="B1797" s="206"/>
      <c r="C1797" s="207"/>
      <c r="D1797" s="198" t="s">
        <v>254</v>
      </c>
      <c r="E1797" s="208" t="s">
        <v>19</v>
      </c>
      <c r="F1797" s="209" t="s">
        <v>2519</v>
      </c>
      <c r="G1797" s="207"/>
      <c r="H1797" s="210">
        <v>33</v>
      </c>
      <c r="I1797" s="211"/>
      <c r="J1797" s="207"/>
      <c r="K1797" s="207"/>
      <c r="L1797" s="212"/>
      <c r="M1797" s="213"/>
      <c r="N1797" s="214"/>
      <c r="O1797" s="214"/>
      <c r="P1797" s="214"/>
      <c r="Q1797" s="214"/>
      <c r="R1797" s="214"/>
      <c r="S1797" s="214"/>
      <c r="T1797" s="215"/>
      <c r="AT1797" s="216" t="s">
        <v>254</v>
      </c>
      <c r="AU1797" s="216" t="s">
        <v>86</v>
      </c>
      <c r="AV1797" s="13" t="s">
        <v>86</v>
      </c>
      <c r="AW1797" s="13" t="s">
        <v>37</v>
      </c>
      <c r="AX1797" s="13" t="s">
        <v>76</v>
      </c>
      <c r="AY1797" s="216" t="s">
        <v>142</v>
      </c>
    </row>
    <row r="1798" spans="1:65" s="13" customFormat="1" ht="11.25">
      <c r="B1798" s="206"/>
      <c r="C1798" s="207"/>
      <c r="D1798" s="198" t="s">
        <v>254</v>
      </c>
      <c r="E1798" s="208" t="s">
        <v>19</v>
      </c>
      <c r="F1798" s="209" t="s">
        <v>2520</v>
      </c>
      <c r="G1798" s="207"/>
      <c r="H1798" s="210">
        <v>11.2</v>
      </c>
      <c r="I1798" s="211"/>
      <c r="J1798" s="207"/>
      <c r="K1798" s="207"/>
      <c r="L1798" s="212"/>
      <c r="M1798" s="213"/>
      <c r="N1798" s="214"/>
      <c r="O1798" s="214"/>
      <c r="P1798" s="214"/>
      <c r="Q1798" s="214"/>
      <c r="R1798" s="214"/>
      <c r="S1798" s="214"/>
      <c r="T1798" s="215"/>
      <c r="AT1798" s="216" t="s">
        <v>254</v>
      </c>
      <c r="AU1798" s="216" t="s">
        <v>86</v>
      </c>
      <c r="AV1798" s="13" t="s">
        <v>86</v>
      </c>
      <c r="AW1798" s="13" t="s">
        <v>37</v>
      </c>
      <c r="AX1798" s="13" t="s">
        <v>76</v>
      </c>
      <c r="AY1798" s="216" t="s">
        <v>142</v>
      </c>
    </row>
    <row r="1799" spans="1:65" s="13" customFormat="1" ht="11.25">
      <c r="B1799" s="206"/>
      <c r="C1799" s="207"/>
      <c r="D1799" s="198" t="s">
        <v>254</v>
      </c>
      <c r="E1799" s="208" t="s">
        <v>19</v>
      </c>
      <c r="F1799" s="209" t="s">
        <v>2521</v>
      </c>
      <c r="G1799" s="207"/>
      <c r="H1799" s="210">
        <v>44.8</v>
      </c>
      <c r="I1799" s="211"/>
      <c r="J1799" s="207"/>
      <c r="K1799" s="207"/>
      <c r="L1799" s="212"/>
      <c r="M1799" s="213"/>
      <c r="N1799" s="214"/>
      <c r="O1799" s="214"/>
      <c r="P1799" s="214"/>
      <c r="Q1799" s="214"/>
      <c r="R1799" s="214"/>
      <c r="S1799" s="214"/>
      <c r="T1799" s="215"/>
      <c r="AT1799" s="216" t="s">
        <v>254</v>
      </c>
      <c r="AU1799" s="216" t="s">
        <v>86</v>
      </c>
      <c r="AV1799" s="13" t="s">
        <v>86</v>
      </c>
      <c r="AW1799" s="13" t="s">
        <v>37</v>
      </c>
      <c r="AX1799" s="13" t="s">
        <v>76</v>
      </c>
      <c r="AY1799" s="216" t="s">
        <v>142</v>
      </c>
    </row>
    <row r="1800" spans="1:65" s="13" customFormat="1" ht="11.25">
      <c r="B1800" s="206"/>
      <c r="C1800" s="207"/>
      <c r="D1800" s="198" t="s">
        <v>254</v>
      </c>
      <c r="E1800" s="208" t="s">
        <v>19</v>
      </c>
      <c r="F1800" s="209" t="s">
        <v>2522</v>
      </c>
      <c r="G1800" s="207"/>
      <c r="H1800" s="210">
        <v>9.6</v>
      </c>
      <c r="I1800" s="211"/>
      <c r="J1800" s="207"/>
      <c r="K1800" s="207"/>
      <c r="L1800" s="212"/>
      <c r="M1800" s="213"/>
      <c r="N1800" s="214"/>
      <c r="O1800" s="214"/>
      <c r="P1800" s="214"/>
      <c r="Q1800" s="214"/>
      <c r="R1800" s="214"/>
      <c r="S1800" s="214"/>
      <c r="T1800" s="215"/>
      <c r="AT1800" s="216" t="s">
        <v>254</v>
      </c>
      <c r="AU1800" s="216" t="s">
        <v>86</v>
      </c>
      <c r="AV1800" s="13" t="s">
        <v>86</v>
      </c>
      <c r="AW1800" s="13" t="s">
        <v>37</v>
      </c>
      <c r="AX1800" s="13" t="s">
        <v>76</v>
      </c>
      <c r="AY1800" s="216" t="s">
        <v>142</v>
      </c>
    </row>
    <row r="1801" spans="1:65" s="13" customFormat="1" ht="11.25">
      <c r="B1801" s="206"/>
      <c r="C1801" s="207"/>
      <c r="D1801" s="198" t="s">
        <v>254</v>
      </c>
      <c r="E1801" s="208" t="s">
        <v>19</v>
      </c>
      <c r="F1801" s="209" t="s">
        <v>2523</v>
      </c>
      <c r="G1801" s="207"/>
      <c r="H1801" s="210">
        <v>9.6</v>
      </c>
      <c r="I1801" s="211"/>
      <c r="J1801" s="207"/>
      <c r="K1801" s="207"/>
      <c r="L1801" s="212"/>
      <c r="M1801" s="213"/>
      <c r="N1801" s="214"/>
      <c r="O1801" s="214"/>
      <c r="P1801" s="214"/>
      <c r="Q1801" s="214"/>
      <c r="R1801" s="214"/>
      <c r="S1801" s="214"/>
      <c r="T1801" s="215"/>
      <c r="AT1801" s="216" t="s">
        <v>254</v>
      </c>
      <c r="AU1801" s="216" t="s">
        <v>86</v>
      </c>
      <c r="AV1801" s="13" t="s">
        <v>86</v>
      </c>
      <c r="AW1801" s="13" t="s">
        <v>37</v>
      </c>
      <c r="AX1801" s="13" t="s">
        <v>76</v>
      </c>
      <c r="AY1801" s="216" t="s">
        <v>142</v>
      </c>
    </row>
    <row r="1802" spans="1:65" s="13" customFormat="1" ht="11.25">
      <c r="B1802" s="206"/>
      <c r="C1802" s="207"/>
      <c r="D1802" s="198" t="s">
        <v>254</v>
      </c>
      <c r="E1802" s="208" t="s">
        <v>19</v>
      </c>
      <c r="F1802" s="209" t="s">
        <v>2524</v>
      </c>
      <c r="G1802" s="207"/>
      <c r="H1802" s="210">
        <v>16.98</v>
      </c>
      <c r="I1802" s="211"/>
      <c r="J1802" s="207"/>
      <c r="K1802" s="207"/>
      <c r="L1802" s="212"/>
      <c r="M1802" s="213"/>
      <c r="N1802" s="214"/>
      <c r="O1802" s="214"/>
      <c r="P1802" s="214"/>
      <c r="Q1802" s="214"/>
      <c r="R1802" s="214"/>
      <c r="S1802" s="214"/>
      <c r="T1802" s="215"/>
      <c r="AT1802" s="216" t="s">
        <v>254</v>
      </c>
      <c r="AU1802" s="216" t="s">
        <v>86</v>
      </c>
      <c r="AV1802" s="13" t="s">
        <v>86</v>
      </c>
      <c r="AW1802" s="13" t="s">
        <v>37</v>
      </c>
      <c r="AX1802" s="13" t="s">
        <v>76</v>
      </c>
      <c r="AY1802" s="216" t="s">
        <v>142</v>
      </c>
    </row>
    <row r="1803" spans="1:65" s="13" customFormat="1" ht="11.25">
      <c r="B1803" s="206"/>
      <c r="C1803" s="207"/>
      <c r="D1803" s="198" t="s">
        <v>254</v>
      </c>
      <c r="E1803" s="208" t="s">
        <v>19</v>
      </c>
      <c r="F1803" s="209" t="s">
        <v>2525</v>
      </c>
      <c r="G1803" s="207"/>
      <c r="H1803" s="210">
        <v>4</v>
      </c>
      <c r="I1803" s="211"/>
      <c r="J1803" s="207"/>
      <c r="K1803" s="207"/>
      <c r="L1803" s="212"/>
      <c r="M1803" s="213"/>
      <c r="N1803" s="214"/>
      <c r="O1803" s="214"/>
      <c r="P1803" s="214"/>
      <c r="Q1803" s="214"/>
      <c r="R1803" s="214"/>
      <c r="S1803" s="214"/>
      <c r="T1803" s="215"/>
      <c r="AT1803" s="216" t="s">
        <v>254</v>
      </c>
      <c r="AU1803" s="216" t="s">
        <v>86</v>
      </c>
      <c r="AV1803" s="13" t="s">
        <v>86</v>
      </c>
      <c r="AW1803" s="13" t="s">
        <v>37</v>
      </c>
      <c r="AX1803" s="13" t="s">
        <v>76</v>
      </c>
      <c r="AY1803" s="216" t="s">
        <v>142</v>
      </c>
    </row>
    <row r="1804" spans="1:65" s="13" customFormat="1" ht="11.25">
      <c r="B1804" s="206"/>
      <c r="C1804" s="207"/>
      <c r="D1804" s="198" t="s">
        <v>254</v>
      </c>
      <c r="E1804" s="208" t="s">
        <v>19</v>
      </c>
      <c r="F1804" s="209" t="s">
        <v>2526</v>
      </c>
      <c r="G1804" s="207"/>
      <c r="H1804" s="210">
        <v>9.8000000000000007</v>
      </c>
      <c r="I1804" s="211"/>
      <c r="J1804" s="207"/>
      <c r="K1804" s="207"/>
      <c r="L1804" s="212"/>
      <c r="M1804" s="213"/>
      <c r="N1804" s="214"/>
      <c r="O1804" s="214"/>
      <c r="P1804" s="214"/>
      <c r="Q1804" s="214"/>
      <c r="R1804" s="214"/>
      <c r="S1804" s="214"/>
      <c r="T1804" s="215"/>
      <c r="AT1804" s="216" t="s">
        <v>254</v>
      </c>
      <c r="AU1804" s="216" t="s">
        <v>86</v>
      </c>
      <c r="AV1804" s="13" t="s">
        <v>86</v>
      </c>
      <c r="AW1804" s="13" t="s">
        <v>37</v>
      </c>
      <c r="AX1804" s="13" t="s">
        <v>76</v>
      </c>
      <c r="AY1804" s="216" t="s">
        <v>142</v>
      </c>
    </row>
    <row r="1805" spans="1:65" s="13" customFormat="1" ht="11.25">
      <c r="B1805" s="206"/>
      <c r="C1805" s="207"/>
      <c r="D1805" s="198" t="s">
        <v>254</v>
      </c>
      <c r="E1805" s="208" t="s">
        <v>19</v>
      </c>
      <c r="F1805" s="209" t="s">
        <v>2527</v>
      </c>
      <c r="G1805" s="207"/>
      <c r="H1805" s="210">
        <v>8.6</v>
      </c>
      <c r="I1805" s="211"/>
      <c r="J1805" s="207"/>
      <c r="K1805" s="207"/>
      <c r="L1805" s="212"/>
      <c r="M1805" s="213"/>
      <c r="N1805" s="214"/>
      <c r="O1805" s="214"/>
      <c r="P1805" s="214"/>
      <c r="Q1805" s="214"/>
      <c r="R1805" s="214"/>
      <c r="S1805" s="214"/>
      <c r="T1805" s="215"/>
      <c r="AT1805" s="216" t="s">
        <v>254</v>
      </c>
      <c r="AU1805" s="216" t="s">
        <v>86</v>
      </c>
      <c r="AV1805" s="13" t="s">
        <v>86</v>
      </c>
      <c r="AW1805" s="13" t="s">
        <v>37</v>
      </c>
      <c r="AX1805" s="13" t="s">
        <v>76</v>
      </c>
      <c r="AY1805" s="216" t="s">
        <v>142</v>
      </c>
    </row>
    <row r="1806" spans="1:65" s="14" customFormat="1" ht="11.25">
      <c r="B1806" s="217"/>
      <c r="C1806" s="218"/>
      <c r="D1806" s="198" t="s">
        <v>254</v>
      </c>
      <c r="E1806" s="219" t="s">
        <v>19</v>
      </c>
      <c r="F1806" s="220" t="s">
        <v>266</v>
      </c>
      <c r="G1806" s="218"/>
      <c r="H1806" s="221">
        <v>210.69</v>
      </c>
      <c r="I1806" s="222"/>
      <c r="J1806" s="218"/>
      <c r="K1806" s="218"/>
      <c r="L1806" s="223"/>
      <c r="M1806" s="224"/>
      <c r="N1806" s="225"/>
      <c r="O1806" s="225"/>
      <c r="P1806" s="225"/>
      <c r="Q1806" s="225"/>
      <c r="R1806" s="225"/>
      <c r="S1806" s="225"/>
      <c r="T1806" s="226"/>
      <c r="AT1806" s="227" t="s">
        <v>254</v>
      </c>
      <c r="AU1806" s="227" t="s">
        <v>86</v>
      </c>
      <c r="AV1806" s="14" t="s">
        <v>167</v>
      </c>
      <c r="AW1806" s="14" t="s">
        <v>37</v>
      </c>
      <c r="AX1806" s="14" t="s">
        <v>84</v>
      </c>
      <c r="AY1806" s="227" t="s">
        <v>142</v>
      </c>
    </row>
    <row r="1807" spans="1:65" s="2" customFormat="1" ht="62.65" customHeight="1">
      <c r="A1807" s="36"/>
      <c r="B1807" s="37"/>
      <c r="C1807" s="180" t="s">
        <v>2534</v>
      </c>
      <c r="D1807" s="180" t="s">
        <v>145</v>
      </c>
      <c r="E1807" s="181" t="s">
        <v>2535</v>
      </c>
      <c r="F1807" s="182" t="s">
        <v>2536</v>
      </c>
      <c r="G1807" s="183" t="s">
        <v>251</v>
      </c>
      <c r="H1807" s="184">
        <v>11.135999999999999</v>
      </c>
      <c r="I1807" s="185"/>
      <c r="J1807" s="186">
        <f>ROUND(I1807*H1807,2)</f>
        <v>0</v>
      </c>
      <c r="K1807" s="182" t="s">
        <v>149</v>
      </c>
      <c r="L1807" s="41"/>
      <c r="M1807" s="187" t="s">
        <v>19</v>
      </c>
      <c r="N1807" s="188" t="s">
        <v>47</v>
      </c>
      <c r="O1807" s="66"/>
      <c r="P1807" s="189">
        <f>O1807*H1807</f>
        <v>0</v>
      </c>
      <c r="Q1807" s="189">
        <v>6.4999999999999997E-4</v>
      </c>
      <c r="R1807" s="189">
        <f>Q1807*H1807</f>
        <v>7.238399999999999E-3</v>
      </c>
      <c r="S1807" s="189">
        <v>0</v>
      </c>
      <c r="T1807" s="190">
        <f>S1807*H1807</f>
        <v>0</v>
      </c>
      <c r="U1807" s="36"/>
      <c r="V1807" s="36"/>
      <c r="W1807" s="36"/>
      <c r="X1807" s="36"/>
      <c r="Y1807" s="36"/>
      <c r="Z1807" s="36"/>
      <c r="AA1807" s="36"/>
      <c r="AB1807" s="36"/>
      <c r="AC1807" s="36"/>
      <c r="AD1807" s="36"/>
      <c r="AE1807" s="36"/>
      <c r="AR1807" s="191" t="s">
        <v>339</v>
      </c>
      <c r="AT1807" s="191" t="s">
        <v>145</v>
      </c>
      <c r="AU1807" s="191" t="s">
        <v>86</v>
      </c>
      <c r="AY1807" s="19" t="s">
        <v>142</v>
      </c>
      <c r="BE1807" s="192">
        <f>IF(N1807="základní",J1807,0)</f>
        <v>0</v>
      </c>
      <c r="BF1807" s="192">
        <f>IF(N1807="snížená",J1807,0)</f>
        <v>0</v>
      </c>
      <c r="BG1807" s="192">
        <f>IF(N1807="zákl. přenesená",J1807,0)</f>
        <v>0</v>
      </c>
      <c r="BH1807" s="192">
        <f>IF(N1807="sníž. přenesená",J1807,0)</f>
        <v>0</v>
      </c>
      <c r="BI1807" s="192">
        <f>IF(N1807="nulová",J1807,0)</f>
        <v>0</v>
      </c>
      <c r="BJ1807" s="19" t="s">
        <v>84</v>
      </c>
      <c r="BK1807" s="192">
        <f>ROUND(I1807*H1807,2)</f>
        <v>0</v>
      </c>
      <c r="BL1807" s="19" t="s">
        <v>339</v>
      </c>
      <c r="BM1807" s="191" t="s">
        <v>2537</v>
      </c>
    </row>
    <row r="1808" spans="1:65" s="2" customFormat="1" ht="11.25">
      <c r="A1808" s="36"/>
      <c r="B1808" s="37"/>
      <c r="C1808" s="38"/>
      <c r="D1808" s="193" t="s">
        <v>152</v>
      </c>
      <c r="E1808" s="38"/>
      <c r="F1808" s="194" t="s">
        <v>2538</v>
      </c>
      <c r="G1808" s="38"/>
      <c r="H1808" s="38"/>
      <c r="I1808" s="195"/>
      <c r="J1808" s="38"/>
      <c r="K1808" s="38"/>
      <c r="L1808" s="41"/>
      <c r="M1808" s="196"/>
      <c r="N1808" s="197"/>
      <c r="O1808" s="66"/>
      <c r="P1808" s="66"/>
      <c r="Q1808" s="66"/>
      <c r="R1808" s="66"/>
      <c r="S1808" s="66"/>
      <c r="T1808" s="67"/>
      <c r="U1808" s="36"/>
      <c r="V1808" s="36"/>
      <c r="W1808" s="36"/>
      <c r="X1808" s="36"/>
      <c r="Y1808" s="36"/>
      <c r="Z1808" s="36"/>
      <c r="AA1808" s="36"/>
      <c r="AB1808" s="36"/>
      <c r="AC1808" s="36"/>
      <c r="AD1808" s="36"/>
      <c r="AE1808" s="36"/>
      <c r="AT1808" s="19" t="s">
        <v>152</v>
      </c>
      <c r="AU1808" s="19" t="s">
        <v>86</v>
      </c>
    </row>
    <row r="1809" spans="1:65" s="13" customFormat="1" ht="11.25">
      <c r="B1809" s="206"/>
      <c r="C1809" s="207"/>
      <c r="D1809" s="198" t="s">
        <v>254</v>
      </c>
      <c r="E1809" s="208" t="s">
        <v>19</v>
      </c>
      <c r="F1809" s="209" t="s">
        <v>2539</v>
      </c>
      <c r="G1809" s="207"/>
      <c r="H1809" s="210">
        <v>11.135999999999999</v>
      </c>
      <c r="I1809" s="211"/>
      <c r="J1809" s="207"/>
      <c r="K1809" s="207"/>
      <c r="L1809" s="212"/>
      <c r="M1809" s="213"/>
      <c r="N1809" s="214"/>
      <c r="O1809" s="214"/>
      <c r="P1809" s="214"/>
      <c r="Q1809" s="214"/>
      <c r="R1809" s="214"/>
      <c r="S1809" s="214"/>
      <c r="T1809" s="215"/>
      <c r="AT1809" s="216" t="s">
        <v>254</v>
      </c>
      <c r="AU1809" s="216" t="s">
        <v>86</v>
      </c>
      <c r="AV1809" s="13" t="s">
        <v>86</v>
      </c>
      <c r="AW1809" s="13" t="s">
        <v>37</v>
      </c>
      <c r="AX1809" s="13" t="s">
        <v>84</v>
      </c>
      <c r="AY1809" s="216" t="s">
        <v>142</v>
      </c>
    </row>
    <row r="1810" spans="1:65" s="2" customFormat="1" ht="37.9" customHeight="1">
      <c r="A1810" s="36"/>
      <c r="B1810" s="37"/>
      <c r="C1810" s="228" t="s">
        <v>2540</v>
      </c>
      <c r="D1810" s="228" t="s">
        <v>351</v>
      </c>
      <c r="E1810" s="229" t="s">
        <v>2541</v>
      </c>
      <c r="F1810" s="230" t="s">
        <v>2542</v>
      </c>
      <c r="G1810" s="231" t="s">
        <v>514</v>
      </c>
      <c r="H1810" s="232">
        <v>1</v>
      </c>
      <c r="I1810" s="233"/>
      <c r="J1810" s="234">
        <f>ROUND(I1810*H1810,2)</f>
        <v>0</v>
      </c>
      <c r="K1810" s="230" t="s">
        <v>19</v>
      </c>
      <c r="L1810" s="235"/>
      <c r="M1810" s="236" t="s">
        <v>19</v>
      </c>
      <c r="N1810" s="237" t="s">
        <v>47</v>
      </c>
      <c r="O1810" s="66"/>
      <c r="P1810" s="189">
        <f>O1810*H1810</f>
        <v>0</v>
      </c>
      <c r="Q1810" s="189">
        <v>0</v>
      </c>
      <c r="R1810" s="189">
        <f>Q1810*H1810</f>
        <v>0</v>
      </c>
      <c r="S1810" s="189">
        <v>0</v>
      </c>
      <c r="T1810" s="190">
        <f>S1810*H1810</f>
        <v>0</v>
      </c>
      <c r="U1810" s="36"/>
      <c r="V1810" s="36"/>
      <c r="W1810" s="36"/>
      <c r="X1810" s="36"/>
      <c r="Y1810" s="36"/>
      <c r="Z1810" s="36"/>
      <c r="AA1810" s="36"/>
      <c r="AB1810" s="36"/>
      <c r="AC1810" s="36"/>
      <c r="AD1810" s="36"/>
      <c r="AE1810" s="36"/>
      <c r="AR1810" s="191" t="s">
        <v>437</v>
      </c>
      <c r="AT1810" s="191" t="s">
        <v>351</v>
      </c>
      <c r="AU1810" s="191" t="s">
        <v>86</v>
      </c>
      <c r="AY1810" s="19" t="s">
        <v>142</v>
      </c>
      <c r="BE1810" s="192">
        <f>IF(N1810="základní",J1810,0)</f>
        <v>0</v>
      </c>
      <c r="BF1810" s="192">
        <f>IF(N1810="snížená",J1810,0)</f>
        <v>0</v>
      </c>
      <c r="BG1810" s="192">
        <f>IF(N1810="zákl. přenesená",J1810,0)</f>
        <v>0</v>
      </c>
      <c r="BH1810" s="192">
        <f>IF(N1810="sníž. přenesená",J1810,0)</f>
        <v>0</v>
      </c>
      <c r="BI1810" s="192">
        <f>IF(N1810="nulová",J1810,0)</f>
        <v>0</v>
      </c>
      <c r="BJ1810" s="19" t="s">
        <v>84</v>
      </c>
      <c r="BK1810" s="192">
        <f>ROUND(I1810*H1810,2)</f>
        <v>0</v>
      </c>
      <c r="BL1810" s="19" t="s">
        <v>339</v>
      </c>
      <c r="BM1810" s="191" t="s">
        <v>2543</v>
      </c>
    </row>
    <row r="1811" spans="1:65" s="2" customFormat="1" ht="29.25">
      <c r="A1811" s="36"/>
      <c r="B1811" s="37"/>
      <c r="C1811" s="38"/>
      <c r="D1811" s="198" t="s">
        <v>154</v>
      </c>
      <c r="E1811" s="38"/>
      <c r="F1811" s="199" t="s">
        <v>2544</v>
      </c>
      <c r="G1811" s="38"/>
      <c r="H1811" s="38"/>
      <c r="I1811" s="195"/>
      <c r="J1811" s="38"/>
      <c r="K1811" s="38"/>
      <c r="L1811" s="41"/>
      <c r="M1811" s="196"/>
      <c r="N1811" s="197"/>
      <c r="O1811" s="66"/>
      <c r="P1811" s="66"/>
      <c r="Q1811" s="66"/>
      <c r="R1811" s="66"/>
      <c r="S1811" s="66"/>
      <c r="T1811" s="67"/>
      <c r="U1811" s="36"/>
      <c r="V1811" s="36"/>
      <c r="W1811" s="36"/>
      <c r="X1811" s="36"/>
      <c r="Y1811" s="36"/>
      <c r="Z1811" s="36"/>
      <c r="AA1811" s="36"/>
      <c r="AB1811" s="36"/>
      <c r="AC1811" s="36"/>
      <c r="AD1811" s="36"/>
      <c r="AE1811" s="36"/>
      <c r="AT1811" s="19" t="s">
        <v>154</v>
      </c>
      <c r="AU1811" s="19" t="s">
        <v>86</v>
      </c>
    </row>
    <row r="1812" spans="1:65" s="2" customFormat="1" ht="24.2" customHeight="1">
      <c r="A1812" s="36"/>
      <c r="B1812" s="37"/>
      <c r="C1812" s="180" t="s">
        <v>2545</v>
      </c>
      <c r="D1812" s="180" t="s">
        <v>145</v>
      </c>
      <c r="E1812" s="181" t="s">
        <v>2546</v>
      </c>
      <c r="F1812" s="182" t="s">
        <v>2547</v>
      </c>
      <c r="G1812" s="183" t="s">
        <v>514</v>
      </c>
      <c r="H1812" s="184">
        <v>4</v>
      </c>
      <c r="I1812" s="185"/>
      <c r="J1812" s="186">
        <f>ROUND(I1812*H1812,2)</f>
        <v>0</v>
      </c>
      <c r="K1812" s="182" t="s">
        <v>149</v>
      </c>
      <c r="L1812" s="41"/>
      <c r="M1812" s="187" t="s">
        <v>19</v>
      </c>
      <c r="N1812" s="188" t="s">
        <v>47</v>
      </c>
      <c r="O1812" s="66"/>
      <c r="P1812" s="189">
        <f>O1812*H1812</f>
        <v>0</v>
      </c>
      <c r="Q1812" s="189">
        <v>0</v>
      </c>
      <c r="R1812" s="189">
        <f>Q1812*H1812</f>
        <v>0</v>
      </c>
      <c r="S1812" s="189">
        <v>0</v>
      </c>
      <c r="T1812" s="190">
        <f>S1812*H1812</f>
        <v>0</v>
      </c>
      <c r="U1812" s="36"/>
      <c r="V1812" s="36"/>
      <c r="W1812" s="36"/>
      <c r="X1812" s="36"/>
      <c r="Y1812" s="36"/>
      <c r="Z1812" s="36"/>
      <c r="AA1812" s="36"/>
      <c r="AB1812" s="36"/>
      <c r="AC1812" s="36"/>
      <c r="AD1812" s="36"/>
      <c r="AE1812" s="36"/>
      <c r="AR1812" s="191" t="s">
        <v>339</v>
      </c>
      <c r="AT1812" s="191" t="s">
        <v>145</v>
      </c>
      <c r="AU1812" s="191" t="s">
        <v>86</v>
      </c>
      <c r="AY1812" s="19" t="s">
        <v>142</v>
      </c>
      <c r="BE1812" s="192">
        <f>IF(N1812="základní",J1812,0)</f>
        <v>0</v>
      </c>
      <c r="BF1812" s="192">
        <f>IF(N1812="snížená",J1812,0)</f>
        <v>0</v>
      </c>
      <c r="BG1812" s="192">
        <f>IF(N1812="zákl. přenesená",J1812,0)</f>
        <v>0</v>
      </c>
      <c r="BH1812" s="192">
        <f>IF(N1812="sníž. přenesená",J1812,0)</f>
        <v>0</v>
      </c>
      <c r="BI1812" s="192">
        <f>IF(N1812="nulová",J1812,0)</f>
        <v>0</v>
      </c>
      <c r="BJ1812" s="19" t="s">
        <v>84</v>
      </c>
      <c r="BK1812" s="192">
        <f>ROUND(I1812*H1812,2)</f>
        <v>0</v>
      </c>
      <c r="BL1812" s="19" t="s">
        <v>339</v>
      </c>
      <c r="BM1812" s="191" t="s">
        <v>2548</v>
      </c>
    </row>
    <row r="1813" spans="1:65" s="2" customFormat="1" ht="11.25">
      <c r="A1813" s="36"/>
      <c r="B1813" s="37"/>
      <c r="C1813" s="38"/>
      <c r="D1813" s="193" t="s">
        <v>152</v>
      </c>
      <c r="E1813" s="38"/>
      <c r="F1813" s="194" t="s">
        <v>2549</v>
      </c>
      <c r="G1813" s="38"/>
      <c r="H1813" s="38"/>
      <c r="I1813" s="195"/>
      <c r="J1813" s="38"/>
      <c r="K1813" s="38"/>
      <c r="L1813" s="41"/>
      <c r="M1813" s="196"/>
      <c r="N1813" s="197"/>
      <c r="O1813" s="66"/>
      <c r="P1813" s="66"/>
      <c r="Q1813" s="66"/>
      <c r="R1813" s="66"/>
      <c r="S1813" s="66"/>
      <c r="T1813" s="67"/>
      <c r="U1813" s="36"/>
      <c r="V1813" s="36"/>
      <c r="W1813" s="36"/>
      <c r="X1813" s="36"/>
      <c r="Y1813" s="36"/>
      <c r="Z1813" s="36"/>
      <c r="AA1813" s="36"/>
      <c r="AB1813" s="36"/>
      <c r="AC1813" s="36"/>
      <c r="AD1813" s="36"/>
      <c r="AE1813" s="36"/>
      <c r="AT1813" s="19" t="s">
        <v>152</v>
      </c>
      <c r="AU1813" s="19" t="s">
        <v>86</v>
      </c>
    </row>
    <row r="1814" spans="1:65" s="13" customFormat="1" ht="11.25">
      <c r="B1814" s="206"/>
      <c r="C1814" s="207"/>
      <c r="D1814" s="198" t="s">
        <v>254</v>
      </c>
      <c r="E1814" s="208" t="s">
        <v>19</v>
      </c>
      <c r="F1814" s="209" t="s">
        <v>2550</v>
      </c>
      <c r="G1814" s="207"/>
      <c r="H1814" s="210">
        <v>1</v>
      </c>
      <c r="I1814" s="211"/>
      <c r="J1814" s="207"/>
      <c r="K1814" s="207"/>
      <c r="L1814" s="212"/>
      <c r="M1814" s="213"/>
      <c r="N1814" s="214"/>
      <c r="O1814" s="214"/>
      <c r="P1814" s="214"/>
      <c r="Q1814" s="214"/>
      <c r="R1814" s="214"/>
      <c r="S1814" s="214"/>
      <c r="T1814" s="215"/>
      <c r="AT1814" s="216" t="s">
        <v>254</v>
      </c>
      <c r="AU1814" s="216" t="s">
        <v>86</v>
      </c>
      <c r="AV1814" s="13" t="s">
        <v>86</v>
      </c>
      <c r="AW1814" s="13" t="s">
        <v>37</v>
      </c>
      <c r="AX1814" s="13" t="s">
        <v>76</v>
      </c>
      <c r="AY1814" s="216" t="s">
        <v>142</v>
      </c>
    </row>
    <row r="1815" spans="1:65" s="13" customFormat="1" ht="11.25">
      <c r="B1815" s="206"/>
      <c r="C1815" s="207"/>
      <c r="D1815" s="198" t="s">
        <v>254</v>
      </c>
      <c r="E1815" s="208" t="s">
        <v>19</v>
      </c>
      <c r="F1815" s="209" t="s">
        <v>2551</v>
      </c>
      <c r="G1815" s="207"/>
      <c r="H1815" s="210">
        <v>1</v>
      </c>
      <c r="I1815" s="211"/>
      <c r="J1815" s="207"/>
      <c r="K1815" s="207"/>
      <c r="L1815" s="212"/>
      <c r="M1815" s="213"/>
      <c r="N1815" s="214"/>
      <c r="O1815" s="214"/>
      <c r="P1815" s="214"/>
      <c r="Q1815" s="214"/>
      <c r="R1815" s="214"/>
      <c r="S1815" s="214"/>
      <c r="T1815" s="215"/>
      <c r="AT1815" s="216" t="s">
        <v>254</v>
      </c>
      <c r="AU1815" s="216" t="s">
        <v>86</v>
      </c>
      <c r="AV1815" s="13" t="s">
        <v>86</v>
      </c>
      <c r="AW1815" s="13" t="s">
        <v>37</v>
      </c>
      <c r="AX1815" s="13" t="s">
        <v>76</v>
      </c>
      <c r="AY1815" s="216" t="s">
        <v>142</v>
      </c>
    </row>
    <row r="1816" spans="1:65" s="13" customFormat="1" ht="11.25">
      <c r="B1816" s="206"/>
      <c r="C1816" s="207"/>
      <c r="D1816" s="198" t="s">
        <v>254</v>
      </c>
      <c r="E1816" s="208" t="s">
        <v>19</v>
      </c>
      <c r="F1816" s="209" t="s">
        <v>2552</v>
      </c>
      <c r="G1816" s="207"/>
      <c r="H1816" s="210">
        <v>1</v>
      </c>
      <c r="I1816" s="211"/>
      <c r="J1816" s="207"/>
      <c r="K1816" s="207"/>
      <c r="L1816" s="212"/>
      <c r="M1816" s="213"/>
      <c r="N1816" s="214"/>
      <c r="O1816" s="214"/>
      <c r="P1816" s="214"/>
      <c r="Q1816" s="214"/>
      <c r="R1816" s="214"/>
      <c r="S1816" s="214"/>
      <c r="T1816" s="215"/>
      <c r="AT1816" s="216" t="s">
        <v>254</v>
      </c>
      <c r="AU1816" s="216" t="s">
        <v>86</v>
      </c>
      <c r="AV1816" s="13" t="s">
        <v>86</v>
      </c>
      <c r="AW1816" s="13" t="s">
        <v>37</v>
      </c>
      <c r="AX1816" s="13" t="s">
        <v>76</v>
      </c>
      <c r="AY1816" s="216" t="s">
        <v>142</v>
      </c>
    </row>
    <row r="1817" spans="1:65" s="13" customFormat="1" ht="11.25">
      <c r="B1817" s="206"/>
      <c r="C1817" s="207"/>
      <c r="D1817" s="198" t="s">
        <v>254</v>
      </c>
      <c r="E1817" s="208" t="s">
        <v>19</v>
      </c>
      <c r="F1817" s="209" t="s">
        <v>2553</v>
      </c>
      <c r="G1817" s="207"/>
      <c r="H1817" s="210">
        <v>1</v>
      </c>
      <c r="I1817" s="211"/>
      <c r="J1817" s="207"/>
      <c r="K1817" s="207"/>
      <c r="L1817" s="212"/>
      <c r="M1817" s="213"/>
      <c r="N1817" s="214"/>
      <c r="O1817" s="214"/>
      <c r="P1817" s="214"/>
      <c r="Q1817" s="214"/>
      <c r="R1817" s="214"/>
      <c r="S1817" s="214"/>
      <c r="T1817" s="215"/>
      <c r="AT1817" s="216" t="s">
        <v>254</v>
      </c>
      <c r="AU1817" s="216" t="s">
        <v>86</v>
      </c>
      <c r="AV1817" s="13" t="s">
        <v>86</v>
      </c>
      <c r="AW1817" s="13" t="s">
        <v>37</v>
      </c>
      <c r="AX1817" s="13" t="s">
        <v>76</v>
      </c>
      <c r="AY1817" s="216" t="s">
        <v>142</v>
      </c>
    </row>
    <row r="1818" spans="1:65" s="14" customFormat="1" ht="11.25">
      <c r="B1818" s="217"/>
      <c r="C1818" s="218"/>
      <c r="D1818" s="198" t="s">
        <v>254</v>
      </c>
      <c r="E1818" s="219" t="s">
        <v>19</v>
      </c>
      <c r="F1818" s="220" t="s">
        <v>266</v>
      </c>
      <c r="G1818" s="218"/>
      <c r="H1818" s="221">
        <v>4</v>
      </c>
      <c r="I1818" s="222"/>
      <c r="J1818" s="218"/>
      <c r="K1818" s="218"/>
      <c r="L1818" s="223"/>
      <c r="M1818" s="224"/>
      <c r="N1818" s="225"/>
      <c r="O1818" s="225"/>
      <c r="P1818" s="225"/>
      <c r="Q1818" s="225"/>
      <c r="R1818" s="225"/>
      <c r="S1818" s="225"/>
      <c r="T1818" s="226"/>
      <c r="AT1818" s="227" t="s">
        <v>254</v>
      </c>
      <c r="AU1818" s="227" t="s">
        <v>86</v>
      </c>
      <c r="AV1818" s="14" t="s">
        <v>167</v>
      </c>
      <c r="AW1818" s="14" t="s">
        <v>37</v>
      </c>
      <c r="AX1818" s="14" t="s">
        <v>84</v>
      </c>
      <c r="AY1818" s="227" t="s">
        <v>142</v>
      </c>
    </row>
    <row r="1819" spans="1:65" s="2" customFormat="1" ht="55.5" customHeight="1">
      <c r="A1819" s="36"/>
      <c r="B1819" s="37"/>
      <c r="C1819" s="228" t="s">
        <v>2554</v>
      </c>
      <c r="D1819" s="228" t="s">
        <v>351</v>
      </c>
      <c r="E1819" s="229" t="s">
        <v>2555</v>
      </c>
      <c r="F1819" s="230" t="s">
        <v>2556</v>
      </c>
      <c r="G1819" s="231" t="s">
        <v>514</v>
      </c>
      <c r="H1819" s="232">
        <v>1</v>
      </c>
      <c r="I1819" s="233"/>
      <c r="J1819" s="234">
        <f>ROUND(I1819*H1819,2)</f>
        <v>0</v>
      </c>
      <c r="K1819" s="230" t="s">
        <v>19</v>
      </c>
      <c r="L1819" s="235"/>
      <c r="M1819" s="236" t="s">
        <v>19</v>
      </c>
      <c r="N1819" s="237" t="s">
        <v>47</v>
      </c>
      <c r="O1819" s="66"/>
      <c r="P1819" s="189">
        <f>O1819*H1819</f>
        <v>0</v>
      </c>
      <c r="Q1819" s="189">
        <v>0</v>
      </c>
      <c r="R1819" s="189">
        <f>Q1819*H1819</f>
        <v>0</v>
      </c>
      <c r="S1819" s="189">
        <v>0</v>
      </c>
      <c r="T1819" s="190">
        <f>S1819*H1819</f>
        <v>0</v>
      </c>
      <c r="U1819" s="36"/>
      <c r="V1819" s="36"/>
      <c r="W1819" s="36"/>
      <c r="X1819" s="36"/>
      <c r="Y1819" s="36"/>
      <c r="Z1819" s="36"/>
      <c r="AA1819" s="36"/>
      <c r="AB1819" s="36"/>
      <c r="AC1819" s="36"/>
      <c r="AD1819" s="36"/>
      <c r="AE1819" s="36"/>
      <c r="AR1819" s="191" t="s">
        <v>437</v>
      </c>
      <c r="AT1819" s="191" t="s">
        <v>351</v>
      </c>
      <c r="AU1819" s="191" t="s">
        <v>86</v>
      </c>
      <c r="AY1819" s="19" t="s">
        <v>142</v>
      </c>
      <c r="BE1819" s="192">
        <f>IF(N1819="základní",J1819,0)</f>
        <v>0</v>
      </c>
      <c r="BF1819" s="192">
        <f>IF(N1819="snížená",J1819,0)</f>
        <v>0</v>
      </c>
      <c r="BG1819" s="192">
        <f>IF(N1819="zákl. přenesená",J1819,0)</f>
        <v>0</v>
      </c>
      <c r="BH1819" s="192">
        <f>IF(N1819="sníž. přenesená",J1819,0)</f>
        <v>0</v>
      </c>
      <c r="BI1819" s="192">
        <f>IF(N1819="nulová",J1819,0)</f>
        <v>0</v>
      </c>
      <c r="BJ1819" s="19" t="s">
        <v>84</v>
      </c>
      <c r="BK1819" s="192">
        <f>ROUND(I1819*H1819,2)</f>
        <v>0</v>
      </c>
      <c r="BL1819" s="19" t="s">
        <v>339</v>
      </c>
      <c r="BM1819" s="191" t="s">
        <v>2557</v>
      </c>
    </row>
    <row r="1820" spans="1:65" s="2" customFormat="1" ht="19.5">
      <c r="A1820" s="36"/>
      <c r="B1820" s="37"/>
      <c r="C1820" s="38"/>
      <c r="D1820" s="198" t="s">
        <v>154</v>
      </c>
      <c r="E1820" s="38"/>
      <c r="F1820" s="199" t="s">
        <v>2558</v>
      </c>
      <c r="G1820" s="38"/>
      <c r="H1820" s="38"/>
      <c r="I1820" s="195"/>
      <c r="J1820" s="38"/>
      <c r="K1820" s="38"/>
      <c r="L1820" s="41"/>
      <c r="M1820" s="196"/>
      <c r="N1820" s="197"/>
      <c r="O1820" s="66"/>
      <c r="P1820" s="66"/>
      <c r="Q1820" s="66"/>
      <c r="R1820" s="66"/>
      <c r="S1820" s="66"/>
      <c r="T1820" s="67"/>
      <c r="U1820" s="36"/>
      <c r="V1820" s="36"/>
      <c r="W1820" s="36"/>
      <c r="X1820" s="36"/>
      <c r="Y1820" s="36"/>
      <c r="Z1820" s="36"/>
      <c r="AA1820" s="36"/>
      <c r="AB1820" s="36"/>
      <c r="AC1820" s="36"/>
      <c r="AD1820" s="36"/>
      <c r="AE1820" s="36"/>
      <c r="AT1820" s="19" t="s">
        <v>154</v>
      </c>
      <c r="AU1820" s="19" t="s">
        <v>86</v>
      </c>
    </row>
    <row r="1821" spans="1:65" s="2" customFormat="1" ht="55.5" customHeight="1">
      <c r="A1821" s="36"/>
      <c r="B1821" s="37"/>
      <c r="C1821" s="228" t="s">
        <v>2559</v>
      </c>
      <c r="D1821" s="228" t="s">
        <v>351</v>
      </c>
      <c r="E1821" s="229" t="s">
        <v>2560</v>
      </c>
      <c r="F1821" s="230" t="s">
        <v>2561</v>
      </c>
      <c r="G1821" s="231" t="s">
        <v>514</v>
      </c>
      <c r="H1821" s="232">
        <v>1</v>
      </c>
      <c r="I1821" s="233"/>
      <c r="J1821" s="234">
        <f>ROUND(I1821*H1821,2)</f>
        <v>0</v>
      </c>
      <c r="K1821" s="230" t="s">
        <v>19</v>
      </c>
      <c r="L1821" s="235"/>
      <c r="M1821" s="236" t="s">
        <v>19</v>
      </c>
      <c r="N1821" s="237" t="s">
        <v>47</v>
      </c>
      <c r="O1821" s="66"/>
      <c r="P1821" s="189">
        <f>O1821*H1821</f>
        <v>0</v>
      </c>
      <c r="Q1821" s="189">
        <v>0</v>
      </c>
      <c r="R1821" s="189">
        <f>Q1821*H1821</f>
        <v>0</v>
      </c>
      <c r="S1821" s="189">
        <v>0</v>
      </c>
      <c r="T1821" s="190">
        <f>S1821*H1821</f>
        <v>0</v>
      </c>
      <c r="U1821" s="36"/>
      <c r="V1821" s="36"/>
      <c r="W1821" s="36"/>
      <c r="X1821" s="36"/>
      <c r="Y1821" s="36"/>
      <c r="Z1821" s="36"/>
      <c r="AA1821" s="36"/>
      <c r="AB1821" s="36"/>
      <c r="AC1821" s="36"/>
      <c r="AD1821" s="36"/>
      <c r="AE1821" s="36"/>
      <c r="AR1821" s="191" t="s">
        <v>437</v>
      </c>
      <c r="AT1821" s="191" t="s">
        <v>351</v>
      </c>
      <c r="AU1821" s="191" t="s">
        <v>86</v>
      </c>
      <c r="AY1821" s="19" t="s">
        <v>142</v>
      </c>
      <c r="BE1821" s="192">
        <f>IF(N1821="základní",J1821,0)</f>
        <v>0</v>
      </c>
      <c r="BF1821" s="192">
        <f>IF(N1821="snížená",J1821,0)</f>
        <v>0</v>
      </c>
      <c r="BG1821" s="192">
        <f>IF(N1821="zákl. přenesená",J1821,0)</f>
        <v>0</v>
      </c>
      <c r="BH1821" s="192">
        <f>IF(N1821="sníž. přenesená",J1821,0)</f>
        <v>0</v>
      </c>
      <c r="BI1821" s="192">
        <f>IF(N1821="nulová",J1821,0)</f>
        <v>0</v>
      </c>
      <c r="BJ1821" s="19" t="s">
        <v>84</v>
      </c>
      <c r="BK1821" s="192">
        <f>ROUND(I1821*H1821,2)</f>
        <v>0</v>
      </c>
      <c r="BL1821" s="19" t="s">
        <v>339</v>
      </c>
      <c r="BM1821" s="191" t="s">
        <v>2562</v>
      </c>
    </row>
    <row r="1822" spans="1:65" s="2" customFormat="1" ht="19.5">
      <c r="A1822" s="36"/>
      <c r="B1822" s="37"/>
      <c r="C1822" s="38"/>
      <c r="D1822" s="198" t="s">
        <v>154</v>
      </c>
      <c r="E1822" s="38"/>
      <c r="F1822" s="199" t="s">
        <v>2563</v>
      </c>
      <c r="G1822" s="38"/>
      <c r="H1822" s="38"/>
      <c r="I1822" s="195"/>
      <c r="J1822" s="38"/>
      <c r="K1822" s="38"/>
      <c r="L1822" s="41"/>
      <c r="M1822" s="196"/>
      <c r="N1822" s="197"/>
      <c r="O1822" s="66"/>
      <c r="P1822" s="66"/>
      <c r="Q1822" s="66"/>
      <c r="R1822" s="66"/>
      <c r="S1822" s="66"/>
      <c r="T1822" s="67"/>
      <c r="U1822" s="36"/>
      <c r="V1822" s="36"/>
      <c r="W1822" s="36"/>
      <c r="X1822" s="36"/>
      <c r="Y1822" s="36"/>
      <c r="Z1822" s="36"/>
      <c r="AA1822" s="36"/>
      <c r="AB1822" s="36"/>
      <c r="AC1822" s="36"/>
      <c r="AD1822" s="36"/>
      <c r="AE1822" s="36"/>
      <c r="AT1822" s="19" t="s">
        <v>154</v>
      </c>
      <c r="AU1822" s="19" t="s">
        <v>86</v>
      </c>
    </row>
    <row r="1823" spans="1:65" s="2" customFormat="1" ht="55.5" customHeight="1">
      <c r="A1823" s="36"/>
      <c r="B1823" s="37"/>
      <c r="C1823" s="228" t="s">
        <v>2564</v>
      </c>
      <c r="D1823" s="228" t="s">
        <v>351</v>
      </c>
      <c r="E1823" s="229" t="s">
        <v>2565</v>
      </c>
      <c r="F1823" s="230" t="s">
        <v>2566</v>
      </c>
      <c r="G1823" s="231" t="s">
        <v>514</v>
      </c>
      <c r="H1823" s="232">
        <v>1</v>
      </c>
      <c r="I1823" s="233"/>
      <c r="J1823" s="234">
        <f>ROUND(I1823*H1823,2)</f>
        <v>0</v>
      </c>
      <c r="K1823" s="230" t="s">
        <v>19</v>
      </c>
      <c r="L1823" s="235"/>
      <c r="M1823" s="236" t="s">
        <v>19</v>
      </c>
      <c r="N1823" s="237" t="s">
        <v>47</v>
      </c>
      <c r="O1823" s="66"/>
      <c r="P1823" s="189">
        <f>O1823*H1823</f>
        <v>0</v>
      </c>
      <c r="Q1823" s="189">
        <v>0</v>
      </c>
      <c r="R1823" s="189">
        <f>Q1823*H1823</f>
        <v>0</v>
      </c>
      <c r="S1823" s="189">
        <v>0</v>
      </c>
      <c r="T1823" s="190">
        <f>S1823*H1823</f>
        <v>0</v>
      </c>
      <c r="U1823" s="36"/>
      <c r="V1823" s="36"/>
      <c r="W1823" s="36"/>
      <c r="X1823" s="36"/>
      <c r="Y1823" s="36"/>
      <c r="Z1823" s="36"/>
      <c r="AA1823" s="36"/>
      <c r="AB1823" s="36"/>
      <c r="AC1823" s="36"/>
      <c r="AD1823" s="36"/>
      <c r="AE1823" s="36"/>
      <c r="AR1823" s="191" t="s">
        <v>437</v>
      </c>
      <c r="AT1823" s="191" t="s">
        <v>351</v>
      </c>
      <c r="AU1823" s="191" t="s">
        <v>86</v>
      </c>
      <c r="AY1823" s="19" t="s">
        <v>142</v>
      </c>
      <c r="BE1823" s="192">
        <f>IF(N1823="základní",J1823,0)</f>
        <v>0</v>
      </c>
      <c r="BF1823" s="192">
        <f>IF(N1823="snížená",J1823,0)</f>
        <v>0</v>
      </c>
      <c r="BG1823" s="192">
        <f>IF(N1823="zákl. přenesená",J1823,0)</f>
        <v>0</v>
      </c>
      <c r="BH1823" s="192">
        <f>IF(N1823="sníž. přenesená",J1823,0)</f>
        <v>0</v>
      </c>
      <c r="BI1823" s="192">
        <f>IF(N1823="nulová",J1823,0)</f>
        <v>0</v>
      </c>
      <c r="BJ1823" s="19" t="s">
        <v>84</v>
      </c>
      <c r="BK1823" s="192">
        <f>ROUND(I1823*H1823,2)</f>
        <v>0</v>
      </c>
      <c r="BL1823" s="19" t="s">
        <v>339</v>
      </c>
      <c r="BM1823" s="191" t="s">
        <v>2567</v>
      </c>
    </row>
    <row r="1824" spans="1:65" s="2" customFormat="1" ht="19.5">
      <c r="A1824" s="36"/>
      <c r="B1824" s="37"/>
      <c r="C1824" s="38"/>
      <c r="D1824" s="198" t="s">
        <v>154</v>
      </c>
      <c r="E1824" s="38"/>
      <c r="F1824" s="199" t="s">
        <v>2568</v>
      </c>
      <c r="G1824" s="38"/>
      <c r="H1824" s="38"/>
      <c r="I1824" s="195"/>
      <c r="J1824" s="38"/>
      <c r="K1824" s="38"/>
      <c r="L1824" s="41"/>
      <c r="M1824" s="196"/>
      <c r="N1824" s="197"/>
      <c r="O1824" s="66"/>
      <c r="P1824" s="66"/>
      <c r="Q1824" s="66"/>
      <c r="R1824" s="66"/>
      <c r="S1824" s="66"/>
      <c r="T1824" s="67"/>
      <c r="U1824" s="36"/>
      <c r="V1824" s="36"/>
      <c r="W1824" s="36"/>
      <c r="X1824" s="36"/>
      <c r="Y1824" s="36"/>
      <c r="Z1824" s="36"/>
      <c r="AA1824" s="36"/>
      <c r="AB1824" s="36"/>
      <c r="AC1824" s="36"/>
      <c r="AD1824" s="36"/>
      <c r="AE1824" s="36"/>
      <c r="AT1824" s="19" t="s">
        <v>154</v>
      </c>
      <c r="AU1824" s="19" t="s">
        <v>86</v>
      </c>
    </row>
    <row r="1825" spans="1:65" s="2" customFormat="1" ht="49.15" customHeight="1">
      <c r="A1825" s="36"/>
      <c r="B1825" s="37"/>
      <c r="C1825" s="228" t="s">
        <v>2569</v>
      </c>
      <c r="D1825" s="228" t="s">
        <v>351</v>
      </c>
      <c r="E1825" s="229" t="s">
        <v>2570</v>
      </c>
      <c r="F1825" s="230" t="s">
        <v>2571</v>
      </c>
      <c r="G1825" s="231" t="s">
        <v>514</v>
      </c>
      <c r="H1825" s="232">
        <v>1</v>
      </c>
      <c r="I1825" s="233"/>
      <c r="J1825" s="234">
        <f>ROUND(I1825*H1825,2)</f>
        <v>0</v>
      </c>
      <c r="K1825" s="230" t="s">
        <v>19</v>
      </c>
      <c r="L1825" s="235"/>
      <c r="M1825" s="236" t="s">
        <v>19</v>
      </c>
      <c r="N1825" s="237" t="s">
        <v>47</v>
      </c>
      <c r="O1825" s="66"/>
      <c r="P1825" s="189">
        <f>O1825*H1825</f>
        <v>0</v>
      </c>
      <c r="Q1825" s="189">
        <v>0</v>
      </c>
      <c r="R1825" s="189">
        <f>Q1825*H1825</f>
        <v>0</v>
      </c>
      <c r="S1825" s="189">
        <v>0</v>
      </c>
      <c r="T1825" s="190">
        <f>S1825*H1825</f>
        <v>0</v>
      </c>
      <c r="U1825" s="36"/>
      <c r="V1825" s="36"/>
      <c r="W1825" s="36"/>
      <c r="X1825" s="36"/>
      <c r="Y1825" s="36"/>
      <c r="Z1825" s="36"/>
      <c r="AA1825" s="36"/>
      <c r="AB1825" s="36"/>
      <c r="AC1825" s="36"/>
      <c r="AD1825" s="36"/>
      <c r="AE1825" s="36"/>
      <c r="AR1825" s="191" t="s">
        <v>437</v>
      </c>
      <c r="AT1825" s="191" t="s">
        <v>351</v>
      </c>
      <c r="AU1825" s="191" t="s">
        <v>86</v>
      </c>
      <c r="AY1825" s="19" t="s">
        <v>142</v>
      </c>
      <c r="BE1825" s="192">
        <f>IF(N1825="základní",J1825,0)</f>
        <v>0</v>
      </c>
      <c r="BF1825" s="192">
        <f>IF(N1825="snížená",J1825,0)</f>
        <v>0</v>
      </c>
      <c r="BG1825" s="192">
        <f>IF(N1825="zákl. přenesená",J1825,0)</f>
        <v>0</v>
      </c>
      <c r="BH1825" s="192">
        <f>IF(N1825="sníž. přenesená",J1825,0)</f>
        <v>0</v>
      </c>
      <c r="BI1825" s="192">
        <f>IF(N1825="nulová",J1825,0)</f>
        <v>0</v>
      </c>
      <c r="BJ1825" s="19" t="s">
        <v>84</v>
      </c>
      <c r="BK1825" s="192">
        <f>ROUND(I1825*H1825,2)</f>
        <v>0</v>
      </c>
      <c r="BL1825" s="19" t="s">
        <v>339</v>
      </c>
      <c r="BM1825" s="191" t="s">
        <v>2572</v>
      </c>
    </row>
    <row r="1826" spans="1:65" s="2" customFormat="1" ht="19.5">
      <c r="A1826" s="36"/>
      <c r="B1826" s="37"/>
      <c r="C1826" s="38"/>
      <c r="D1826" s="198" t="s">
        <v>154</v>
      </c>
      <c r="E1826" s="38"/>
      <c r="F1826" s="199" t="s">
        <v>2573</v>
      </c>
      <c r="G1826" s="38"/>
      <c r="H1826" s="38"/>
      <c r="I1826" s="195"/>
      <c r="J1826" s="38"/>
      <c r="K1826" s="38"/>
      <c r="L1826" s="41"/>
      <c r="M1826" s="196"/>
      <c r="N1826" s="197"/>
      <c r="O1826" s="66"/>
      <c r="P1826" s="66"/>
      <c r="Q1826" s="66"/>
      <c r="R1826" s="66"/>
      <c r="S1826" s="66"/>
      <c r="T1826" s="67"/>
      <c r="U1826" s="36"/>
      <c r="V1826" s="36"/>
      <c r="W1826" s="36"/>
      <c r="X1826" s="36"/>
      <c r="Y1826" s="36"/>
      <c r="Z1826" s="36"/>
      <c r="AA1826" s="36"/>
      <c r="AB1826" s="36"/>
      <c r="AC1826" s="36"/>
      <c r="AD1826" s="36"/>
      <c r="AE1826" s="36"/>
      <c r="AT1826" s="19" t="s">
        <v>154</v>
      </c>
      <c r="AU1826" s="19" t="s">
        <v>86</v>
      </c>
    </row>
    <row r="1827" spans="1:65" s="2" customFormat="1" ht="24.2" customHeight="1">
      <c r="A1827" s="36"/>
      <c r="B1827" s="37"/>
      <c r="C1827" s="180" t="s">
        <v>2574</v>
      </c>
      <c r="D1827" s="180" t="s">
        <v>145</v>
      </c>
      <c r="E1827" s="181" t="s">
        <v>2575</v>
      </c>
      <c r="F1827" s="182" t="s">
        <v>2576</v>
      </c>
      <c r="G1827" s="183" t="s">
        <v>514</v>
      </c>
      <c r="H1827" s="184">
        <v>1</v>
      </c>
      <c r="I1827" s="185"/>
      <c r="J1827" s="186">
        <f>ROUND(I1827*H1827,2)</f>
        <v>0</v>
      </c>
      <c r="K1827" s="182" t="s">
        <v>149</v>
      </c>
      <c r="L1827" s="41"/>
      <c r="M1827" s="187" t="s">
        <v>19</v>
      </c>
      <c r="N1827" s="188" t="s">
        <v>47</v>
      </c>
      <c r="O1827" s="66"/>
      <c r="P1827" s="189">
        <f>O1827*H1827</f>
        <v>0</v>
      </c>
      <c r="Q1827" s="189">
        <v>0</v>
      </c>
      <c r="R1827" s="189">
        <f>Q1827*H1827</f>
        <v>0</v>
      </c>
      <c r="S1827" s="189">
        <v>0</v>
      </c>
      <c r="T1827" s="190">
        <f>S1827*H1827</f>
        <v>0</v>
      </c>
      <c r="U1827" s="36"/>
      <c r="V1827" s="36"/>
      <c r="W1827" s="36"/>
      <c r="X1827" s="36"/>
      <c r="Y1827" s="36"/>
      <c r="Z1827" s="36"/>
      <c r="AA1827" s="36"/>
      <c r="AB1827" s="36"/>
      <c r="AC1827" s="36"/>
      <c r="AD1827" s="36"/>
      <c r="AE1827" s="36"/>
      <c r="AR1827" s="191" t="s">
        <v>339</v>
      </c>
      <c r="AT1827" s="191" t="s">
        <v>145</v>
      </c>
      <c r="AU1827" s="191" t="s">
        <v>86</v>
      </c>
      <c r="AY1827" s="19" t="s">
        <v>142</v>
      </c>
      <c r="BE1827" s="192">
        <f>IF(N1827="základní",J1827,0)</f>
        <v>0</v>
      </c>
      <c r="BF1827" s="192">
        <f>IF(N1827="snížená",J1827,0)</f>
        <v>0</v>
      </c>
      <c r="BG1827" s="192">
        <f>IF(N1827="zákl. přenesená",J1827,0)</f>
        <v>0</v>
      </c>
      <c r="BH1827" s="192">
        <f>IF(N1827="sníž. přenesená",J1827,0)</f>
        <v>0</v>
      </c>
      <c r="BI1827" s="192">
        <f>IF(N1827="nulová",J1827,0)</f>
        <v>0</v>
      </c>
      <c r="BJ1827" s="19" t="s">
        <v>84</v>
      </c>
      <c r="BK1827" s="192">
        <f>ROUND(I1827*H1827,2)</f>
        <v>0</v>
      </c>
      <c r="BL1827" s="19" t="s">
        <v>339</v>
      </c>
      <c r="BM1827" s="191" t="s">
        <v>2577</v>
      </c>
    </row>
    <row r="1828" spans="1:65" s="2" customFormat="1" ht="11.25">
      <c r="A1828" s="36"/>
      <c r="B1828" s="37"/>
      <c r="C1828" s="38"/>
      <c r="D1828" s="193" t="s">
        <v>152</v>
      </c>
      <c r="E1828" s="38"/>
      <c r="F1828" s="194" t="s">
        <v>2578</v>
      </c>
      <c r="G1828" s="38"/>
      <c r="H1828" s="38"/>
      <c r="I1828" s="195"/>
      <c r="J1828" s="38"/>
      <c r="K1828" s="38"/>
      <c r="L1828" s="41"/>
      <c r="M1828" s="196"/>
      <c r="N1828" s="197"/>
      <c r="O1828" s="66"/>
      <c r="P1828" s="66"/>
      <c r="Q1828" s="66"/>
      <c r="R1828" s="66"/>
      <c r="S1828" s="66"/>
      <c r="T1828" s="67"/>
      <c r="U1828" s="36"/>
      <c r="V1828" s="36"/>
      <c r="W1828" s="36"/>
      <c r="X1828" s="36"/>
      <c r="Y1828" s="36"/>
      <c r="Z1828" s="36"/>
      <c r="AA1828" s="36"/>
      <c r="AB1828" s="36"/>
      <c r="AC1828" s="36"/>
      <c r="AD1828" s="36"/>
      <c r="AE1828" s="36"/>
      <c r="AT1828" s="19" t="s">
        <v>152</v>
      </c>
      <c r="AU1828" s="19" t="s">
        <v>86</v>
      </c>
    </row>
    <row r="1829" spans="1:65" s="13" customFormat="1" ht="11.25">
      <c r="B1829" s="206"/>
      <c r="C1829" s="207"/>
      <c r="D1829" s="198" t="s">
        <v>254</v>
      </c>
      <c r="E1829" s="208" t="s">
        <v>19</v>
      </c>
      <c r="F1829" s="209" t="s">
        <v>2136</v>
      </c>
      <c r="G1829" s="207"/>
      <c r="H1829" s="210">
        <v>1</v>
      </c>
      <c r="I1829" s="211"/>
      <c r="J1829" s="207"/>
      <c r="K1829" s="207"/>
      <c r="L1829" s="212"/>
      <c r="M1829" s="213"/>
      <c r="N1829" s="214"/>
      <c r="O1829" s="214"/>
      <c r="P1829" s="214"/>
      <c r="Q1829" s="214"/>
      <c r="R1829" s="214"/>
      <c r="S1829" s="214"/>
      <c r="T1829" s="215"/>
      <c r="AT1829" s="216" t="s">
        <v>254</v>
      </c>
      <c r="AU1829" s="216" t="s">
        <v>86</v>
      </c>
      <c r="AV1829" s="13" t="s">
        <v>86</v>
      </c>
      <c r="AW1829" s="13" t="s">
        <v>37</v>
      </c>
      <c r="AX1829" s="13" t="s">
        <v>76</v>
      </c>
      <c r="AY1829" s="216" t="s">
        <v>142</v>
      </c>
    </row>
    <row r="1830" spans="1:65" s="14" customFormat="1" ht="11.25">
      <c r="B1830" s="217"/>
      <c r="C1830" s="218"/>
      <c r="D1830" s="198" t="s">
        <v>254</v>
      </c>
      <c r="E1830" s="219" t="s">
        <v>19</v>
      </c>
      <c r="F1830" s="220" t="s">
        <v>266</v>
      </c>
      <c r="G1830" s="218"/>
      <c r="H1830" s="221">
        <v>1</v>
      </c>
      <c r="I1830" s="222"/>
      <c r="J1830" s="218"/>
      <c r="K1830" s="218"/>
      <c r="L1830" s="223"/>
      <c r="M1830" s="224"/>
      <c r="N1830" s="225"/>
      <c r="O1830" s="225"/>
      <c r="P1830" s="225"/>
      <c r="Q1830" s="225"/>
      <c r="R1830" s="225"/>
      <c r="S1830" s="225"/>
      <c r="T1830" s="226"/>
      <c r="AT1830" s="227" t="s">
        <v>254</v>
      </c>
      <c r="AU1830" s="227" t="s">
        <v>86</v>
      </c>
      <c r="AV1830" s="14" t="s">
        <v>167</v>
      </c>
      <c r="AW1830" s="14" t="s">
        <v>37</v>
      </c>
      <c r="AX1830" s="14" t="s">
        <v>84</v>
      </c>
      <c r="AY1830" s="227" t="s">
        <v>142</v>
      </c>
    </row>
    <row r="1831" spans="1:65" s="2" customFormat="1" ht="33" customHeight="1">
      <c r="A1831" s="36"/>
      <c r="B1831" s="37"/>
      <c r="C1831" s="228" t="s">
        <v>2579</v>
      </c>
      <c r="D1831" s="228" t="s">
        <v>351</v>
      </c>
      <c r="E1831" s="229" t="s">
        <v>2580</v>
      </c>
      <c r="F1831" s="230" t="s">
        <v>2581</v>
      </c>
      <c r="G1831" s="231" t="s">
        <v>514</v>
      </c>
      <c r="H1831" s="232">
        <v>1</v>
      </c>
      <c r="I1831" s="233"/>
      <c r="J1831" s="234">
        <f>ROUND(I1831*H1831,2)</f>
        <v>0</v>
      </c>
      <c r="K1831" s="230" t="s">
        <v>149</v>
      </c>
      <c r="L1831" s="235"/>
      <c r="M1831" s="236" t="s">
        <v>19</v>
      </c>
      <c r="N1831" s="237" t="s">
        <v>47</v>
      </c>
      <c r="O1831" s="66"/>
      <c r="P1831" s="189">
        <f>O1831*H1831</f>
        <v>0</v>
      </c>
      <c r="Q1831" s="189">
        <v>1.553E-2</v>
      </c>
      <c r="R1831" s="189">
        <f>Q1831*H1831</f>
        <v>1.553E-2</v>
      </c>
      <c r="S1831" s="189">
        <v>0</v>
      </c>
      <c r="T1831" s="190">
        <f>S1831*H1831</f>
        <v>0</v>
      </c>
      <c r="U1831" s="36"/>
      <c r="V1831" s="36"/>
      <c r="W1831" s="36"/>
      <c r="X1831" s="36"/>
      <c r="Y1831" s="36"/>
      <c r="Z1831" s="36"/>
      <c r="AA1831" s="36"/>
      <c r="AB1831" s="36"/>
      <c r="AC1831" s="36"/>
      <c r="AD1831" s="36"/>
      <c r="AE1831" s="36"/>
      <c r="AR1831" s="191" t="s">
        <v>437</v>
      </c>
      <c r="AT1831" s="191" t="s">
        <v>351</v>
      </c>
      <c r="AU1831" s="191" t="s">
        <v>86</v>
      </c>
      <c r="AY1831" s="19" t="s">
        <v>142</v>
      </c>
      <c r="BE1831" s="192">
        <f>IF(N1831="základní",J1831,0)</f>
        <v>0</v>
      </c>
      <c r="BF1831" s="192">
        <f>IF(N1831="snížená",J1831,0)</f>
        <v>0</v>
      </c>
      <c r="BG1831" s="192">
        <f>IF(N1831="zákl. přenesená",J1831,0)</f>
        <v>0</v>
      </c>
      <c r="BH1831" s="192">
        <f>IF(N1831="sníž. přenesená",J1831,0)</f>
        <v>0</v>
      </c>
      <c r="BI1831" s="192">
        <f>IF(N1831="nulová",J1831,0)</f>
        <v>0</v>
      </c>
      <c r="BJ1831" s="19" t="s">
        <v>84</v>
      </c>
      <c r="BK1831" s="192">
        <f>ROUND(I1831*H1831,2)</f>
        <v>0</v>
      </c>
      <c r="BL1831" s="19" t="s">
        <v>339</v>
      </c>
      <c r="BM1831" s="191" t="s">
        <v>2582</v>
      </c>
    </row>
    <row r="1832" spans="1:65" s="13" customFormat="1" ht="11.25">
      <c r="B1832" s="206"/>
      <c r="C1832" s="207"/>
      <c r="D1832" s="198" t="s">
        <v>254</v>
      </c>
      <c r="E1832" s="208" t="s">
        <v>19</v>
      </c>
      <c r="F1832" s="209" t="s">
        <v>2136</v>
      </c>
      <c r="G1832" s="207"/>
      <c r="H1832" s="210">
        <v>1</v>
      </c>
      <c r="I1832" s="211"/>
      <c r="J1832" s="207"/>
      <c r="K1832" s="207"/>
      <c r="L1832" s="212"/>
      <c r="M1832" s="213"/>
      <c r="N1832" s="214"/>
      <c r="O1832" s="214"/>
      <c r="P1832" s="214"/>
      <c r="Q1832" s="214"/>
      <c r="R1832" s="214"/>
      <c r="S1832" s="214"/>
      <c r="T1832" s="215"/>
      <c r="AT1832" s="216" t="s">
        <v>254</v>
      </c>
      <c r="AU1832" s="216" t="s">
        <v>86</v>
      </c>
      <c r="AV1832" s="13" t="s">
        <v>86</v>
      </c>
      <c r="AW1832" s="13" t="s">
        <v>37</v>
      </c>
      <c r="AX1832" s="13" t="s">
        <v>84</v>
      </c>
      <c r="AY1832" s="216" t="s">
        <v>142</v>
      </c>
    </row>
    <row r="1833" spans="1:65" s="2" customFormat="1" ht="24.2" customHeight="1">
      <c r="A1833" s="36"/>
      <c r="B1833" s="37"/>
      <c r="C1833" s="180" t="s">
        <v>2583</v>
      </c>
      <c r="D1833" s="180" t="s">
        <v>145</v>
      </c>
      <c r="E1833" s="181" t="s">
        <v>2584</v>
      </c>
      <c r="F1833" s="182" t="s">
        <v>2585</v>
      </c>
      <c r="G1833" s="183" t="s">
        <v>514</v>
      </c>
      <c r="H1833" s="184">
        <v>1</v>
      </c>
      <c r="I1833" s="185"/>
      <c r="J1833" s="186">
        <f>ROUND(I1833*H1833,2)</f>
        <v>0</v>
      </c>
      <c r="K1833" s="182" t="s">
        <v>149</v>
      </c>
      <c r="L1833" s="41"/>
      <c r="M1833" s="187" t="s">
        <v>19</v>
      </c>
      <c r="N1833" s="188" t="s">
        <v>47</v>
      </c>
      <c r="O1833" s="66"/>
      <c r="P1833" s="189">
        <f>O1833*H1833</f>
        <v>0</v>
      </c>
      <c r="Q1833" s="189">
        <v>3.3E-4</v>
      </c>
      <c r="R1833" s="189">
        <f>Q1833*H1833</f>
        <v>3.3E-4</v>
      </c>
      <c r="S1833" s="189">
        <v>0</v>
      </c>
      <c r="T1833" s="190">
        <f>S1833*H1833</f>
        <v>0</v>
      </c>
      <c r="U1833" s="36"/>
      <c r="V1833" s="36"/>
      <c r="W1833" s="36"/>
      <c r="X1833" s="36"/>
      <c r="Y1833" s="36"/>
      <c r="Z1833" s="36"/>
      <c r="AA1833" s="36"/>
      <c r="AB1833" s="36"/>
      <c r="AC1833" s="36"/>
      <c r="AD1833" s="36"/>
      <c r="AE1833" s="36"/>
      <c r="AR1833" s="191" t="s">
        <v>339</v>
      </c>
      <c r="AT1833" s="191" t="s">
        <v>145</v>
      </c>
      <c r="AU1833" s="191" t="s">
        <v>86</v>
      </c>
      <c r="AY1833" s="19" t="s">
        <v>142</v>
      </c>
      <c r="BE1833" s="192">
        <f>IF(N1833="základní",J1833,0)</f>
        <v>0</v>
      </c>
      <c r="BF1833" s="192">
        <f>IF(N1833="snížená",J1833,0)</f>
        <v>0</v>
      </c>
      <c r="BG1833" s="192">
        <f>IF(N1833="zákl. přenesená",J1833,0)</f>
        <v>0</v>
      </c>
      <c r="BH1833" s="192">
        <f>IF(N1833="sníž. přenesená",J1833,0)</f>
        <v>0</v>
      </c>
      <c r="BI1833" s="192">
        <f>IF(N1833="nulová",J1833,0)</f>
        <v>0</v>
      </c>
      <c r="BJ1833" s="19" t="s">
        <v>84</v>
      </c>
      <c r="BK1833" s="192">
        <f>ROUND(I1833*H1833,2)</f>
        <v>0</v>
      </c>
      <c r="BL1833" s="19" t="s">
        <v>339</v>
      </c>
      <c r="BM1833" s="191" t="s">
        <v>2586</v>
      </c>
    </row>
    <row r="1834" spans="1:65" s="2" customFormat="1" ht="11.25">
      <c r="A1834" s="36"/>
      <c r="B1834" s="37"/>
      <c r="C1834" s="38"/>
      <c r="D1834" s="193" t="s">
        <v>152</v>
      </c>
      <c r="E1834" s="38"/>
      <c r="F1834" s="194" t="s">
        <v>2587</v>
      </c>
      <c r="G1834" s="38"/>
      <c r="H1834" s="38"/>
      <c r="I1834" s="195"/>
      <c r="J1834" s="38"/>
      <c r="K1834" s="38"/>
      <c r="L1834" s="41"/>
      <c r="M1834" s="196"/>
      <c r="N1834" s="197"/>
      <c r="O1834" s="66"/>
      <c r="P1834" s="66"/>
      <c r="Q1834" s="66"/>
      <c r="R1834" s="66"/>
      <c r="S1834" s="66"/>
      <c r="T1834" s="67"/>
      <c r="U1834" s="36"/>
      <c r="V1834" s="36"/>
      <c r="W1834" s="36"/>
      <c r="X1834" s="36"/>
      <c r="Y1834" s="36"/>
      <c r="Z1834" s="36"/>
      <c r="AA1834" s="36"/>
      <c r="AB1834" s="36"/>
      <c r="AC1834" s="36"/>
      <c r="AD1834" s="36"/>
      <c r="AE1834" s="36"/>
      <c r="AT1834" s="19" t="s">
        <v>152</v>
      </c>
      <c r="AU1834" s="19" t="s">
        <v>86</v>
      </c>
    </row>
    <row r="1835" spans="1:65" s="13" customFormat="1" ht="11.25">
      <c r="B1835" s="206"/>
      <c r="C1835" s="207"/>
      <c r="D1835" s="198" t="s">
        <v>254</v>
      </c>
      <c r="E1835" s="208" t="s">
        <v>19</v>
      </c>
      <c r="F1835" s="209" t="s">
        <v>2588</v>
      </c>
      <c r="G1835" s="207"/>
      <c r="H1835" s="210">
        <v>1</v>
      </c>
      <c r="I1835" s="211"/>
      <c r="J1835" s="207"/>
      <c r="K1835" s="207"/>
      <c r="L1835" s="212"/>
      <c r="M1835" s="213"/>
      <c r="N1835" s="214"/>
      <c r="O1835" s="214"/>
      <c r="P1835" s="214"/>
      <c r="Q1835" s="214"/>
      <c r="R1835" s="214"/>
      <c r="S1835" s="214"/>
      <c r="T1835" s="215"/>
      <c r="AT1835" s="216" t="s">
        <v>254</v>
      </c>
      <c r="AU1835" s="216" t="s">
        <v>86</v>
      </c>
      <c r="AV1835" s="13" t="s">
        <v>86</v>
      </c>
      <c r="AW1835" s="13" t="s">
        <v>37</v>
      </c>
      <c r="AX1835" s="13" t="s">
        <v>84</v>
      </c>
      <c r="AY1835" s="216" t="s">
        <v>142</v>
      </c>
    </row>
    <row r="1836" spans="1:65" s="2" customFormat="1" ht="55.5" customHeight="1">
      <c r="A1836" s="36"/>
      <c r="B1836" s="37"/>
      <c r="C1836" s="228" t="s">
        <v>2589</v>
      </c>
      <c r="D1836" s="228" t="s">
        <v>351</v>
      </c>
      <c r="E1836" s="229" t="s">
        <v>2590</v>
      </c>
      <c r="F1836" s="230" t="s">
        <v>2591</v>
      </c>
      <c r="G1836" s="231" t="s">
        <v>514</v>
      </c>
      <c r="H1836" s="232">
        <v>1</v>
      </c>
      <c r="I1836" s="233"/>
      <c r="J1836" s="234">
        <f>ROUND(I1836*H1836,2)</f>
        <v>0</v>
      </c>
      <c r="K1836" s="230" t="s">
        <v>19</v>
      </c>
      <c r="L1836" s="235"/>
      <c r="M1836" s="236" t="s">
        <v>19</v>
      </c>
      <c r="N1836" s="237" t="s">
        <v>47</v>
      </c>
      <c r="O1836" s="66"/>
      <c r="P1836" s="189">
        <f>O1836*H1836</f>
        <v>0</v>
      </c>
      <c r="Q1836" s="189">
        <v>0</v>
      </c>
      <c r="R1836" s="189">
        <f>Q1836*H1836</f>
        <v>0</v>
      </c>
      <c r="S1836" s="189">
        <v>0</v>
      </c>
      <c r="T1836" s="190">
        <f>S1836*H1836</f>
        <v>0</v>
      </c>
      <c r="U1836" s="36"/>
      <c r="V1836" s="36"/>
      <c r="W1836" s="36"/>
      <c r="X1836" s="36"/>
      <c r="Y1836" s="36"/>
      <c r="Z1836" s="36"/>
      <c r="AA1836" s="36"/>
      <c r="AB1836" s="36"/>
      <c r="AC1836" s="36"/>
      <c r="AD1836" s="36"/>
      <c r="AE1836" s="36"/>
      <c r="AR1836" s="191" t="s">
        <v>437</v>
      </c>
      <c r="AT1836" s="191" t="s">
        <v>351</v>
      </c>
      <c r="AU1836" s="191" t="s">
        <v>86</v>
      </c>
      <c r="AY1836" s="19" t="s">
        <v>142</v>
      </c>
      <c r="BE1836" s="192">
        <f>IF(N1836="základní",J1836,0)</f>
        <v>0</v>
      </c>
      <c r="BF1836" s="192">
        <f>IF(N1836="snížená",J1836,0)</f>
        <v>0</v>
      </c>
      <c r="BG1836" s="192">
        <f>IF(N1836="zákl. přenesená",J1836,0)</f>
        <v>0</v>
      </c>
      <c r="BH1836" s="192">
        <f>IF(N1836="sníž. přenesená",J1836,0)</f>
        <v>0</v>
      </c>
      <c r="BI1836" s="192">
        <f>IF(N1836="nulová",J1836,0)</f>
        <v>0</v>
      </c>
      <c r="BJ1836" s="19" t="s">
        <v>84</v>
      </c>
      <c r="BK1836" s="192">
        <f>ROUND(I1836*H1836,2)</f>
        <v>0</v>
      </c>
      <c r="BL1836" s="19" t="s">
        <v>339</v>
      </c>
      <c r="BM1836" s="191" t="s">
        <v>2592</v>
      </c>
    </row>
    <row r="1837" spans="1:65" s="2" customFormat="1" ht="19.5">
      <c r="A1837" s="36"/>
      <c r="B1837" s="37"/>
      <c r="C1837" s="38"/>
      <c r="D1837" s="198" t="s">
        <v>154</v>
      </c>
      <c r="E1837" s="38"/>
      <c r="F1837" s="199" t="s">
        <v>2558</v>
      </c>
      <c r="G1837" s="38"/>
      <c r="H1837" s="38"/>
      <c r="I1837" s="195"/>
      <c r="J1837" s="38"/>
      <c r="K1837" s="38"/>
      <c r="L1837" s="41"/>
      <c r="M1837" s="196"/>
      <c r="N1837" s="197"/>
      <c r="O1837" s="66"/>
      <c r="P1837" s="66"/>
      <c r="Q1837" s="66"/>
      <c r="R1837" s="66"/>
      <c r="S1837" s="66"/>
      <c r="T1837" s="67"/>
      <c r="U1837" s="36"/>
      <c r="V1837" s="36"/>
      <c r="W1837" s="36"/>
      <c r="X1837" s="36"/>
      <c r="Y1837" s="36"/>
      <c r="Z1837" s="36"/>
      <c r="AA1837" s="36"/>
      <c r="AB1837" s="36"/>
      <c r="AC1837" s="36"/>
      <c r="AD1837" s="36"/>
      <c r="AE1837" s="36"/>
      <c r="AT1837" s="19" t="s">
        <v>154</v>
      </c>
      <c r="AU1837" s="19" t="s">
        <v>86</v>
      </c>
    </row>
    <row r="1838" spans="1:65" s="2" customFormat="1" ht="24.2" customHeight="1">
      <c r="A1838" s="36"/>
      <c r="B1838" s="37"/>
      <c r="C1838" s="180" t="s">
        <v>2593</v>
      </c>
      <c r="D1838" s="180" t="s">
        <v>145</v>
      </c>
      <c r="E1838" s="181" t="s">
        <v>2594</v>
      </c>
      <c r="F1838" s="182" t="s">
        <v>2595</v>
      </c>
      <c r="G1838" s="183" t="s">
        <v>414</v>
      </c>
      <c r="H1838" s="184">
        <v>2.2000000000000002</v>
      </c>
      <c r="I1838" s="185"/>
      <c r="J1838" s="186">
        <f>ROUND(I1838*H1838,2)</f>
        <v>0</v>
      </c>
      <c r="K1838" s="182" t="s">
        <v>149</v>
      </c>
      <c r="L1838" s="41"/>
      <c r="M1838" s="187" t="s">
        <v>19</v>
      </c>
      <c r="N1838" s="188" t="s">
        <v>47</v>
      </c>
      <c r="O1838" s="66"/>
      <c r="P1838" s="189">
        <f>O1838*H1838</f>
        <v>0</v>
      </c>
      <c r="Q1838" s="189">
        <v>5.0000000000000002E-5</v>
      </c>
      <c r="R1838" s="189">
        <f>Q1838*H1838</f>
        <v>1.1000000000000002E-4</v>
      </c>
      <c r="S1838" s="189">
        <v>0</v>
      </c>
      <c r="T1838" s="190">
        <f>S1838*H1838</f>
        <v>0</v>
      </c>
      <c r="U1838" s="36"/>
      <c r="V1838" s="36"/>
      <c r="W1838" s="36"/>
      <c r="X1838" s="36"/>
      <c r="Y1838" s="36"/>
      <c r="Z1838" s="36"/>
      <c r="AA1838" s="36"/>
      <c r="AB1838" s="36"/>
      <c r="AC1838" s="36"/>
      <c r="AD1838" s="36"/>
      <c r="AE1838" s="36"/>
      <c r="AR1838" s="191" t="s">
        <v>339</v>
      </c>
      <c r="AT1838" s="191" t="s">
        <v>145</v>
      </c>
      <c r="AU1838" s="191" t="s">
        <v>86</v>
      </c>
      <c r="AY1838" s="19" t="s">
        <v>142</v>
      </c>
      <c r="BE1838" s="192">
        <f>IF(N1838="základní",J1838,0)</f>
        <v>0</v>
      </c>
      <c r="BF1838" s="192">
        <f>IF(N1838="snížená",J1838,0)</f>
        <v>0</v>
      </c>
      <c r="BG1838" s="192">
        <f>IF(N1838="zákl. přenesená",J1838,0)</f>
        <v>0</v>
      </c>
      <c r="BH1838" s="192">
        <f>IF(N1838="sníž. přenesená",J1838,0)</f>
        <v>0</v>
      </c>
      <c r="BI1838" s="192">
        <f>IF(N1838="nulová",J1838,0)</f>
        <v>0</v>
      </c>
      <c r="BJ1838" s="19" t="s">
        <v>84</v>
      </c>
      <c r="BK1838" s="192">
        <f>ROUND(I1838*H1838,2)</f>
        <v>0</v>
      </c>
      <c r="BL1838" s="19" t="s">
        <v>339</v>
      </c>
      <c r="BM1838" s="191" t="s">
        <v>2596</v>
      </c>
    </row>
    <row r="1839" spans="1:65" s="2" customFormat="1" ht="11.25">
      <c r="A1839" s="36"/>
      <c r="B1839" s="37"/>
      <c r="C1839" s="38"/>
      <c r="D1839" s="193" t="s">
        <v>152</v>
      </c>
      <c r="E1839" s="38"/>
      <c r="F1839" s="194" t="s">
        <v>2597</v>
      </c>
      <c r="G1839" s="38"/>
      <c r="H1839" s="38"/>
      <c r="I1839" s="195"/>
      <c r="J1839" s="38"/>
      <c r="K1839" s="38"/>
      <c r="L1839" s="41"/>
      <c r="M1839" s="196"/>
      <c r="N1839" s="197"/>
      <c r="O1839" s="66"/>
      <c r="P1839" s="66"/>
      <c r="Q1839" s="66"/>
      <c r="R1839" s="66"/>
      <c r="S1839" s="66"/>
      <c r="T1839" s="67"/>
      <c r="U1839" s="36"/>
      <c r="V1839" s="36"/>
      <c r="W1839" s="36"/>
      <c r="X1839" s="36"/>
      <c r="Y1839" s="36"/>
      <c r="Z1839" s="36"/>
      <c r="AA1839" s="36"/>
      <c r="AB1839" s="36"/>
      <c r="AC1839" s="36"/>
      <c r="AD1839" s="36"/>
      <c r="AE1839" s="36"/>
      <c r="AT1839" s="19" t="s">
        <v>152</v>
      </c>
      <c r="AU1839" s="19" t="s">
        <v>86</v>
      </c>
    </row>
    <row r="1840" spans="1:65" s="15" customFormat="1" ht="11.25">
      <c r="B1840" s="238"/>
      <c r="C1840" s="239"/>
      <c r="D1840" s="198" t="s">
        <v>254</v>
      </c>
      <c r="E1840" s="240" t="s">
        <v>19</v>
      </c>
      <c r="F1840" s="241" t="s">
        <v>2598</v>
      </c>
      <c r="G1840" s="239"/>
      <c r="H1840" s="240" t="s">
        <v>19</v>
      </c>
      <c r="I1840" s="242"/>
      <c r="J1840" s="239"/>
      <c r="K1840" s="239"/>
      <c r="L1840" s="243"/>
      <c r="M1840" s="244"/>
      <c r="N1840" s="245"/>
      <c r="O1840" s="245"/>
      <c r="P1840" s="245"/>
      <c r="Q1840" s="245"/>
      <c r="R1840" s="245"/>
      <c r="S1840" s="245"/>
      <c r="T1840" s="246"/>
      <c r="AT1840" s="247" t="s">
        <v>254</v>
      </c>
      <c r="AU1840" s="247" t="s">
        <v>86</v>
      </c>
      <c r="AV1840" s="15" t="s">
        <v>84</v>
      </c>
      <c r="AW1840" s="15" t="s">
        <v>37</v>
      </c>
      <c r="AX1840" s="15" t="s">
        <v>76</v>
      </c>
      <c r="AY1840" s="247" t="s">
        <v>142</v>
      </c>
    </row>
    <row r="1841" spans="1:65" s="13" customFormat="1" ht="11.25">
      <c r="B1841" s="206"/>
      <c r="C1841" s="207"/>
      <c r="D1841" s="198" t="s">
        <v>254</v>
      </c>
      <c r="E1841" s="208" t="s">
        <v>19</v>
      </c>
      <c r="F1841" s="209" t="s">
        <v>2599</v>
      </c>
      <c r="G1841" s="207"/>
      <c r="H1841" s="210">
        <v>2.2000000000000002</v>
      </c>
      <c r="I1841" s="211"/>
      <c r="J1841" s="207"/>
      <c r="K1841" s="207"/>
      <c r="L1841" s="212"/>
      <c r="M1841" s="213"/>
      <c r="N1841" s="214"/>
      <c r="O1841" s="214"/>
      <c r="P1841" s="214"/>
      <c r="Q1841" s="214"/>
      <c r="R1841" s="214"/>
      <c r="S1841" s="214"/>
      <c r="T1841" s="215"/>
      <c r="AT1841" s="216" t="s">
        <v>254</v>
      </c>
      <c r="AU1841" s="216" t="s">
        <v>86</v>
      </c>
      <c r="AV1841" s="13" t="s">
        <v>86</v>
      </c>
      <c r="AW1841" s="13" t="s">
        <v>37</v>
      </c>
      <c r="AX1841" s="13" t="s">
        <v>84</v>
      </c>
      <c r="AY1841" s="216" t="s">
        <v>142</v>
      </c>
    </row>
    <row r="1842" spans="1:65" s="2" customFormat="1" ht="24.2" customHeight="1">
      <c r="A1842" s="36"/>
      <c r="B1842" s="37"/>
      <c r="C1842" s="228" t="s">
        <v>2600</v>
      </c>
      <c r="D1842" s="228" t="s">
        <v>351</v>
      </c>
      <c r="E1842" s="229" t="s">
        <v>2601</v>
      </c>
      <c r="F1842" s="230" t="s">
        <v>2602</v>
      </c>
      <c r="G1842" s="231" t="s">
        <v>251</v>
      </c>
      <c r="H1842" s="232">
        <v>0.72599999999999998</v>
      </c>
      <c r="I1842" s="233"/>
      <c r="J1842" s="234">
        <f>ROUND(I1842*H1842,2)</f>
        <v>0</v>
      </c>
      <c r="K1842" s="230" t="s">
        <v>149</v>
      </c>
      <c r="L1842" s="235"/>
      <c r="M1842" s="236" t="s">
        <v>19</v>
      </c>
      <c r="N1842" s="237" t="s">
        <v>47</v>
      </c>
      <c r="O1842" s="66"/>
      <c r="P1842" s="189">
        <f>O1842*H1842</f>
        <v>0</v>
      </c>
      <c r="Q1842" s="189">
        <v>1.04E-2</v>
      </c>
      <c r="R1842" s="189">
        <f>Q1842*H1842</f>
        <v>7.5503999999999996E-3</v>
      </c>
      <c r="S1842" s="189">
        <v>0</v>
      </c>
      <c r="T1842" s="190">
        <f>S1842*H1842</f>
        <v>0</v>
      </c>
      <c r="U1842" s="36"/>
      <c r="V1842" s="36"/>
      <c r="W1842" s="36"/>
      <c r="X1842" s="36"/>
      <c r="Y1842" s="36"/>
      <c r="Z1842" s="36"/>
      <c r="AA1842" s="36"/>
      <c r="AB1842" s="36"/>
      <c r="AC1842" s="36"/>
      <c r="AD1842" s="36"/>
      <c r="AE1842" s="36"/>
      <c r="AR1842" s="191" t="s">
        <v>437</v>
      </c>
      <c r="AT1842" s="191" t="s">
        <v>351</v>
      </c>
      <c r="AU1842" s="191" t="s">
        <v>86</v>
      </c>
      <c r="AY1842" s="19" t="s">
        <v>142</v>
      </c>
      <c r="BE1842" s="192">
        <f>IF(N1842="základní",J1842,0)</f>
        <v>0</v>
      </c>
      <c r="BF1842" s="192">
        <f>IF(N1842="snížená",J1842,0)</f>
        <v>0</v>
      </c>
      <c r="BG1842" s="192">
        <f>IF(N1842="zákl. přenesená",J1842,0)</f>
        <v>0</v>
      </c>
      <c r="BH1842" s="192">
        <f>IF(N1842="sníž. přenesená",J1842,0)</f>
        <v>0</v>
      </c>
      <c r="BI1842" s="192">
        <f>IF(N1842="nulová",J1842,0)</f>
        <v>0</v>
      </c>
      <c r="BJ1842" s="19" t="s">
        <v>84</v>
      </c>
      <c r="BK1842" s="192">
        <f>ROUND(I1842*H1842,2)</f>
        <v>0</v>
      </c>
      <c r="BL1842" s="19" t="s">
        <v>339</v>
      </c>
      <c r="BM1842" s="191" t="s">
        <v>2603</v>
      </c>
    </row>
    <row r="1843" spans="1:65" s="2" customFormat="1" ht="19.5">
      <c r="A1843" s="36"/>
      <c r="B1843" s="37"/>
      <c r="C1843" s="38"/>
      <c r="D1843" s="198" t="s">
        <v>154</v>
      </c>
      <c r="E1843" s="38"/>
      <c r="F1843" s="199" t="s">
        <v>2604</v>
      </c>
      <c r="G1843" s="38"/>
      <c r="H1843" s="38"/>
      <c r="I1843" s="195"/>
      <c r="J1843" s="38"/>
      <c r="K1843" s="38"/>
      <c r="L1843" s="41"/>
      <c r="M1843" s="196"/>
      <c r="N1843" s="197"/>
      <c r="O1843" s="66"/>
      <c r="P1843" s="66"/>
      <c r="Q1843" s="66"/>
      <c r="R1843" s="66"/>
      <c r="S1843" s="66"/>
      <c r="T1843" s="67"/>
      <c r="U1843" s="36"/>
      <c r="V1843" s="36"/>
      <c r="W1843" s="36"/>
      <c r="X1843" s="36"/>
      <c r="Y1843" s="36"/>
      <c r="Z1843" s="36"/>
      <c r="AA1843" s="36"/>
      <c r="AB1843" s="36"/>
      <c r="AC1843" s="36"/>
      <c r="AD1843" s="36"/>
      <c r="AE1843" s="36"/>
      <c r="AT1843" s="19" t="s">
        <v>154</v>
      </c>
      <c r="AU1843" s="19" t="s">
        <v>86</v>
      </c>
    </row>
    <row r="1844" spans="1:65" s="15" customFormat="1" ht="11.25">
      <c r="B1844" s="238"/>
      <c r="C1844" s="239"/>
      <c r="D1844" s="198" t="s">
        <v>254</v>
      </c>
      <c r="E1844" s="240" t="s">
        <v>19</v>
      </c>
      <c r="F1844" s="241" t="s">
        <v>2598</v>
      </c>
      <c r="G1844" s="239"/>
      <c r="H1844" s="240" t="s">
        <v>19</v>
      </c>
      <c r="I1844" s="242"/>
      <c r="J1844" s="239"/>
      <c r="K1844" s="239"/>
      <c r="L1844" s="243"/>
      <c r="M1844" s="244"/>
      <c r="N1844" s="245"/>
      <c r="O1844" s="245"/>
      <c r="P1844" s="245"/>
      <c r="Q1844" s="245"/>
      <c r="R1844" s="245"/>
      <c r="S1844" s="245"/>
      <c r="T1844" s="246"/>
      <c r="AT1844" s="247" t="s">
        <v>254</v>
      </c>
      <c r="AU1844" s="247" t="s">
        <v>86</v>
      </c>
      <c r="AV1844" s="15" t="s">
        <v>84</v>
      </c>
      <c r="AW1844" s="15" t="s">
        <v>37</v>
      </c>
      <c r="AX1844" s="15" t="s">
        <v>76</v>
      </c>
      <c r="AY1844" s="247" t="s">
        <v>142</v>
      </c>
    </row>
    <row r="1845" spans="1:65" s="13" customFormat="1" ht="11.25">
      <c r="B1845" s="206"/>
      <c r="C1845" s="207"/>
      <c r="D1845" s="198" t="s">
        <v>254</v>
      </c>
      <c r="E1845" s="208" t="s">
        <v>19</v>
      </c>
      <c r="F1845" s="209" t="s">
        <v>2605</v>
      </c>
      <c r="G1845" s="207"/>
      <c r="H1845" s="210">
        <v>0.66</v>
      </c>
      <c r="I1845" s="211"/>
      <c r="J1845" s="207"/>
      <c r="K1845" s="207"/>
      <c r="L1845" s="212"/>
      <c r="M1845" s="213"/>
      <c r="N1845" s="214"/>
      <c r="O1845" s="214"/>
      <c r="P1845" s="214"/>
      <c r="Q1845" s="214"/>
      <c r="R1845" s="214"/>
      <c r="S1845" s="214"/>
      <c r="T1845" s="215"/>
      <c r="AT1845" s="216" t="s">
        <v>254</v>
      </c>
      <c r="AU1845" s="216" t="s">
        <v>86</v>
      </c>
      <c r="AV1845" s="13" t="s">
        <v>86</v>
      </c>
      <c r="AW1845" s="13" t="s">
        <v>37</v>
      </c>
      <c r="AX1845" s="13" t="s">
        <v>84</v>
      </c>
      <c r="AY1845" s="216" t="s">
        <v>142</v>
      </c>
    </row>
    <row r="1846" spans="1:65" s="13" customFormat="1" ht="11.25">
      <c r="B1846" s="206"/>
      <c r="C1846" s="207"/>
      <c r="D1846" s="198" t="s">
        <v>254</v>
      </c>
      <c r="E1846" s="207"/>
      <c r="F1846" s="209" t="s">
        <v>2606</v>
      </c>
      <c r="G1846" s="207"/>
      <c r="H1846" s="210">
        <v>0.72599999999999998</v>
      </c>
      <c r="I1846" s="211"/>
      <c r="J1846" s="207"/>
      <c r="K1846" s="207"/>
      <c r="L1846" s="212"/>
      <c r="M1846" s="213"/>
      <c r="N1846" s="214"/>
      <c r="O1846" s="214"/>
      <c r="P1846" s="214"/>
      <c r="Q1846" s="214"/>
      <c r="R1846" s="214"/>
      <c r="S1846" s="214"/>
      <c r="T1846" s="215"/>
      <c r="AT1846" s="216" t="s">
        <v>254</v>
      </c>
      <c r="AU1846" s="216" t="s">
        <v>86</v>
      </c>
      <c r="AV1846" s="13" t="s">
        <v>86</v>
      </c>
      <c r="AW1846" s="13" t="s">
        <v>4</v>
      </c>
      <c r="AX1846" s="13" t="s">
        <v>84</v>
      </c>
      <c r="AY1846" s="216" t="s">
        <v>142</v>
      </c>
    </row>
    <row r="1847" spans="1:65" s="2" customFormat="1" ht="16.5" customHeight="1">
      <c r="A1847" s="36"/>
      <c r="B1847" s="37"/>
      <c r="C1847" s="228" t="s">
        <v>2607</v>
      </c>
      <c r="D1847" s="228" t="s">
        <v>351</v>
      </c>
      <c r="E1847" s="229" t="s">
        <v>2489</v>
      </c>
      <c r="F1847" s="230" t="s">
        <v>2490</v>
      </c>
      <c r="G1847" s="231" t="s">
        <v>1198</v>
      </c>
      <c r="H1847" s="232">
        <v>1</v>
      </c>
      <c r="I1847" s="233"/>
      <c r="J1847" s="234">
        <f>ROUND(I1847*H1847,2)</f>
        <v>0</v>
      </c>
      <c r="K1847" s="230" t="s">
        <v>149</v>
      </c>
      <c r="L1847" s="235"/>
      <c r="M1847" s="236" t="s">
        <v>19</v>
      </c>
      <c r="N1847" s="237" t="s">
        <v>47</v>
      </c>
      <c r="O1847" s="66"/>
      <c r="P1847" s="189">
        <f>O1847*H1847</f>
        <v>0</v>
      </c>
      <c r="Q1847" s="189">
        <v>1.2199999999999999E-3</v>
      </c>
      <c r="R1847" s="189">
        <f>Q1847*H1847</f>
        <v>1.2199999999999999E-3</v>
      </c>
      <c r="S1847" s="189">
        <v>0</v>
      </c>
      <c r="T1847" s="190">
        <f>S1847*H1847</f>
        <v>0</v>
      </c>
      <c r="U1847" s="36"/>
      <c r="V1847" s="36"/>
      <c r="W1847" s="36"/>
      <c r="X1847" s="36"/>
      <c r="Y1847" s="36"/>
      <c r="Z1847" s="36"/>
      <c r="AA1847" s="36"/>
      <c r="AB1847" s="36"/>
      <c r="AC1847" s="36"/>
      <c r="AD1847" s="36"/>
      <c r="AE1847" s="36"/>
      <c r="AR1847" s="191" t="s">
        <v>437</v>
      </c>
      <c r="AT1847" s="191" t="s">
        <v>351</v>
      </c>
      <c r="AU1847" s="191" t="s">
        <v>86</v>
      </c>
      <c r="AY1847" s="19" t="s">
        <v>142</v>
      </c>
      <c r="BE1847" s="192">
        <f>IF(N1847="základní",J1847,0)</f>
        <v>0</v>
      </c>
      <c r="BF1847" s="192">
        <f>IF(N1847="snížená",J1847,0)</f>
        <v>0</v>
      </c>
      <c r="BG1847" s="192">
        <f>IF(N1847="zákl. přenesená",J1847,0)</f>
        <v>0</v>
      </c>
      <c r="BH1847" s="192">
        <f>IF(N1847="sníž. přenesená",J1847,0)</f>
        <v>0</v>
      </c>
      <c r="BI1847" s="192">
        <f>IF(N1847="nulová",J1847,0)</f>
        <v>0</v>
      </c>
      <c r="BJ1847" s="19" t="s">
        <v>84</v>
      </c>
      <c r="BK1847" s="192">
        <f>ROUND(I1847*H1847,2)</f>
        <v>0</v>
      </c>
      <c r="BL1847" s="19" t="s">
        <v>339</v>
      </c>
      <c r="BM1847" s="191" t="s">
        <v>2608</v>
      </c>
    </row>
    <row r="1848" spans="1:65" s="2" customFormat="1" ht="24.2" customHeight="1">
      <c r="A1848" s="36"/>
      <c r="B1848" s="37"/>
      <c r="C1848" s="180" t="s">
        <v>2609</v>
      </c>
      <c r="D1848" s="180" t="s">
        <v>145</v>
      </c>
      <c r="E1848" s="181" t="s">
        <v>2610</v>
      </c>
      <c r="F1848" s="182" t="s">
        <v>2611</v>
      </c>
      <c r="G1848" s="183" t="s">
        <v>414</v>
      </c>
      <c r="H1848" s="184">
        <v>4.3</v>
      </c>
      <c r="I1848" s="185"/>
      <c r="J1848" s="186">
        <f>ROUND(I1848*H1848,2)</f>
        <v>0</v>
      </c>
      <c r="K1848" s="182" t="s">
        <v>149</v>
      </c>
      <c r="L1848" s="41"/>
      <c r="M1848" s="187" t="s">
        <v>19</v>
      </c>
      <c r="N1848" s="188" t="s">
        <v>47</v>
      </c>
      <c r="O1848" s="66"/>
      <c r="P1848" s="189">
        <f>O1848*H1848</f>
        <v>0</v>
      </c>
      <c r="Q1848" s="189">
        <v>0</v>
      </c>
      <c r="R1848" s="189">
        <f>Q1848*H1848</f>
        <v>0</v>
      </c>
      <c r="S1848" s="189">
        <v>0</v>
      </c>
      <c r="T1848" s="190">
        <f>S1848*H1848</f>
        <v>0</v>
      </c>
      <c r="U1848" s="36"/>
      <c r="V1848" s="36"/>
      <c r="W1848" s="36"/>
      <c r="X1848" s="36"/>
      <c r="Y1848" s="36"/>
      <c r="Z1848" s="36"/>
      <c r="AA1848" s="36"/>
      <c r="AB1848" s="36"/>
      <c r="AC1848" s="36"/>
      <c r="AD1848" s="36"/>
      <c r="AE1848" s="36"/>
      <c r="AR1848" s="191" t="s">
        <v>339</v>
      </c>
      <c r="AT1848" s="191" t="s">
        <v>145</v>
      </c>
      <c r="AU1848" s="191" t="s">
        <v>86</v>
      </c>
      <c r="AY1848" s="19" t="s">
        <v>142</v>
      </c>
      <c r="BE1848" s="192">
        <f>IF(N1848="základní",J1848,0)</f>
        <v>0</v>
      </c>
      <c r="BF1848" s="192">
        <f>IF(N1848="snížená",J1848,0)</f>
        <v>0</v>
      </c>
      <c r="BG1848" s="192">
        <f>IF(N1848="zákl. přenesená",J1848,0)</f>
        <v>0</v>
      </c>
      <c r="BH1848" s="192">
        <f>IF(N1848="sníž. přenesená",J1848,0)</f>
        <v>0</v>
      </c>
      <c r="BI1848" s="192">
        <f>IF(N1848="nulová",J1848,0)</f>
        <v>0</v>
      </c>
      <c r="BJ1848" s="19" t="s">
        <v>84</v>
      </c>
      <c r="BK1848" s="192">
        <f>ROUND(I1848*H1848,2)</f>
        <v>0</v>
      </c>
      <c r="BL1848" s="19" t="s">
        <v>339</v>
      </c>
      <c r="BM1848" s="191" t="s">
        <v>2612</v>
      </c>
    </row>
    <row r="1849" spans="1:65" s="2" customFormat="1" ht="11.25">
      <c r="A1849" s="36"/>
      <c r="B1849" s="37"/>
      <c r="C1849" s="38"/>
      <c r="D1849" s="193" t="s">
        <v>152</v>
      </c>
      <c r="E1849" s="38"/>
      <c r="F1849" s="194" t="s">
        <v>2613</v>
      </c>
      <c r="G1849" s="38"/>
      <c r="H1849" s="38"/>
      <c r="I1849" s="195"/>
      <c r="J1849" s="38"/>
      <c r="K1849" s="38"/>
      <c r="L1849" s="41"/>
      <c r="M1849" s="196"/>
      <c r="N1849" s="197"/>
      <c r="O1849" s="66"/>
      <c r="P1849" s="66"/>
      <c r="Q1849" s="66"/>
      <c r="R1849" s="66"/>
      <c r="S1849" s="66"/>
      <c r="T1849" s="67"/>
      <c r="U1849" s="36"/>
      <c r="V1849" s="36"/>
      <c r="W1849" s="36"/>
      <c r="X1849" s="36"/>
      <c r="Y1849" s="36"/>
      <c r="Z1849" s="36"/>
      <c r="AA1849" s="36"/>
      <c r="AB1849" s="36"/>
      <c r="AC1849" s="36"/>
      <c r="AD1849" s="36"/>
      <c r="AE1849" s="36"/>
      <c r="AT1849" s="19" t="s">
        <v>152</v>
      </c>
      <c r="AU1849" s="19" t="s">
        <v>86</v>
      </c>
    </row>
    <row r="1850" spans="1:65" s="13" customFormat="1" ht="11.25">
      <c r="B1850" s="206"/>
      <c r="C1850" s="207"/>
      <c r="D1850" s="198" t="s">
        <v>254</v>
      </c>
      <c r="E1850" s="208" t="s">
        <v>19</v>
      </c>
      <c r="F1850" s="209" t="s">
        <v>2614</v>
      </c>
      <c r="G1850" s="207"/>
      <c r="H1850" s="210">
        <v>4.3</v>
      </c>
      <c r="I1850" s="211"/>
      <c r="J1850" s="207"/>
      <c r="K1850" s="207"/>
      <c r="L1850" s="212"/>
      <c r="M1850" s="213"/>
      <c r="N1850" s="214"/>
      <c r="O1850" s="214"/>
      <c r="P1850" s="214"/>
      <c r="Q1850" s="214"/>
      <c r="R1850" s="214"/>
      <c r="S1850" s="214"/>
      <c r="T1850" s="215"/>
      <c r="AT1850" s="216" t="s">
        <v>254</v>
      </c>
      <c r="AU1850" s="216" t="s">
        <v>86</v>
      </c>
      <c r="AV1850" s="13" t="s">
        <v>86</v>
      </c>
      <c r="AW1850" s="13" t="s">
        <v>37</v>
      </c>
      <c r="AX1850" s="13" t="s">
        <v>84</v>
      </c>
      <c r="AY1850" s="216" t="s">
        <v>142</v>
      </c>
    </row>
    <row r="1851" spans="1:65" s="2" customFormat="1" ht="37.9" customHeight="1">
      <c r="A1851" s="36"/>
      <c r="B1851" s="37"/>
      <c r="C1851" s="228" t="s">
        <v>2615</v>
      </c>
      <c r="D1851" s="228" t="s">
        <v>351</v>
      </c>
      <c r="E1851" s="229" t="s">
        <v>2616</v>
      </c>
      <c r="F1851" s="230" t="s">
        <v>2617</v>
      </c>
      <c r="G1851" s="231" t="s">
        <v>414</v>
      </c>
      <c r="H1851" s="232">
        <v>4.3</v>
      </c>
      <c r="I1851" s="233"/>
      <c r="J1851" s="234">
        <f>ROUND(I1851*H1851,2)</f>
        <v>0</v>
      </c>
      <c r="K1851" s="230" t="s">
        <v>149</v>
      </c>
      <c r="L1851" s="235"/>
      <c r="M1851" s="236" t="s">
        <v>19</v>
      </c>
      <c r="N1851" s="237" t="s">
        <v>47</v>
      </c>
      <c r="O1851" s="66"/>
      <c r="P1851" s="189">
        <f>O1851*H1851</f>
        <v>0</v>
      </c>
      <c r="Q1851" s="189">
        <v>5.3100000000000001E-2</v>
      </c>
      <c r="R1851" s="189">
        <f>Q1851*H1851</f>
        <v>0.22833000000000001</v>
      </c>
      <c r="S1851" s="189">
        <v>0</v>
      </c>
      <c r="T1851" s="190">
        <f>S1851*H1851</f>
        <v>0</v>
      </c>
      <c r="U1851" s="36"/>
      <c r="V1851" s="36"/>
      <c r="W1851" s="36"/>
      <c r="X1851" s="36"/>
      <c r="Y1851" s="36"/>
      <c r="Z1851" s="36"/>
      <c r="AA1851" s="36"/>
      <c r="AB1851" s="36"/>
      <c r="AC1851" s="36"/>
      <c r="AD1851" s="36"/>
      <c r="AE1851" s="36"/>
      <c r="AR1851" s="191" t="s">
        <v>437</v>
      </c>
      <c r="AT1851" s="191" t="s">
        <v>351</v>
      </c>
      <c r="AU1851" s="191" t="s">
        <v>86</v>
      </c>
      <c r="AY1851" s="19" t="s">
        <v>142</v>
      </c>
      <c r="BE1851" s="192">
        <f>IF(N1851="základní",J1851,0)</f>
        <v>0</v>
      </c>
      <c r="BF1851" s="192">
        <f>IF(N1851="snížená",J1851,0)</f>
        <v>0</v>
      </c>
      <c r="BG1851" s="192">
        <f>IF(N1851="zákl. přenesená",J1851,0)</f>
        <v>0</v>
      </c>
      <c r="BH1851" s="192">
        <f>IF(N1851="sníž. přenesená",J1851,0)</f>
        <v>0</v>
      </c>
      <c r="BI1851" s="192">
        <f>IF(N1851="nulová",J1851,0)</f>
        <v>0</v>
      </c>
      <c r="BJ1851" s="19" t="s">
        <v>84</v>
      </c>
      <c r="BK1851" s="192">
        <f>ROUND(I1851*H1851,2)</f>
        <v>0</v>
      </c>
      <c r="BL1851" s="19" t="s">
        <v>339</v>
      </c>
      <c r="BM1851" s="191" t="s">
        <v>2618</v>
      </c>
    </row>
    <row r="1852" spans="1:65" s="13" customFormat="1" ht="11.25">
      <c r="B1852" s="206"/>
      <c r="C1852" s="207"/>
      <c r="D1852" s="198" t="s">
        <v>254</v>
      </c>
      <c r="E1852" s="208" t="s">
        <v>19</v>
      </c>
      <c r="F1852" s="209" t="s">
        <v>2614</v>
      </c>
      <c r="G1852" s="207"/>
      <c r="H1852" s="210">
        <v>4.3</v>
      </c>
      <c r="I1852" s="211"/>
      <c r="J1852" s="207"/>
      <c r="K1852" s="207"/>
      <c r="L1852" s="212"/>
      <c r="M1852" s="213"/>
      <c r="N1852" s="214"/>
      <c r="O1852" s="214"/>
      <c r="P1852" s="214"/>
      <c r="Q1852" s="214"/>
      <c r="R1852" s="214"/>
      <c r="S1852" s="214"/>
      <c r="T1852" s="215"/>
      <c r="AT1852" s="216" t="s">
        <v>254</v>
      </c>
      <c r="AU1852" s="216" t="s">
        <v>86</v>
      </c>
      <c r="AV1852" s="13" t="s">
        <v>86</v>
      </c>
      <c r="AW1852" s="13" t="s">
        <v>37</v>
      </c>
      <c r="AX1852" s="13" t="s">
        <v>84</v>
      </c>
      <c r="AY1852" s="216" t="s">
        <v>142</v>
      </c>
    </row>
    <row r="1853" spans="1:65" s="2" customFormat="1" ht="24.2" customHeight="1">
      <c r="A1853" s="36"/>
      <c r="B1853" s="37"/>
      <c r="C1853" s="180" t="s">
        <v>2619</v>
      </c>
      <c r="D1853" s="180" t="s">
        <v>145</v>
      </c>
      <c r="E1853" s="181" t="s">
        <v>2620</v>
      </c>
      <c r="F1853" s="182" t="s">
        <v>2621</v>
      </c>
      <c r="G1853" s="183" t="s">
        <v>369</v>
      </c>
      <c r="H1853" s="184">
        <v>255.37899999999999</v>
      </c>
      <c r="I1853" s="185"/>
      <c r="J1853" s="186">
        <f>ROUND(I1853*H1853,2)</f>
        <v>0</v>
      </c>
      <c r="K1853" s="182" t="s">
        <v>149</v>
      </c>
      <c r="L1853" s="41"/>
      <c r="M1853" s="187" t="s">
        <v>19</v>
      </c>
      <c r="N1853" s="188" t="s">
        <v>47</v>
      </c>
      <c r="O1853" s="66"/>
      <c r="P1853" s="189">
        <f>O1853*H1853</f>
        <v>0</v>
      </c>
      <c r="Q1853" s="189">
        <v>5.0000000000000002E-5</v>
      </c>
      <c r="R1853" s="189">
        <f>Q1853*H1853</f>
        <v>1.2768949999999999E-2</v>
      </c>
      <c r="S1853" s="189">
        <v>0</v>
      </c>
      <c r="T1853" s="190">
        <f>S1853*H1853</f>
        <v>0</v>
      </c>
      <c r="U1853" s="36"/>
      <c r="V1853" s="36"/>
      <c r="W1853" s="36"/>
      <c r="X1853" s="36"/>
      <c r="Y1853" s="36"/>
      <c r="Z1853" s="36"/>
      <c r="AA1853" s="36"/>
      <c r="AB1853" s="36"/>
      <c r="AC1853" s="36"/>
      <c r="AD1853" s="36"/>
      <c r="AE1853" s="36"/>
      <c r="AR1853" s="191" t="s">
        <v>339</v>
      </c>
      <c r="AT1853" s="191" t="s">
        <v>145</v>
      </c>
      <c r="AU1853" s="191" t="s">
        <v>86</v>
      </c>
      <c r="AY1853" s="19" t="s">
        <v>142</v>
      </c>
      <c r="BE1853" s="192">
        <f>IF(N1853="základní",J1853,0)</f>
        <v>0</v>
      </c>
      <c r="BF1853" s="192">
        <f>IF(N1853="snížená",J1853,0)</f>
        <v>0</v>
      </c>
      <c r="BG1853" s="192">
        <f>IF(N1853="zákl. přenesená",J1853,0)</f>
        <v>0</v>
      </c>
      <c r="BH1853" s="192">
        <f>IF(N1853="sníž. přenesená",J1853,0)</f>
        <v>0</v>
      </c>
      <c r="BI1853" s="192">
        <f>IF(N1853="nulová",J1853,0)</f>
        <v>0</v>
      </c>
      <c r="BJ1853" s="19" t="s">
        <v>84</v>
      </c>
      <c r="BK1853" s="192">
        <f>ROUND(I1853*H1853,2)</f>
        <v>0</v>
      </c>
      <c r="BL1853" s="19" t="s">
        <v>339</v>
      </c>
      <c r="BM1853" s="191" t="s">
        <v>2622</v>
      </c>
    </row>
    <row r="1854" spans="1:65" s="2" customFormat="1" ht="11.25">
      <c r="A1854" s="36"/>
      <c r="B1854" s="37"/>
      <c r="C1854" s="38"/>
      <c r="D1854" s="193" t="s">
        <v>152</v>
      </c>
      <c r="E1854" s="38"/>
      <c r="F1854" s="194" t="s">
        <v>2623</v>
      </c>
      <c r="G1854" s="38"/>
      <c r="H1854" s="38"/>
      <c r="I1854" s="195"/>
      <c r="J1854" s="38"/>
      <c r="K1854" s="38"/>
      <c r="L1854" s="41"/>
      <c r="M1854" s="196"/>
      <c r="N1854" s="197"/>
      <c r="O1854" s="66"/>
      <c r="P1854" s="66"/>
      <c r="Q1854" s="66"/>
      <c r="R1854" s="66"/>
      <c r="S1854" s="66"/>
      <c r="T1854" s="67"/>
      <c r="U1854" s="36"/>
      <c r="V1854" s="36"/>
      <c r="W1854" s="36"/>
      <c r="X1854" s="36"/>
      <c r="Y1854" s="36"/>
      <c r="Z1854" s="36"/>
      <c r="AA1854" s="36"/>
      <c r="AB1854" s="36"/>
      <c r="AC1854" s="36"/>
      <c r="AD1854" s="36"/>
      <c r="AE1854" s="36"/>
      <c r="AT1854" s="19" t="s">
        <v>152</v>
      </c>
      <c r="AU1854" s="19" t="s">
        <v>86</v>
      </c>
    </row>
    <row r="1855" spans="1:65" s="13" customFormat="1" ht="22.5">
      <c r="B1855" s="206"/>
      <c r="C1855" s="207"/>
      <c r="D1855" s="198" t="s">
        <v>254</v>
      </c>
      <c r="E1855" s="208" t="s">
        <v>19</v>
      </c>
      <c r="F1855" s="209" t="s">
        <v>2624</v>
      </c>
      <c r="G1855" s="207"/>
      <c r="H1855" s="210">
        <v>255.37899999999999</v>
      </c>
      <c r="I1855" s="211"/>
      <c r="J1855" s="207"/>
      <c r="K1855" s="207"/>
      <c r="L1855" s="212"/>
      <c r="M1855" s="213"/>
      <c r="N1855" s="214"/>
      <c r="O1855" s="214"/>
      <c r="P1855" s="214"/>
      <c r="Q1855" s="214"/>
      <c r="R1855" s="214"/>
      <c r="S1855" s="214"/>
      <c r="T1855" s="215"/>
      <c r="AT1855" s="216" t="s">
        <v>254</v>
      </c>
      <c r="AU1855" s="216" t="s">
        <v>86</v>
      </c>
      <c r="AV1855" s="13" t="s">
        <v>86</v>
      </c>
      <c r="AW1855" s="13" t="s">
        <v>37</v>
      </c>
      <c r="AX1855" s="13" t="s">
        <v>84</v>
      </c>
      <c r="AY1855" s="216" t="s">
        <v>142</v>
      </c>
    </row>
    <row r="1856" spans="1:65" s="2" customFormat="1" ht="24.2" customHeight="1">
      <c r="A1856" s="36"/>
      <c r="B1856" s="37"/>
      <c r="C1856" s="180" t="s">
        <v>2625</v>
      </c>
      <c r="D1856" s="180" t="s">
        <v>145</v>
      </c>
      <c r="E1856" s="181" t="s">
        <v>2626</v>
      </c>
      <c r="F1856" s="182" t="s">
        <v>2627</v>
      </c>
      <c r="G1856" s="183" t="s">
        <v>369</v>
      </c>
      <c r="H1856" s="184">
        <v>1339.0340000000001</v>
      </c>
      <c r="I1856" s="185"/>
      <c r="J1856" s="186">
        <f>ROUND(I1856*H1856,2)</f>
        <v>0</v>
      </c>
      <c r="K1856" s="182" t="s">
        <v>149</v>
      </c>
      <c r="L1856" s="41"/>
      <c r="M1856" s="187" t="s">
        <v>19</v>
      </c>
      <c r="N1856" s="188" t="s">
        <v>47</v>
      </c>
      <c r="O1856" s="66"/>
      <c r="P1856" s="189">
        <f>O1856*H1856</f>
        <v>0</v>
      </c>
      <c r="Q1856" s="189">
        <v>5.0000000000000002E-5</v>
      </c>
      <c r="R1856" s="189">
        <f>Q1856*H1856</f>
        <v>6.6951700000000003E-2</v>
      </c>
      <c r="S1856" s="189">
        <v>0</v>
      </c>
      <c r="T1856" s="190">
        <f>S1856*H1856</f>
        <v>0</v>
      </c>
      <c r="U1856" s="36"/>
      <c r="V1856" s="36"/>
      <c r="W1856" s="36"/>
      <c r="X1856" s="36"/>
      <c r="Y1856" s="36"/>
      <c r="Z1856" s="36"/>
      <c r="AA1856" s="36"/>
      <c r="AB1856" s="36"/>
      <c r="AC1856" s="36"/>
      <c r="AD1856" s="36"/>
      <c r="AE1856" s="36"/>
      <c r="AR1856" s="191" t="s">
        <v>339</v>
      </c>
      <c r="AT1856" s="191" t="s">
        <v>145</v>
      </c>
      <c r="AU1856" s="191" t="s">
        <v>86</v>
      </c>
      <c r="AY1856" s="19" t="s">
        <v>142</v>
      </c>
      <c r="BE1856" s="192">
        <f>IF(N1856="základní",J1856,0)</f>
        <v>0</v>
      </c>
      <c r="BF1856" s="192">
        <f>IF(N1856="snížená",J1856,0)</f>
        <v>0</v>
      </c>
      <c r="BG1856" s="192">
        <f>IF(N1856="zákl. přenesená",J1856,0)</f>
        <v>0</v>
      </c>
      <c r="BH1856" s="192">
        <f>IF(N1856="sníž. přenesená",J1856,0)</f>
        <v>0</v>
      </c>
      <c r="BI1856" s="192">
        <f>IF(N1856="nulová",J1856,0)</f>
        <v>0</v>
      </c>
      <c r="BJ1856" s="19" t="s">
        <v>84</v>
      </c>
      <c r="BK1856" s="192">
        <f>ROUND(I1856*H1856,2)</f>
        <v>0</v>
      </c>
      <c r="BL1856" s="19" t="s">
        <v>339</v>
      </c>
      <c r="BM1856" s="191" t="s">
        <v>2628</v>
      </c>
    </row>
    <row r="1857" spans="1:65" s="2" customFormat="1" ht="11.25">
      <c r="A1857" s="36"/>
      <c r="B1857" s="37"/>
      <c r="C1857" s="38"/>
      <c r="D1857" s="193" t="s">
        <v>152</v>
      </c>
      <c r="E1857" s="38"/>
      <c r="F1857" s="194" t="s">
        <v>2629</v>
      </c>
      <c r="G1857" s="38"/>
      <c r="H1857" s="38"/>
      <c r="I1857" s="195"/>
      <c r="J1857" s="38"/>
      <c r="K1857" s="38"/>
      <c r="L1857" s="41"/>
      <c r="M1857" s="196"/>
      <c r="N1857" s="197"/>
      <c r="O1857" s="66"/>
      <c r="P1857" s="66"/>
      <c r="Q1857" s="66"/>
      <c r="R1857" s="66"/>
      <c r="S1857" s="66"/>
      <c r="T1857" s="67"/>
      <c r="U1857" s="36"/>
      <c r="V1857" s="36"/>
      <c r="W1857" s="36"/>
      <c r="X1857" s="36"/>
      <c r="Y1857" s="36"/>
      <c r="Z1857" s="36"/>
      <c r="AA1857" s="36"/>
      <c r="AB1857" s="36"/>
      <c r="AC1857" s="36"/>
      <c r="AD1857" s="36"/>
      <c r="AE1857" s="36"/>
      <c r="AT1857" s="19" t="s">
        <v>152</v>
      </c>
      <c r="AU1857" s="19" t="s">
        <v>86</v>
      </c>
    </row>
    <row r="1858" spans="1:65" s="13" customFormat="1" ht="11.25">
      <c r="B1858" s="206"/>
      <c r="C1858" s="207"/>
      <c r="D1858" s="198" t="s">
        <v>254</v>
      </c>
      <c r="E1858" s="208" t="s">
        <v>19</v>
      </c>
      <c r="F1858" s="209" t="s">
        <v>2630</v>
      </c>
      <c r="G1858" s="207"/>
      <c r="H1858" s="210">
        <v>80.040000000000006</v>
      </c>
      <c r="I1858" s="211"/>
      <c r="J1858" s="207"/>
      <c r="K1858" s="207"/>
      <c r="L1858" s="212"/>
      <c r="M1858" s="213"/>
      <c r="N1858" s="214"/>
      <c r="O1858" s="214"/>
      <c r="P1858" s="214"/>
      <c r="Q1858" s="214"/>
      <c r="R1858" s="214"/>
      <c r="S1858" s="214"/>
      <c r="T1858" s="215"/>
      <c r="AT1858" s="216" t="s">
        <v>254</v>
      </c>
      <c r="AU1858" s="216" t="s">
        <v>86</v>
      </c>
      <c r="AV1858" s="13" t="s">
        <v>86</v>
      </c>
      <c r="AW1858" s="13" t="s">
        <v>37</v>
      </c>
      <c r="AX1858" s="13" t="s">
        <v>76</v>
      </c>
      <c r="AY1858" s="216" t="s">
        <v>142</v>
      </c>
    </row>
    <row r="1859" spans="1:65" s="13" customFormat="1" ht="11.25">
      <c r="B1859" s="206"/>
      <c r="C1859" s="207"/>
      <c r="D1859" s="198" t="s">
        <v>254</v>
      </c>
      <c r="E1859" s="208" t="s">
        <v>19</v>
      </c>
      <c r="F1859" s="209" t="s">
        <v>2631</v>
      </c>
      <c r="G1859" s="207"/>
      <c r="H1859" s="210">
        <v>544.04999999999995</v>
      </c>
      <c r="I1859" s="211"/>
      <c r="J1859" s="207"/>
      <c r="K1859" s="207"/>
      <c r="L1859" s="212"/>
      <c r="M1859" s="213"/>
      <c r="N1859" s="214"/>
      <c r="O1859" s="214"/>
      <c r="P1859" s="214"/>
      <c r="Q1859" s="214"/>
      <c r="R1859" s="214"/>
      <c r="S1859" s="214"/>
      <c r="T1859" s="215"/>
      <c r="AT1859" s="216" t="s">
        <v>254</v>
      </c>
      <c r="AU1859" s="216" t="s">
        <v>86</v>
      </c>
      <c r="AV1859" s="13" t="s">
        <v>86</v>
      </c>
      <c r="AW1859" s="13" t="s">
        <v>37</v>
      </c>
      <c r="AX1859" s="13" t="s">
        <v>76</v>
      </c>
      <c r="AY1859" s="216" t="s">
        <v>142</v>
      </c>
    </row>
    <row r="1860" spans="1:65" s="13" customFormat="1" ht="11.25">
      <c r="B1860" s="206"/>
      <c r="C1860" s="207"/>
      <c r="D1860" s="198" t="s">
        <v>254</v>
      </c>
      <c r="E1860" s="208" t="s">
        <v>19</v>
      </c>
      <c r="F1860" s="209" t="s">
        <v>2632</v>
      </c>
      <c r="G1860" s="207"/>
      <c r="H1860" s="210">
        <v>143.48699999999999</v>
      </c>
      <c r="I1860" s="211"/>
      <c r="J1860" s="207"/>
      <c r="K1860" s="207"/>
      <c r="L1860" s="212"/>
      <c r="M1860" s="213"/>
      <c r="N1860" s="214"/>
      <c r="O1860" s="214"/>
      <c r="P1860" s="214"/>
      <c r="Q1860" s="214"/>
      <c r="R1860" s="214"/>
      <c r="S1860" s="214"/>
      <c r="T1860" s="215"/>
      <c r="AT1860" s="216" t="s">
        <v>254</v>
      </c>
      <c r="AU1860" s="216" t="s">
        <v>86</v>
      </c>
      <c r="AV1860" s="13" t="s">
        <v>86</v>
      </c>
      <c r="AW1860" s="13" t="s">
        <v>37</v>
      </c>
      <c r="AX1860" s="13" t="s">
        <v>76</v>
      </c>
      <c r="AY1860" s="216" t="s">
        <v>142</v>
      </c>
    </row>
    <row r="1861" spans="1:65" s="13" customFormat="1" ht="11.25">
      <c r="B1861" s="206"/>
      <c r="C1861" s="207"/>
      <c r="D1861" s="198" t="s">
        <v>254</v>
      </c>
      <c r="E1861" s="208" t="s">
        <v>19</v>
      </c>
      <c r="F1861" s="209" t="s">
        <v>2633</v>
      </c>
      <c r="G1861" s="207"/>
      <c r="H1861" s="210">
        <v>66.602999999999994</v>
      </c>
      <c r="I1861" s="211"/>
      <c r="J1861" s="207"/>
      <c r="K1861" s="207"/>
      <c r="L1861" s="212"/>
      <c r="M1861" s="213"/>
      <c r="N1861" s="214"/>
      <c r="O1861" s="214"/>
      <c r="P1861" s="214"/>
      <c r="Q1861" s="214"/>
      <c r="R1861" s="214"/>
      <c r="S1861" s="214"/>
      <c r="T1861" s="215"/>
      <c r="AT1861" s="216" t="s">
        <v>254</v>
      </c>
      <c r="AU1861" s="216" t="s">
        <v>86</v>
      </c>
      <c r="AV1861" s="13" t="s">
        <v>86</v>
      </c>
      <c r="AW1861" s="13" t="s">
        <v>37</v>
      </c>
      <c r="AX1861" s="13" t="s">
        <v>76</v>
      </c>
      <c r="AY1861" s="216" t="s">
        <v>142</v>
      </c>
    </row>
    <row r="1862" spans="1:65" s="13" customFormat="1" ht="11.25">
      <c r="B1862" s="206"/>
      <c r="C1862" s="207"/>
      <c r="D1862" s="198" t="s">
        <v>254</v>
      </c>
      <c r="E1862" s="208" t="s">
        <v>19</v>
      </c>
      <c r="F1862" s="209" t="s">
        <v>2634</v>
      </c>
      <c r="G1862" s="207"/>
      <c r="H1862" s="210">
        <v>29.952000000000002</v>
      </c>
      <c r="I1862" s="211"/>
      <c r="J1862" s="207"/>
      <c r="K1862" s="207"/>
      <c r="L1862" s="212"/>
      <c r="M1862" s="213"/>
      <c r="N1862" s="214"/>
      <c r="O1862" s="214"/>
      <c r="P1862" s="214"/>
      <c r="Q1862" s="214"/>
      <c r="R1862" s="214"/>
      <c r="S1862" s="214"/>
      <c r="T1862" s="215"/>
      <c r="AT1862" s="216" t="s">
        <v>254</v>
      </c>
      <c r="AU1862" s="216" t="s">
        <v>86</v>
      </c>
      <c r="AV1862" s="13" t="s">
        <v>86</v>
      </c>
      <c r="AW1862" s="13" t="s">
        <v>37</v>
      </c>
      <c r="AX1862" s="13" t="s">
        <v>76</v>
      </c>
      <c r="AY1862" s="216" t="s">
        <v>142</v>
      </c>
    </row>
    <row r="1863" spans="1:65" s="13" customFormat="1" ht="11.25">
      <c r="B1863" s="206"/>
      <c r="C1863" s="207"/>
      <c r="D1863" s="198" t="s">
        <v>254</v>
      </c>
      <c r="E1863" s="208" t="s">
        <v>19</v>
      </c>
      <c r="F1863" s="209" t="s">
        <v>2635</v>
      </c>
      <c r="G1863" s="207"/>
      <c r="H1863" s="210">
        <v>294.45100000000002</v>
      </c>
      <c r="I1863" s="211"/>
      <c r="J1863" s="207"/>
      <c r="K1863" s="207"/>
      <c r="L1863" s="212"/>
      <c r="M1863" s="213"/>
      <c r="N1863" s="214"/>
      <c r="O1863" s="214"/>
      <c r="P1863" s="214"/>
      <c r="Q1863" s="214"/>
      <c r="R1863" s="214"/>
      <c r="S1863" s="214"/>
      <c r="T1863" s="215"/>
      <c r="AT1863" s="216" t="s">
        <v>254</v>
      </c>
      <c r="AU1863" s="216" t="s">
        <v>86</v>
      </c>
      <c r="AV1863" s="13" t="s">
        <v>86</v>
      </c>
      <c r="AW1863" s="13" t="s">
        <v>37</v>
      </c>
      <c r="AX1863" s="13" t="s">
        <v>76</v>
      </c>
      <c r="AY1863" s="216" t="s">
        <v>142</v>
      </c>
    </row>
    <row r="1864" spans="1:65" s="13" customFormat="1" ht="11.25">
      <c r="B1864" s="206"/>
      <c r="C1864" s="207"/>
      <c r="D1864" s="198" t="s">
        <v>254</v>
      </c>
      <c r="E1864" s="208" t="s">
        <v>19</v>
      </c>
      <c r="F1864" s="209" t="s">
        <v>2636</v>
      </c>
      <c r="G1864" s="207"/>
      <c r="H1864" s="210">
        <v>68.040000000000006</v>
      </c>
      <c r="I1864" s="211"/>
      <c r="J1864" s="207"/>
      <c r="K1864" s="207"/>
      <c r="L1864" s="212"/>
      <c r="M1864" s="213"/>
      <c r="N1864" s="214"/>
      <c r="O1864" s="214"/>
      <c r="P1864" s="214"/>
      <c r="Q1864" s="214"/>
      <c r="R1864" s="214"/>
      <c r="S1864" s="214"/>
      <c r="T1864" s="215"/>
      <c r="AT1864" s="216" t="s">
        <v>254</v>
      </c>
      <c r="AU1864" s="216" t="s">
        <v>86</v>
      </c>
      <c r="AV1864" s="13" t="s">
        <v>86</v>
      </c>
      <c r="AW1864" s="13" t="s">
        <v>37</v>
      </c>
      <c r="AX1864" s="13" t="s">
        <v>76</v>
      </c>
      <c r="AY1864" s="216" t="s">
        <v>142</v>
      </c>
    </row>
    <row r="1865" spans="1:65" s="13" customFormat="1" ht="11.25">
      <c r="B1865" s="206"/>
      <c r="C1865" s="207"/>
      <c r="D1865" s="198" t="s">
        <v>254</v>
      </c>
      <c r="E1865" s="208" t="s">
        <v>19</v>
      </c>
      <c r="F1865" s="209" t="s">
        <v>2637</v>
      </c>
      <c r="G1865" s="207"/>
      <c r="H1865" s="210">
        <v>43.89</v>
      </c>
      <c r="I1865" s="211"/>
      <c r="J1865" s="207"/>
      <c r="K1865" s="207"/>
      <c r="L1865" s="212"/>
      <c r="M1865" s="213"/>
      <c r="N1865" s="214"/>
      <c r="O1865" s="214"/>
      <c r="P1865" s="214"/>
      <c r="Q1865" s="214"/>
      <c r="R1865" s="214"/>
      <c r="S1865" s="214"/>
      <c r="T1865" s="215"/>
      <c r="AT1865" s="216" t="s">
        <v>254</v>
      </c>
      <c r="AU1865" s="216" t="s">
        <v>86</v>
      </c>
      <c r="AV1865" s="13" t="s">
        <v>86</v>
      </c>
      <c r="AW1865" s="13" t="s">
        <v>37</v>
      </c>
      <c r="AX1865" s="13" t="s">
        <v>76</v>
      </c>
      <c r="AY1865" s="216" t="s">
        <v>142</v>
      </c>
    </row>
    <row r="1866" spans="1:65" s="13" customFormat="1" ht="11.25">
      <c r="B1866" s="206"/>
      <c r="C1866" s="207"/>
      <c r="D1866" s="198" t="s">
        <v>254</v>
      </c>
      <c r="E1866" s="208" t="s">
        <v>19</v>
      </c>
      <c r="F1866" s="209" t="s">
        <v>2638</v>
      </c>
      <c r="G1866" s="207"/>
      <c r="H1866" s="210">
        <v>28.672000000000001</v>
      </c>
      <c r="I1866" s="211"/>
      <c r="J1866" s="207"/>
      <c r="K1866" s="207"/>
      <c r="L1866" s="212"/>
      <c r="M1866" s="213"/>
      <c r="N1866" s="214"/>
      <c r="O1866" s="214"/>
      <c r="P1866" s="214"/>
      <c r="Q1866" s="214"/>
      <c r="R1866" s="214"/>
      <c r="S1866" s="214"/>
      <c r="T1866" s="215"/>
      <c r="AT1866" s="216" t="s">
        <v>254</v>
      </c>
      <c r="AU1866" s="216" t="s">
        <v>86</v>
      </c>
      <c r="AV1866" s="13" t="s">
        <v>86</v>
      </c>
      <c r="AW1866" s="13" t="s">
        <v>37</v>
      </c>
      <c r="AX1866" s="13" t="s">
        <v>76</v>
      </c>
      <c r="AY1866" s="216" t="s">
        <v>142</v>
      </c>
    </row>
    <row r="1867" spans="1:65" s="13" customFormat="1" ht="11.25">
      <c r="B1867" s="206"/>
      <c r="C1867" s="207"/>
      <c r="D1867" s="198" t="s">
        <v>254</v>
      </c>
      <c r="E1867" s="208" t="s">
        <v>19</v>
      </c>
      <c r="F1867" s="209" t="s">
        <v>2639</v>
      </c>
      <c r="G1867" s="207"/>
      <c r="H1867" s="210">
        <v>34.405999999999999</v>
      </c>
      <c r="I1867" s="211"/>
      <c r="J1867" s="207"/>
      <c r="K1867" s="207"/>
      <c r="L1867" s="212"/>
      <c r="M1867" s="213"/>
      <c r="N1867" s="214"/>
      <c r="O1867" s="214"/>
      <c r="P1867" s="214"/>
      <c r="Q1867" s="214"/>
      <c r="R1867" s="214"/>
      <c r="S1867" s="214"/>
      <c r="T1867" s="215"/>
      <c r="AT1867" s="216" t="s">
        <v>254</v>
      </c>
      <c r="AU1867" s="216" t="s">
        <v>86</v>
      </c>
      <c r="AV1867" s="13" t="s">
        <v>86</v>
      </c>
      <c r="AW1867" s="13" t="s">
        <v>37</v>
      </c>
      <c r="AX1867" s="13" t="s">
        <v>76</v>
      </c>
      <c r="AY1867" s="216" t="s">
        <v>142</v>
      </c>
    </row>
    <row r="1868" spans="1:65" s="13" customFormat="1" ht="11.25">
      <c r="B1868" s="206"/>
      <c r="C1868" s="207"/>
      <c r="D1868" s="198" t="s">
        <v>254</v>
      </c>
      <c r="E1868" s="208" t="s">
        <v>19</v>
      </c>
      <c r="F1868" s="209" t="s">
        <v>2640</v>
      </c>
      <c r="G1868" s="207"/>
      <c r="H1868" s="210">
        <v>5.4429999999999996</v>
      </c>
      <c r="I1868" s="211"/>
      <c r="J1868" s="207"/>
      <c r="K1868" s="207"/>
      <c r="L1868" s="212"/>
      <c r="M1868" s="213"/>
      <c r="N1868" s="214"/>
      <c r="O1868" s="214"/>
      <c r="P1868" s="214"/>
      <c r="Q1868" s="214"/>
      <c r="R1868" s="214"/>
      <c r="S1868" s="214"/>
      <c r="T1868" s="215"/>
      <c r="AT1868" s="216" t="s">
        <v>254</v>
      </c>
      <c r="AU1868" s="216" t="s">
        <v>86</v>
      </c>
      <c r="AV1868" s="13" t="s">
        <v>86</v>
      </c>
      <c r="AW1868" s="13" t="s">
        <v>37</v>
      </c>
      <c r="AX1868" s="13" t="s">
        <v>76</v>
      </c>
      <c r="AY1868" s="216" t="s">
        <v>142</v>
      </c>
    </row>
    <row r="1869" spans="1:65" s="14" customFormat="1" ht="11.25">
      <c r="B1869" s="217"/>
      <c r="C1869" s="218"/>
      <c r="D1869" s="198" t="s">
        <v>254</v>
      </c>
      <c r="E1869" s="219" t="s">
        <v>19</v>
      </c>
      <c r="F1869" s="220" t="s">
        <v>266</v>
      </c>
      <c r="G1869" s="218"/>
      <c r="H1869" s="221">
        <v>1339.0340000000001</v>
      </c>
      <c r="I1869" s="222"/>
      <c r="J1869" s="218"/>
      <c r="K1869" s="218"/>
      <c r="L1869" s="223"/>
      <c r="M1869" s="224"/>
      <c r="N1869" s="225"/>
      <c r="O1869" s="225"/>
      <c r="P1869" s="225"/>
      <c r="Q1869" s="225"/>
      <c r="R1869" s="225"/>
      <c r="S1869" s="225"/>
      <c r="T1869" s="226"/>
      <c r="AT1869" s="227" t="s">
        <v>254</v>
      </c>
      <c r="AU1869" s="227" t="s">
        <v>86</v>
      </c>
      <c r="AV1869" s="14" t="s">
        <v>167</v>
      </c>
      <c r="AW1869" s="14" t="s">
        <v>37</v>
      </c>
      <c r="AX1869" s="14" t="s">
        <v>84</v>
      </c>
      <c r="AY1869" s="227" t="s">
        <v>142</v>
      </c>
    </row>
    <row r="1870" spans="1:65" s="2" customFormat="1" ht="24.2" customHeight="1">
      <c r="A1870" s="36"/>
      <c r="B1870" s="37"/>
      <c r="C1870" s="180" t="s">
        <v>2641</v>
      </c>
      <c r="D1870" s="180" t="s">
        <v>145</v>
      </c>
      <c r="E1870" s="181" t="s">
        <v>2642</v>
      </c>
      <c r="F1870" s="182" t="s">
        <v>2643</v>
      </c>
      <c r="G1870" s="183" t="s">
        <v>369</v>
      </c>
      <c r="H1870" s="184">
        <v>326.58699999999999</v>
      </c>
      <c r="I1870" s="185"/>
      <c r="J1870" s="186">
        <f>ROUND(I1870*H1870,2)</f>
        <v>0</v>
      </c>
      <c r="K1870" s="182" t="s">
        <v>149</v>
      </c>
      <c r="L1870" s="41"/>
      <c r="M1870" s="187" t="s">
        <v>19</v>
      </c>
      <c r="N1870" s="188" t="s">
        <v>47</v>
      </c>
      <c r="O1870" s="66"/>
      <c r="P1870" s="189">
        <f>O1870*H1870</f>
        <v>0</v>
      </c>
      <c r="Q1870" s="189">
        <v>5.0000000000000002E-5</v>
      </c>
      <c r="R1870" s="189">
        <f>Q1870*H1870</f>
        <v>1.6329349999999999E-2</v>
      </c>
      <c r="S1870" s="189">
        <v>0</v>
      </c>
      <c r="T1870" s="190">
        <f>S1870*H1870</f>
        <v>0</v>
      </c>
      <c r="U1870" s="36"/>
      <c r="V1870" s="36"/>
      <c r="W1870" s="36"/>
      <c r="X1870" s="36"/>
      <c r="Y1870" s="36"/>
      <c r="Z1870" s="36"/>
      <c r="AA1870" s="36"/>
      <c r="AB1870" s="36"/>
      <c r="AC1870" s="36"/>
      <c r="AD1870" s="36"/>
      <c r="AE1870" s="36"/>
      <c r="AR1870" s="191" t="s">
        <v>339</v>
      </c>
      <c r="AT1870" s="191" t="s">
        <v>145</v>
      </c>
      <c r="AU1870" s="191" t="s">
        <v>86</v>
      </c>
      <c r="AY1870" s="19" t="s">
        <v>142</v>
      </c>
      <c r="BE1870" s="192">
        <f>IF(N1870="základní",J1870,0)</f>
        <v>0</v>
      </c>
      <c r="BF1870" s="192">
        <f>IF(N1870="snížená",J1870,0)</f>
        <v>0</v>
      </c>
      <c r="BG1870" s="192">
        <f>IF(N1870="zákl. přenesená",J1870,0)</f>
        <v>0</v>
      </c>
      <c r="BH1870" s="192">
        <f>IF(N1870="sníž. přenesená",J1870,0)</f>
        <v>0</v>
      </c>
      <c r="BI1870" s="192">
        <f>IF(N1870="nulová",J1870,0)</f>
        <v>0</v>
      </c>
      <c r="BJ1870" s="19" t="s">
        <v>84</v>
      </c>
      <c r="BK1870" s="192">
        <f>ROUND(I1870*H1870,2)</f>
        <v>0</v>
      </c>
      <c r="BL1870" s="19" t="s">
        <v>339</v>
      </c>
      <c r="BM1870" s="191" t="s">
        <v>2644</v>
      </c>
    </row>
    <row r="1871" spans="1:65" s="2" customFormat="1" ht="11.25">
      <c r="A1871" s="36"/>
      <c r="B1871" s="37"/>
      <c r="C1871" s="38"/>
      <c r="D1871" s="193" t="s">
        <v>152</v>
      </c>
      <c r="E1871" s="38"/>
      <c r="F1871" s="194" t="s">
        <v>2645</v>
      </c>
      <c r="G1871" s="38"/>
      <c r="H1871" s="38"/>
      <c r="I1871" s="195"/>
      <c r="J1871" s="38"/>
      <c r="K1871" s="38"/>
      <c r="L1871" s="41"/>
      <c r="M1871" s="196"/>
      <c r="N1871" s="197"/>
      <c r="O1871" s="66"/>
      <c r="P1871" s="66"/>
      <c r="Q1871" s="66"/>
      <c r="R1871" s="66"/>
      <c r="S1871" s="66"/>
      <c r="T1871" s="67"/>
      <c r="U1871" s="36"/>
      <c r="V1871" s="36"/>
      <c r="W1871" s="36"/>
      <c r="X1871" s="36"/>
      <c r="Y1871" s="36"/>
      <c r="Z1871" s="36"/>
      <c r="AA1871" s="36"/>
      <c r="AB1871" s="36"/>
      <c r="AC1871" s="36"/>
      <c r="AD1871" s="36"/>
      <c r="AE1871" s="36"/>
      <c r="AT1871" s="19" t="s">
        <v>152</v>
      </c>
      <c r="AU1871" s="19" t="s">
        <v>86</v>
      </c>
    </row>
    <row r="1872" spans="1:65" s="13" customFormat="1" ht="11.25">
      <c r="B1872" s="206"/>
      <c r="C1872" s="207"/>
      <c r="D1872" s="198" t="s">
        <v>254</v>
      </c>
      <c r="E1872" s="208" t="s">
        <v>19</v>
      </c>
      <c r="F1872" s="209" t="s">
        <v>2646</v>
      </c>
      <c r="G1872" s="207"/>
      <c r="H1872" s="210">
        <v>26.076000000000001</v>
      </c>
      <c r="I1872" s="211"/>
      <c r="J1872" s="207"/>
      <c r="K1872" s="207"/>
      <c r="L1872" s="212"/>
      <c r="M1872" s="213"/>
      <c r="N1872" s="214"/>
      <c r="O1872" s="214"/>
      <c r="P1872" s="214"/>
      <c r="Q1872" s="214"/>
      <c r="R1872" s="214"/>
      <c r="S1872" s="214"/>
      <c r="T1872" s="215"/>
      <c r="AT1872" s="216" t="s">
        <v>254</v>
      </c>
      <c r="AU1872" s="216" t="s">
        <v>86</v>
      </c>
      <c r="AV1872" s="13" t="s">
        <v>86</v>
      </c>
      <c r="AW1872" s="13" t="s">
        <v>37</v>
      </c>
      <c r="AX1872" s="13" t="s">
        <v>76</v>
      </c>
      <c r="AY1872" s="216" t="s">
        <v>142</v>
      </c>
    </row>
    <row r="1873" spans="1:65" s="13" customFormat="1" ht="11.25">
      <c r="B1873" s="206"/>
      <c r="C1873" s="207"/>
      <c r="D1873" s="198" t="s">
        <v>254</v>
      </c>
      <c r="E1873" s="208" t="s">
        <v>19</v>
      </c>
      <c r="F1873" s="209" t="s">
        <v>2647</v>
      </c>
      <c r="G1873" s="207"/>
      <c r="H1873" s="210">
        <v>53.945999999999998</v>
      </c>
      <c r="I1873" s="211"/>
      <c r="J1873" s="207"/>
      <c r="K1873" s="207"/>
      <c r="L1873" s="212"/>
      <c r="M1873" s="213"/>
      <c r="N1873" s="214"/>
      <c r="O1873" s="214"/>
      <c r="P1873" s="214"/>
      <c r="Q1873" s="214"/>
      <c r="R1873" s="214"/>
      <c r="S1873" s="214"/>
      <c r="T1873" s="215"/>
      <c r="AT1873" s="216" t="s">
        <v>254</v>
      </c>
      <c r="AU1873" s="216" t="s">
        <v>86</v>
      </c>
      <c r="AV1873" s="13" t="s">
        <v>86</v>
      </c>
      <c r="AW1873" s="13" t="s">
        <v>37</v>
      </c>
      <c r="AX1873" s="13" t="s">
        <v>76</v>
      </c>
      <c r="AY1873" s="216" t="s">
        <v>142</v>
      </c>
    </row>
    <row r="1874" spans="1:65" s="13" customFormat="1" ht="11.25">
      <c r="B1874" s="206"/>
      <c r="C1874" s="207"/>
      <c r="D1874" s="198" t="s">
        <v>254</v>
      </c>
      <c r="E1874" s="208" t="s">
        <v>19</v>
      </c>
      <c r="F1874" s="209" t="s">
        <v>2648</v>
      </c>
      <c r="G1874" s="207"/>
      <c r="H1874" s="210">
        <v>21.606000000000002</v>
      </c>
      <c r="I1874" s="211"/>
      <c r="J1874" s="207"/>
      <c r="K1874" s="207"/>
      <c r="L1874" s="212"/>
      <c r="M1874" s="213"/>
      <c r="N1874" s="214"/>
      <c r="O1874" s="214"/>
      <c r="P1874" s="214"/>
      <c r="Q1874" s="214"/>
      <c r="R1874" s="214"/>
      <c r="S1874" s="214"/>
      <c r="T1874" s="215"/>
      <c r="AT1874" s="216" t="s">
        <v>254</v>
      </c>
      <c r="AU1874" s="216" t="s">
        <v>86</v>
      </c>
      <c r="AV1874" s="13" t="s">
        <v>86</v>
      </c>
      <c r="AW1874" s="13" t="s">
        <v>37</v>
      </c>
      <c r="AX1874" s="13" t="s">
        <v>76</v>
      </c>
      <c r="AY1874" s="216" t="s">
        <v>142</v>
      </c>
    </row>
    <row r="1875" spans="1:65" s="13" customFormat="1" ht="11.25">
      <c r="B1875" s="206"/>
      <c r="C1875" s="207"/>
      <c r="D1875" s="198" t="s">
        <v>254</v>
      </c>
      <c r="E1875" s="208" t="s">
        <v>19</v>
      </c>
      <c r="F1875" s="209" t="s">
        <v>2649</v>
      </c>
      <c r="G1875" s="207"/>
      <c r="H1875" s="210">
        <v>44.944000000000003</v>
      </c>
      <c r="I1875" s="211"/>
      <c r="J1875" s="207"/>
      <c r="K1875" s="207"/>
      <c r="L1875" s="212"/>
      <c r="M1875" s="213"/>
      <c r="N1875" s="214"/>
      <c r="O1875" s="214"/>
      <c r="P1875" s="214"/>
      <c r="Q1875" s="214"/>
      <c r="R1875" s="214"/>
      <c r="S1875" s="214"/>
      <c r="T1875" s="215"/>
      <c r="AT1875" s="216" t="s">
        <v>254</v>
      </c>
      <c r="AU1875" s="216" t="s">
        <v>86</v>
      </c>
      <c r="AV1875" s="13" t="s">
        <v>86</v>
      </c>
      <c r="AW1875" s="13" t="s">
        <v>37</v>
      </c>
      <c r="AX1875" s="13" t="s">
        <v>76</v>
      </c>
      <c r="AY1875" s="216" t="s">
        <v>142</v>
      </c>
    </row>
    <row r="1876" spans="1:65" s="13" customFormat="1" ht="11.25">
      <c r="B1876" s="206"/>
      <c r="C1876" s="207"/>
      <c r="D1876" s="198" t="s">
        <v>254</v>
      </c>
      <c r="E1876" s="208" t="s">
        <v>19</v>
      </c>
      <c r="F1876" s="209" t="s">
        <v>2650</v>
      </c>
      <c r="G1876" s="207"/>
      <c r="H1876" s="210">
        <v>144.584</v>
      </c>
      <c r="I1876" s="211"/>
      <c r="J1876" s="207"/>
      <c r="K1876" s="207"/>
      <c r="L1876" s="212"/>
      <c r="M1876" s="213"/>
      <c r="N1876" s="214"/>
      <c r="O1876" s="214"/>
      <c r="P1876" s="214"/>
      <c r="Q1876" s="214"/>
      <c r="R1876" s="214"/>
      <c r="S1876" s="214"/>
      <c r="T1876" s="215"/>
      <c r="AT1876" s="216" t="s">
        <v>254</v>
      </c>
      <c r="AU1876" s="216" t="s">
        <v>86</v>
      </c>
      <c r="AV1876" s="13" t="s">
        <v>86</v>
      </c>
      <c r="AW1876" s="13" t="s">
        <v>37</v>
      </c>
      <c r="AX1876" s="13" t="s">
        <v>76</v>
      </c>
      <c r="AY1876" s="216" t="s">
        <v>142</v>
      </c>
    </row>
    <row r="1877" spans="1:65" s="13" customFormat="1" ht="11.25">
      <c r="B1877" s="206"/>
      <c r="C1877" s="207"/>
      <c r="D1877" s="198" t="s">
        <v>254</v>
      </c>
      <c r="E1877" s="208" t="s">
        <v>19</v>
      </c>
      <c r="F1877" s="209" t="s">
        <v>2651</v>
      </c>
      <c r="G1877" s="207"/>
      <c r="H1877" s="210">
        <v>35.430999999999997</v>
      </c>
      <c r="I1877" s="211"/>
      <c r="J1877" s="207"/>
      <c r="K1877" s="207"/>
      <c r="L1877" s="212"/>
      <c r="M1877" s="213"/>
      <c r="N1877" s="214"/>
      <c r="O1877" s="214"/>
      <c r="P1877" s="214"/>
      <c r="Q1877" s="214"/>
      <c r="R1877" s="214"/>
      <c r="S1877" s="214"/>
      <c r="T1877" s="215"/>
      <c r="AT1877" s="216" t="s">
        <v>254</v>
      </c>
      <c r="AU1877" s="216" t="s">
        <v>86</v>
      </c>
      <c r="AV1877" s="13" t="s">
        <v>86</v>
      </c>
      <c r="AW1877" s="13" t="s">
        <v>37</v>
      </c>
      <c r="AX1877" s="13" t="s">
        <v>76</v>
      </c>
      <c r="AY1877" s="216" t="s">
        <v>142</v>
      </c>
    </row>
    <row r="1878" spans="1:65" s="14" customFormat="1" ht="11.25">
      <c r="B1878" s="217"/>
      <c r="C1878" s="218"/>
      <c r="D1878" s="198" t="s">
        <v>254</v>
      </c>
      <c r="E1878" s="219" t="s">
        <v>19</v>
      </c>
      <c r="F1878" s="220" t="s">
        <v>266</v>
      </c>
      <c r="G1878" s="218"/>
      <c r="H1878" s="221">
        <v>326.58699999999999</v>
      </c>
      <c r="I1878" s="222"/>
      <c r="J1878" s="218"/>
      <c r="K1878" s="218"/>
      <c r="L1878" s="223"/>
      <c r="M1878" s="224"/>
      <c r="N1878" s="225"/>
      <c r="O1878" s="225"/>
      <c r="P1878" s="225"/>
      <c r="Q1878" s="225"/>
      <c r="R1878" s="225"/>
      <c r="S1878" s="225"/>
      <c r="T1878" s="226"/>
      <c r="AT1878" s="227" t="s">
        <v>254</v>
      </c>
      <c r="AU1878" s="227" t="s">
        <v>86</v>
      </c>
      <c r="AV1878" s="14" t="s">
        <v>167</v>
      </c>
      <c r="AW1878" s="14" t="s">
        <v>37</v>
      </c>
      <c r="AX1878" s="14" t="s">
        <v>84</v>
      </c>
      <c r="AY1878" s="227" t="s">
        <v>142</v>
      </c>
    </row>
    <row r="1879" spans="1:65" s="2" customFormat="1" ht="21.75" customHeight="1">
      <c r="A1879" s="36"/>
      <c r="B1879" s="37"/>
      <c r="C1879" s="228" t="s">
        <v>2652</v>
      </c>
      <c r="D1879" s="228" t="s">
        <v>351</v>
      </c>
      <c r="E1879" s="229" t="s">
        <v>2653</v>
      </c>
      <c r="F1879" s="230" t="s">
        <v>2654</v>
      </c>
      <c r="G1879" s="231" t="s">
        <v>335</v>
      </c>
      <c r="H1879" s="232">
        <v>0.08</v>
      </c>
      <c r="I1879" s="233"/>
      <c r="J1879" s="234">
        <f>ROUND(I1879*H1879,2)</f>
        <v>0</v>
      </c>
      <c r="K1879" s="230" t="s">
        <v>149</v>
      </c>
      <c r="L1879" s="235"/>
      <c r="M1879" s="236" t="s">
        <v>19</v>
      </c>
      <c r="N1879" s="237" t="s">
        <v>47</v>
      </c>
      <c r="O1879" s="66"/>
      <c r="P1879" s="189">
        <f>O1879*H1879</f>
        <v>0</v>
      </c>
      <c r="Q1879" s="189">
        <v>1</v>
      </c>
      <c r="R1879" s="189">
        <f>Q1879*H1879</f>
        <v>0.08</v>
      </c>
      <c r="S1879" s="189">
        <v>0</v>
      </c>
      <c r="T1879" s="190">
        <f>S1879*H1879</f>
        <v>0</v>
      </c>
      <c r="U1879" s="36"/>
      <c r="V1879" s="36"/>
      <c r="W1879" s="36"/>
      <c r="X1879" s="36"/>
      <c r="Y1879" s="36"/>
      <c r="Z1879" s="36"/>
      <c r="AA1879" s="36"/>
      <c r="AB1879" s="36"/>
      <c r="AC1879" s="36"/>
      <c r="AD1879" s="36"/>
      <c r="AE1879" s="36"/>
      <c r="AR1879" s="191" t="s">
        <v>437</v>
      </c>
      <c r="AT1879" s="191" t="s">
        <v>351</v>
      </c>
      <c r="AU1879" s="191" t="s">
        <v>86</v>
      </c>
      <c r="AY1879" s="19" t="s">
        <v>142</v>
      </c>
      <c r="BE1879" s="192">
        <f>IF(N1879="základní",J1879,0)</f>
        <v>0</v>
      </c>
      <c r="BF1879" s="192">
        <f>IF(N1879="snížená",J1879,0)</f>
        <v>0</v>
      </c>
      <c r="BG1879" s="192">
        <f>IF(N1879="zákl. přenesená",J1879,0)</f>
        <v>0</v>
      </c>
      <c r="BH1879" s="192">
        <f>IF(N1879="sníž. přenesená",J1879,0)</f>
        <v>0</v>
      </c>
      <c r="BI1879" s="192">
        <f>IF(N1879="nulová",J1879,0)</f>
        <v>0</v>
      </c>
      <c r="BJ1879" s="19" t="s">
        <v>84</v>
      </c>
      <c r="BK1879" s="192">
        <f>ROUND(I1879*H1879,2)</f>
        <v>0</v>
      </c>
      <c r="BL1879" s="19" t="s">
        <v>339</v>
      </c>
      <c r="BM1879" s="191" t="s">
        <v>2655</v>
      </c>
    </row>
    <row r="1880" spans="1:65" s="13" customFormat="1" ht="11.25">
      <c r="B1880" s="206"/>
      <c r="C1880" s="207"/>
      <c r="D1880" s="198" t="s">
        <v>254</v>
      </c>
      <c r="E1880" s="208" t="s">
        <v>19</v>
      </c>
      <c r="F1880" s="209" t="s">
        <v>2656</v>
      </c>
      <c r="G1880" s="207"/>
      <c r="H1880" s="210">
        <v>0.08</v>
      </c>
      <c r="I1880" s="211"/>
      <c r="J1880" s="207"/>
      <c r="K1880" s="207"/>
      <c r="L1880" s="212"/>
      <c r="M1880" s="213"/>
      <c r="N1880" s="214"/>
      <c r="O1880" s="214"/>
      <c r="P1880" s="214"/>
      <c r="Q1880" s="214"/>
      <c r="R1880" s="214"/>
      <c r="S1880" s="214"/>
      <c r="T1880" s="215"/>
      <c r="AT1880" s="216" t="s">
        <v>254</v>
      </c>
      <c r="AU1880" s="216" t="s">
        <v>86</v>
      </c>
      <c r="AV1880" s="13" t="s">
        <v>86</v>
      </c>
      <c r="AW1880" s="13" t="s">
        <v>37</v>
      </c>
      <c r="AX1880" s="13" t="s">
        <v>84</v>
      </c>
      <c r="AY1880" s="216" t="s">
        <v>142</v>
      </c>
    </row>
    <row r="1881" spans="1:65" s="2" customFormat="1" ht="21.75" customHeight="1">
      <c r="A1881" s="36"/>
      <c r="B1881" s="37"/>
      <c r="C1881" s="228" t="s">
        <v>2657</v>
      </c>
      <c r="D1881" s="228" t="s">
        <v>351</v>
      </c>
      <c r="E1881" s="229" t="s">
        <v>2658</v>
      </c>
      <c r="F1881" s="230" t="s">
        <v>2659</v>
      </c>
      <c r="G1881" s="231" t="s">
        <v>335</v>
      </c>
      <c r="H1881" s="232">
        <v>0.54400000000000004</v>
      </c>
      <c r="I1881" s="233"/>
      <c r="J1881" s="234">
        <f>ROUND(I1881*H1881,2)</f>
        <v>0</v>
      </c>
      <c r="K1881" s="230" t="s">
        <v>149</v>
      </c>
      <c r="L1881" s="235"/>
      <c r="M1881" s="236" t="s">
        <v>19</v>
      </c>
      <c r="N1881" s="237" t="s">
        <v>47</v>
      </c>
      <c r="O1881" s="66"/>
      <c r="P1881" s="189">
        <f>O1881*H1881</f>
        <v>0</v>
      </c>
      <c r="Q1881" s="189">
        <v>1</v>
      </c>
      <c r="R1881" s="189">
        <f>Q1881*H1881</f>
        <v>0.54400000000000004</v>
      </c>
      <c r="S1881" s="189">
        <v>0</v>
      </c>
      <c r="T1881" s="190">
        <f>S1881*H1881</f>
        <v>0</v>
      </c>
      <c r="U1881" s="36"/>
      <c r="V1881" s="36"/>
      <c r="W1881" s="36"/>
      <c r="X1881" s="36"/>
      <c r="Y1881" s="36"/>
      <c r="Z1881" s="36"/>
      <c r="AA1881" s="36"/>
      <c r="AB1881" s="36"/>
      <c r="AC1881" s="36"/>
      <c r="AD1881" s="36"/>
      <c r="AE1881" s="36"/>
      <c r="AR1881" s="191" t="s">
        <v>437</v>
      </c>
      <c r="AT1881" s="191" t="s">
        <v>351</v>
      </c>
      <c r="AU1881" s="191" t="s">
        <v>86</v>
      </c>
      <c r="AY1881" s="19" t="s">
        <v>142</v>
      </c>
      <c r="BE1881" s="192">
        <f>IF(N1881="základní",J1881,0)</f>
        <v>0</v>
      </c>
      <c r="BF1881" s="192">
        <f>IF(N1881="snížená",J1881,0)</f>
        <v>0</v>
      </c>
      <c r="BG1881" s="192">
        <f>IF(N1881="zákl. přenesená",J1881,0)</f>
        <v>0</v>
      </c>
      <c r="BH1881" s="192">
        <f>IF(N1881="sníž. přenesená",J1881,0)</f>
        <v>0</v>
      </c>
      <c r="BI1881" s="192">
        <f>IF(N1881="nulová",J1881,0)</f>
        <v>0</v>
      </c>
      <c r="BJ1881" s="19" t="s">
        <v>84</v>
      </c>
      <c r="BK1881" s="192">
        <f>ROUND(I1881*H1881,2)</f>
        <v>0</v>
      </c>
      <c r="BL1881" s="19" t="s">
        <v>339</v>
      </c>
      <c r="BM1881" s="191" t="s">
        <v>2660</v>
      </c>
    </row>
    <row r="1882" spans="1:65" s="13" customFormat="1" ht="11.25">
      <c r="B1882" s="206"/>
      <c r="C1882" s="207"/>
      <c r="D1882" s="198" t="s">
        <v>254</v>
      </c>
      <c r="E1882" s="208" t="s">
        <v>19</v>
      </c>
      <c r="F1882" s="209" t="s">
        <v>2661</v>
      </c>
      <c r="G1882" s="207"/>
      <c r="H1882" s="210">
        <v>0.54400000000000004</v>
      </c>
      <c r="I1882" s="211"/>
      <c r="J1882" s="207"/>
      <c r="K1882" s="207"/>
      <c r="L1882" s="212"/>
      <c r="M1882" s="213"/>
      <c r="N1882" s="214"/>
      <c r="O1882" s="214"/>
      <c r="P1882" s="214"/>
      <c r="Q1882" s="214"/>
      <c r="R1882" s="214"/>
      <c r="S1882" s="214"/>
      <c r="T1882" s="215"/>
      <c r="AT1882" s="216" t="s">
        <v>254</v>
      </c>
      <c r="AU1882" s="216" t="s">
        <v>86</v>
      </c>
      <c r="AV1882" s="13" t="s">
        <v>86</v>
      </c>
      <c r="AW1882" s="13" t="s">
        <v>37</v>
      </c>
      <c r="AX1882" s="13" t="s">
        <v>84</v>
      </c>
      <c r="AY1882" s="216" t="s">
        <v>142</v>
      </c>
    </row>
    <row r="1883" spans="1:65" s="2" customFormat="1" ht="21.75" customHeight="1">
      <c r="A1883" s="36"/>
      <c r="B1883" s="37"/>
      <c r="C1883" s="228" t="s">
        <v>2662</v>
      </c>
      <c r="D1883" s="228" t="s">
        <v>351</v>
      </c>
      <c r="E1883" s="229" t="s">
        <v>2663</v>
      </c>
      <c r="F1883" s="230" t="s">
        <v>2664</v>
      </c>
      <c r="G1883" s="231" t="s">
        <v>335</v>
      </c>
      <c r="H1883" s="232">
        <v>0.122</v>
      </c>
      <c r="I1883" s="233"/>
      <c r="J1883" s="234">
        <f>ROUND(I1883*H1883,2)</f>
        <v>0</v>
      </c>
      <c r="K1883" s="230" t="s">
        <v>149</v>
      </c>
      <c r="L1883" s="235"/>
      <c r="M1883" s="236" t="s">
        <v>19</v>
      </c>
      <c r="N1883" s="237" t="s">
        <v>47</v>
      </c>
      <c r="O1883" s="66"/>
      <c r="P1883" s="189">
        <f>O1883*H1883</f>
        <v>0</v>
      </c>
      <c r="Q1883" s="189">
        <v>1</v>
      </c>
      <c r="R1883" s="189">
        <f>Q1883*H1883</f>
        <v>0.122</v>
      </c>
      <c r="S1883" s="189">
        <v>0</v>
      </c>
      <c r="T1883" s="190">
        <f>S1883*H1883</f>
        <v>0</v>
      </c>
      <c r="U1883" s="36"/>
      <c r="V1883" s="36"/>
      <c r="W1883" s="36"/>
      <c r="X1883" s="36"/>
      <c r="Y1883" s="36"/>
      <c r="Z1883" s="36"/>
      <c r="AA1883" s="36"/>
      <c r="AB1883" s="36"/>
      <c r="AC1883" s="36"/>
      <c r="AD1883" s="36"/>
      <c r="AE1883" s="36"/>
      <c r="AR1883" s="191" t="s">
        <v>437</v>
      </c>
      <c r="AT1883" s="191" t="s">
        <v>351</v>
      </c>
      <c r="AU1883" s="191" t="s">
        <v>86</v>
      </c>
      <c r="AY1883" s="19" t="s">
        <v>142</v>
      </c>
      <c r="BE1883" s="192">
        <f>IF(N1883="základní",J1883,0)</f>
        <v>0</v>
      </c>
      <c r="BF1883" s="192">
        <f>IF(N1883="snížená",J1883,0)</f>
        <v>0</v>
      </c>
      <c r="BG1883" s="192">
        <f>IF(N1883="zákl. přenesená",J1883,0)</f>
        <v>0</v>
      </c>
      <c r="BH1883" s="192">
        <f>IF(N1883="sníž. přenesená",J1883,0)</f>
        <v>0</v>
      </c>
      <c r="BI1883" s="192">
        <f>IF(N1883="nulová",J1883,0)</f>
        <v>0</v>
      </c>
      <c r="BJ1883" s="19" t="s">
        <v>84</v>
      </c>
      <c r="BK1883" s="192">
        <f>ROUND(I1883*H1883,2)</f>
        <v>0</v>
      </c>
      <c r="BL1883" s="19" t="s">
        <v>339</v>
      </c>
      <c r="BM1883" s="191" t="s">
        <v>2665</v>
      </c>
    </row>
    <row r="1884" spans="1:65" s="13" customFormat="1" ht="11.25">
      <c r="B1884" s="206"/>
      <c r="C1884" s="207"/>
      <c r="D1884" s="198" t="s">
        <v>254</v>
      </c>
      <c r="E1884" s="208" t="s">
        <v>19</v>
      </c>
      <c r="F1884" s="209" t="s">
        <v>2666</v>
      </c>
      <c r="G1884" s="207"/>
      <c r="H1884" s="210">
        <v>6.8000000000000005E-2</v>
      </c>
      <c r="I1884" s="211"/>
      <c r="J1884" s="207"/>
      <c r="K1884" s="207"/>
      <c r="L1884" s="212"/>
      <c r="M1884" s="213"/>
      <c r="N1884" s="214"/>
      <c r="O1884" s="214"/>
      <c r="P1884" s="214"/>
      <c r="Q1884" s="214"/>
      <c r="R1884" s="214"/>
      <c r="S1884" s="214"/>
      <c r="T1884" s="215"/>
      <c r="AT1884" s="216" t="s">
        <v>254</v>
      </c>
      <c r="AU1884" s="216" t="s">
        <v>86</v>
      </c>
      <c r="AV1884" s="13" t="s">
        <v>86</v>
      </c>
      <c r="AW1884" s="13" t="s">
        <v>37</v>
      </c>
      <c r="AX1884" s="13" t="s">
        <v>76</v>
      </c>
      <c r="AY1884" s="216" t="s">
        <v>142</v>
      </c>
    </row>
    <row r="1885" spans="1:65" s="13" customFormat="1" ht="11.25">
      <c r="B1885" s="206"/>
      <c r="C1885" s="207"/>
      <c r="D1885" s="198" t="s">
        <v>254</v>
      </c>
      <c r="E1885" s="208" t="s">
        <v>19</v>
      </c>
      <c r="F1885" s="209" t="s">
        <v>2667</v>
      </c>
      <c r="G1885" s="207"/>
      <c r="H1885" s="210">
        <v>5.3999999999999999E-2</v>
      </c>
      <c r="I1885" s="211"/>
      <c r="J1885" s="207"/>
      <c r="K1885" s="207"/>
      <c r="L1885" s="212"/>
      <c r="M1885" s="213"/>
      <c r="N1885" s="214"/>
      <c r="O1885" s="214"/>
      <c r="P1885" s="214"/>
      <c r="Q1885" s="214"/>
      <c r="R1885" s="214"/>
      <c r="S1885" s="214"/>
      <c r="T1885" s="215"/>
      <c r="AT1885" s="216" t="s">
        <v>254</v>
      </c>
      <c r="AU1885" s="216" t="s">
        <v>86</v>
      </c>
      <c r="AV1885" s="13" t="s">
        <v>86</v>
      </c>
      <c r="AW1885" s="13" t="s">
        <v>37</v>
      </c>
      <c r="AX1885" s="13" t="s">
        <v>76</v>
      </c>
      <c r="AY1885" s="216" t="s">
        <v>142</v>
      </c>
    </row>
    <row r="1886" spans="1:65" s="14" customFormat="1" ht="11.25">
      <c r="B1886" s="217"/>
      <c r="C1886" s="218"/>
      <c r="D1886" s="198" t="s">
        <v>254</v>
      </c>
      <c r="E1886" s="219" t="s">
        <v>19</v>
      </c>
      <c r="F1886" s="220" t="s">
        <v>266</v>
      </c>
      <c r="G1886" s="218"/>
      <c r="H1886" s="221">
        <v>0.122</v>
      </c>
      <c r="I1886" s="222"/>
      <c r="J1886" s="218"/>
      <c r="K1886" s="218"/>
      <c r="L1886" s="223"/>
      <c r="M1886" s="224"/>
      <c r="N1886" s="225"/>
      <c r="O1886" s="225"/>
      <c r="P1886" s="225"/>
      <c r="Q1886" s="225"/>
      <c r="R1886" s="225"/>
      <c r="S1886" s="225"/>
      <c r="T1886" s="226"/>
      <c r="AT1886" s="227" t="s">
        <v>254</v>
      </c>
      <c r="AU1886" s="227" t="s">
        <v>86</v>
      </c>
      <c r="AV1886" s="14" t="s">
        <v>167</v>
      </c>
      <c r="AW1886" s="14" t="s">
        <v>37</v>
      </c>
      <c r="AX1886" s="14" t="s">
        <v>84</v>
      </c>
      <c r="AY1886" s="227" t="s">
        <v>142</v>
      </c>
    </row>
    <row r="1887" spans="1:65" s="2" customFormat="1" ht="21.75" customHeight="1">
      <c r="A1887" s="36"/>
      <c r="B1887" s="37"/>
      <c r="C1887" s="228" t="s">
        <v>2668</v>
      </c>
      <c r="D1887" s="228" t="s">
        <v>351</v>
      </c>
      <c r="E1887" s="229" t="s">
        <v>2669</v>
      </c>
      <c r="F1887" s="230" t="s">
        <v>2670</v>
      </c>
      <c r="G1887" s="231" t="s">
        <v>335</v>
      </c>
      <c r="H1887" s="232">
        <v>4.3999999999999997E-2</v>
      </c>
      <c r="I1887" s="233"/>
      <c r="J1887" s="234">
        <f>ROUND(I1887*H1887,2)</f>
        <v>0</v>
      </c>
      <c r="K1887" s="230" t="s">
        <v>149</v>
      </c>
      <c r="L1887" s="235"/>
      <c r="M1887" s="236" t="s">
        <v>19</v>
      </c>
      <c r="N1887" s="237" t="s">
        <v>47</v>
      </c>
      <c r="O1887" s="66"/>
      <c r="P1887" s="189">
        <f>O1887*H1887</f>
        <v>0</v>
      </c>
      <c r="Q1887" s="189">
        <v>1</v>
      </c>
      <c r="R1887" s="189">
        <f>Q1887*H1887</f>
        <v>4.3999999999999997E-2</v>
      </c>
      <c r="S1887" s="189">
        <v>0</v>
      </c>
      <c r="T1887" s="190">
        <f>S1887*H1887</f>
        <v>0</v>
      </c>
      <c r="U1887" s="36"/>
      <c r="V1887" s="36"/>
      <c r="W1887" s="36"/>
      <c r="X1887" s="36"/>
      <c r="Y1887" s="36"/>
      <c r="Z1887" s="36"/>
      <c r="AA1887" s="36"/>
      <c r="AB1887" s="36"/>
      <c r="AC1887" s="36"/>
      <c r="AD1887" s="36"/>
      <c r="AE1887" s="36"/>
      <c r="AR1887" s="191" t="s">
        <v>437</v>
      </c>
      <c r="AT1887" s="191" t="s">
        <v>351</v>
      </c>
      <c r="AU1887" s="191" t="s">
        <v>86</v>
      </c>
      <c r="AY1887" s="19" t="s">
        <v>142</v>
      </c>
      <c r="BE1887" s="192">
        <f>IF(N1887="základní",J1887,0)</f>
        <v>0</v>
      </c>
      <c r="BF1887" s="192">
        <f>IF(N1887="snížená",J1887,0)</f>
        <v>0</v>
      </c>
      <c r="BG1887" s="192">
        <f>IF(N1887="zákl. přenesená",J1887,0)</f>
        <v>0</v>
      </c>
      <c r="BH1887" s="192">
        <f>IF(N1887="sníž. přenesená",J1887,0)</f>
        <v>0</v>
      </c>
      <c r="BI1887" s="192">
        <f>IF(N1887="nulová",J1887,0)</f>
        <v>0</v>
      </c>
      <c r="BJ1887" s="19" t="s">
        <v>84</v>
      </c>
      <c r="BK1887" s="192">
        <f>ROUND(I1887*H1887,2)</f>
        <v>0</v>
      </c>
      <c r="BL1887" s="19" t="s">
        <v>339</v>
      </c>
      <c r="BM1887" s="191" t="s">
        <v>2671</v>
      </c>
    </row>
    <row r="1888" spans="1:65" s="13" customFormat="1" ht="11.25">
      <c r="B1888" s="206"/>
      <c r="C1888" s="207"/>
      <c r="D1888" s="198" t="s">
        <v>254</v>
      </c>
      <c r="E1888" s="208" t="s">
        <v>19</v>
      </c>
      <c r="F1888" s="209" t="s">
        <v>2672</v>
      </c>
      <c r="G1888" s="207"/>
      <c r="H1888" s="210">
        <v>4.3999999999999997E-2</v>
      </c>
      <c r="I1888" s="211"/>
      <c r="J1888" s="207"/>
      <c r="K1888" s="207"/>
      <c r="L1888" s="212"/>
      <c r="M1888" s="213"/>
      <c r="N1888" s="214"/>
      <c r="O1888" s="214"/>
      <c r="P1888" s="214"/>
      <c r="Q1888" s="214"/>
      <c r="R1888" s="214"/>
      <c r="S1888" s="214"/>
      <c r="T1888" s="215"/>
      <c r="AT1888" s="216" t="s">
        <v>254</v>
      </c>
      <c r="AU1888" s="216" t="s">
        <v>86</v>
      </c>
      <c r="AV1888" s="13" t="s">
        <v>86</v>
      </c>
      <c r="AW1888" s="13" t="s">
        <v>37</v>
      </c>
      <c r="AX1888" s="13" t="s">
        <v>84</v>
      </c>
      <c r="AY1888" s="216" t="s">
        <v>142</v>
      </c>
    </row>
    <row r="1889" spans="1:65" s="2" customFormat="1" ht="24.2" customHeight="1">
      <c r="A1889" s="36"/>
      <c r="B1889" s="37"/>
      <c r="C1889" s="228" t="s">
        <v>2673</v>
      </c>
      <c r="D1889" s="228" t="s">
        <v>351</v>
      </c>
      <c r="E1889" s="229" t="s">
        <v>2674</v>
      </c>
      <c r="F1889" s="230" t="s">
        <v>2675</v>
      </c>
      <c r="G1889" s="231" t="s">
        <v>335</v>
      </c>
      <c r="H1889" s="232">
        <v>7.0999999999999994E-2</v>
      </c>
      <c r="I1889" s="233"/>
      <c r="J1889" s="234">
        <f>ROUND(I1889*H1889,2)</f>
        <v>0</v>
      </c>
      <c r="K1889" s="230" t="s">
        <v>149</v>
      </c>
      <c r="L1889" s="235"/>
      <c r="M1889" s="236" t="s">
        <v>19</v>
      </c>
      <c r="N1889" s="237" t="s">
        <v>47</v>
      </c>
      <c r="O1889" s="66"/>
      <c r="P1889" s="189">
        <f>O1889*H1889</f>
        <v>0</v>
      </c>
      <c r="Q1889" s="189">
        <v>1</v>
      </c>
      <c r="R1889" s="189">
        <f>Q1889*H1889</f>
        <v>7.0999999999999994E-2</v>
      </c>
      <c r="S1889" s="189">
        <v>0</v>
      </c>
      <c r="T1889" s="190">
        <f>S1889*H1889</f>
        <v>0</v>
      </c>
      <c r="U1889" s="36"/>
      <c r="V1889" s="36"/>
      <c r="W1889" s="36"/>
      <c r="X1889" s="36"/>
      <c r="Y1889" s="36"/>
      <c r="Z1889" s="36"/>
      <c r="AA1889" s="36"/>
      <c r="AB1889" s="36"/>
      <c r="AC1889" s="36"/>
      <c r="AD1889" s="36"/>
      <c r="AE1889" s="36"/>
      <c r="AR1889" s="191" t="s">
        <v>437</v>
      </c>
      <c r="AT1889" s="191" t="s">
        <v>351</v>
      </c>
      <c r="AU1889" s="191" t="s">
        <v>86</v>
      </c>
      <c r="AY1889" s="19" t="s">
        <v>142</v>
      </c>
      <c r="BE1889" s="192">
        <f>IF(N1889="základní",J1889,0)</f>
        <v>0</v>
      </c>
      <c r="BF1889" s="192">
        <f>IF(N1889="snížená",J1889,0)</f>
        <v>0</v>
      </c>
      <c r="BG1889" s="192">
        <f>IF(N1889="zákl. přenesená",J1889,0)</f>
        <v>0</v>
      </c>
      <c r="BH1889" s="192">
        <f>IF(N1889="sníž. přenesená",J1889,0)</f>
        <v>0</v>
      </c>
      <c r="BI1889" s="192">
        <f>IF(N1889="nulová",J1889,0)</f>
        <v>0</v>
      </c>
      <c r="BJ1889" s="19" t="s">
        <v>84</v>
      </c>
      <c r="BK1889" s="192">
        <f>ROUND(I1889*H1889,2)</f>
        <v>0</v>
      </c>
      <c r="BL1889" s="19" t="s">
        <v>339</v>
      </c>
      <c r="BM1889" s="191" t="s">
        <v>2676</v>
      </c>
    </row>
    <row r="1890" spans="1:65" s="13" customFormat="1" ht="11.25">
      <c r="B1890" s="206"/>
      <c r="C1890" s="207"/>
      <c r="D1890" s="198" t="s">
        <v>254</v>
      </c>
      <c r="E1890" s="208" t="s">
        <v>19</v>
      </c>
      <c r="F1890" s="209" t="s">
        <v>2677</v>
      </c>
      <c r="G1890" s="207"/>
      <c r="H1890" s="210">
        <v>2.5999999999999999E-2</v>
      </c>
      <c r="I1890" s="211"/>
      <c r="J1890" s="207"/>
      <c r="K1890" s="207"/>
      <c r="L1890" s="212"/>
      <c r="M1890" s="213"/>
      <c r="N1890" s="214"/>
      <c r="O1890" s="214"/>
      <c r="P1890" s="214"/>
      <c r="Q1890" s="214"/>
      <c r="R1890" s="214"/>
      <c r="S1890" s="214"/>
      <c r="T1890" s="215"/>
      <c r="AT1890" s="216" t="s">
        <v>254</v>
      </c>
      <c r="AU1890" s="216" t="s">
        <v>86</v>
      </c>
      <c r="AV1890" s="13" t="s">
        <v>86</v>
      </c>
      <c r="AW1890" s="13" t="s">
        <v>37</v>
      </c>
      <c r="AX1890" s="13" t="s">
        <v>76</v>
      </c>
      <c r="AY1890" s="216" t="s">
        <v>142</v>
      </c>
    </row>
    <row r="1891" spans="1:65" s="13" customFormat="1" ht="11.25">
      <c r="B1891" s="206"/>
      <c r="C1891" s="207"/>
      <c r="D1891" s="198" t="s">
        <v>254</v>
      </c>
      <c r="E1891" s="208" t="s">
        <v>19</v>
      </c>
      <c r="F1891" s="209" t="s">
        <v>2678</v>
      </c>
      <c r="G1891" s="207"/>
      <c r="H1891" s="210">
        <v>4.4999999999999998E-2</v>
      </c>
      <c r="I1891" s="211"/>
      <c r="J1891" s="207"/>
      <c r="K1891" s="207"/>
      <c r="L1891" s="212"/>
      <c r="M1891" s="213"/>
      <c r="N1891" s="214"/>
      <c r="O1891" s="214"/>
      <c r="P1891" s="214"/>
      <c r="Q1891" s="214"/>
      <c r="R1891" s="214"/>
      <c r="S1891" s="214"/>
      <c r="T1891" s="215"/>
      <c r="AT1891" s="216" t="s">
        <v>254</v>
      </c>
      <c r="AU1891" s="216" t="s">
        <v>86</v>
      </c>
      <c r="AV1891" s="13" t="s">
        <v>86</v>
      </c>
      <c r="AW1891" s="13" t="s">
        <v>37</v>
      </c>
      <c r="AX1891" s="13" t="s">
        <v>76</v>
      </c>
      <c r="AY1891" s="216" t="s">
        <v>142</v>
      </c>
    </row>
    <row r="1892" spans="1:65" s="14" customFormat="1" ht="11.25">
      <c r="B1892" s="217"/>
      <c r="C1892" s="218"/>
      <c r="D1892" s="198" t="s">
        <v>254</v>
      </c>
      <c r="E1892" s="219" t="s">
        <v>19</v>
      </c>
      <c r="F1892" s="220" t="s">
        <v>266</v>
      </c>
      <c r="G1892" s="218"/>
      <c r="H1892" s="221">
        <v>7.0999999999999994E-2</v>
      </c>
      <c r="I1892" s="222"/>
      <c r="J1892" s="218"/>
      <c r="K1892" s="218"/>
      <c r="L1892" s="223"/>
      <c r="M1892" s="224"/>
      <c r="N1892" s="225"/>
      <c r="O1892" s="225"/>
      <c r="P1892" s="225"/>
      <c r="Q1892" s="225"/>
      <c r="R1892" s="225"/>
      <c r="S1892" s="225"/>
      <c r="T1892" s="226"/>
      <c r="AT1892" s="227" t="s">
        <v>254</v>
      </c>
      <c r="AU1892" s="227" t="s">
        <v>86</v>
      </c>
      <c r="AV1892" s="14" t="s">
        <v>167</v>
      </c>
      <c r="AW1892" s="14" t="s">
        <v>37</v>
      </c>
      <c r="AX1892" s="14" t="s">
        <v>84</v>
      </c>
      <c r="AY1892" s="227" t="s">
        <v>142</v>
      </c>
    </row>
    <row r="1893" spans="1:65" s="2" customFormat="1" ht="21.75" customHeight="1">
      <c r="A1893" s="36"/>
      <c r="B1893" s="37"/>
      <c r="C1893" s="228" t="s">
        <v>2679</v>
      </c>
      <c r="D1893" s="228" t="s">
        <v>351</v>
      </c>
      <c r="E1893" s="229" t="s">
        <v>2680</v>
      </c>
      <c r="F1893" s="230" t="s">
        <v>2681</v>
      </c>
      <c r="G1893" s="231" t="s">
        <v>335</v>
      </c>
      <c r="H1893" s="232">
        <v>0.14499999999999999</v>
      </c>
      <c r="I1893" s="233"/>
      <c r="J1893" s="234">
        <f>ROUND(I1893*H1893,2)</f>
        <v>0</v>
      </c>
      <c r="K1893" s="230" t="s">
        <v>149</v>
      </c>
      <c r="L1893" s="235"/>
      <c r="M1893" s="236" t="s">
        <v>19</v>
      </c>
      <c r="N1893" s="237" t="s">
        <v>47</v>
      </c>
      <c r="O1893" s="66"/>
      <c r="P1893" s="189">
        <f>O1893*H1893</f>
        <v>0</v>
      </c>
      <c r="Q1893" s="189">
        <v>1</v>
      </c>
      <c r="R1893" s="189">
        <f>Q1893*H1893</f>
        <v>0.14499999999999999</v>
      </c>
      <c r="S1893" s="189">
        <v>0</v>
      </c>
      <c r="T1893" s="190">
        <f>S1893*H1893</f>
        <v>0</v>
      </c>
      <c r="U1893" s="36"/>
      <c r="V1893" s="36"/>
      <c r="W1893" s="36"/>
      <c r="X1893" s="36"/>
      <c r="Y1893" s="36"/>
      <c r="Z1893" s="36"/>
      <c r="AA1893" s="36"/>
      <c r="AB1893" s="36"/>
      <c r="AC1893" s="36"/>
      <c r="AD1893" s="36"/>
      <c r="AE1893" s="36"/>
      <c r="AR1893" s="191" t="s">
        <v>437</v>
      </c>
      <c r="AT1893" s="191" t="s">
        <v>351</v>
      </c>
      <c r="AU1893" s="191" t="s">
        <v>86</v>
      </c>
      <c r="AY1893" s="19" t="s">
        <v>142</v>
      </c>
      <c r="BE1893" s="192">
        <f>IF(N1893="základní",J1893,0)</f>
        <v>0</v>
      </c>
      <c r="BF1893" s="192">
        <f>IF(N1893="snížená",J1893,0)</f>
        <v>0</v>
      </c>
      <c r="BG1893" s="192">
        <f>IF(N1893="zákl. přenesená",J1893,0)</f>
        <v>0</v>
      </c>
      <c r="BH1893" s="192">
        <f>IF(N1893="sníž. přenesená",J1893,0)</f>
        <v>0</v>
      </c>
      <c r="BI1893" s="192">
        <f>IF(N1893="nulová",J1893,0)</f>
        <v>0</v>
      </c>
      <c r="BJ1893" s="19" t="s">
        <v>84</v>
      </c>
      <c r="BK1893" s="192">
        <f>ROUND(I1893*H1893,2)</f>
        <v>0</v>
      </c>
      <c r="BL1893" s="19" t="s">
        <v>339</v>
      </c>
      <c r="BM1893" s="191" t="s">
        <v>2682</v>
      </c>
    </row>
    <row r="1894" spans="1:65" s="13" customFormat="1" ht="11.25">
      <c r="B1894" s="206"/>
      <c r="C1894" s="207"/>
      <c r="D1894" s="198" t="s">
        <v>254</v>
      </c>
      <c r="E1894" s="208" t="s">
        <v>19</v>
      </c>
      <c r="F1894" s="209" t="s">
        <v>2683</v>
      </c>
      <c r="G1894" s="207"/>
      <c r="H1894" s="210">
        <v>0.14499999999999999</v>
      </c>
      <c r="I1894" s="211"/>
      <c r="J1894" s="207"/>
      <c r="K1894" s="207"/>
      <c r="L1894" s="212"/>
      <c r="M1894" s="213"/>
      <c r="N1894" s="214"/>
      <c r="O1894" s="214"/>
      <c r="P1894" s="214"/>
      <c r="Q1894" s="214"/>
      <c r="R1894" s="214"/>
      <c r="S1894" s="214"/>
      <c r="T1894" s="215"/>
      <c r="AT1894" s="216" t="s">
        <v>254</v>
      </c>
      <c r="AU1894" s="216" t="s">
        <v>86</v>
      </c>
      <c r="AV1894" s="13" t="s">
        <v>86</v>
      </c>
      <c r="AW1894" s="13" t="s">
        <v>37</v>
      </c>
      <c r="AX1894" s="13" t="s">
        <v>84</v>
      </c>
      <c r="AY1894" s="216" t="s">
        <v>142</v>
      </c>
    </row>
    <row r="1895" spans="1:65" s="2" customFormat="1" ht="24.2" customHeight="1">
      <c r="A1895" s="36"/>
      <c r="B1895" s="37"/>
      <c r="C1895" s="228" t="s">
        <v>2684</v>
      </c>
      <c r="D1895" s="228" t="s">
        <v>351</v>
      </c>
      <c r="E1895" s="229" t="s">
        <v>2685</v>
      </c>
      <c r="F1895" s="230" t="s">
        <v>2686</v>
      </c>
      <c r="G1895" s="231" t="s">
        <v>335</v>
      </c>
      <c r="H1895" s="232">
        <v>0.255</v>
      </c>
      <c r="I1895" s="233"/>
      <c r="J1895" s="234">
        <f>ROUND(I1895*H1895,2)</f>
        <v>0</v>
      </c>
      <c r="K1895" s="230" t="s">
        <v>149</v>
      </c>
      <c r="L1895" s="235"/>
      <c r="M1895" s="236" t="s">
        <v>19</v>
      </c>
      <c r="N1895" s="237" t="s">
        <v>47</v>
      </c>
      <c r="O1895" s="66"/>
      <c r="P1895" s="189">
        <f>O1895*H1895</f>
        <v>0</v>
      </c>
      <c r="Q1895" s="189">
        <v>1</v>
      </c>
      <c r="R1895" s="189">
        <f>Q1895*H1895</f>
        <v>0.255</v>
      </c>
      <c r="S1895" s="189">
        <v>0</v>
      </c>
      <c r="T1895" s="190">
        <f>S1895*H1895</f>
        <v>0</v>
      </c>
      <c r="U1895" s="36"/>
      <c r="V1895" s="36"/>
      <c r="W1895" s="36"/>
      <c r="X1895" s="36"/>
      <c r="Y1895" s="36"/>
      <c r="Z1895" s="36"/>
      <c r="AA1895" s="36"/>
      <c r="AB1895" s="36"/>
      <c r="AC1895" s="36"/>
      <c r="AD1895" s="36"/>
      <c r="AE1895" s="36"/>
      <c r="AR1895" s="191" t="s">
        <v>437</v>
      </c>
      <c r="AT1895" s="191" t="s">
        <v>351</v>
      </c>
      <c r="AU1895" s="191" t="s">
        <v>86</v>
      </c>
      <c r="AY1895" s="19" t="s">
        <v>142</v>
      </c>
      <c r="BE1895" s="192">
        <f>IF(N1895="základní",J1895,0)</f>
        <v>0</v>
      </c>
      <c r="BF1895" s="192">
        <f>IF(N1895="snížená",J1895,0)</f>
        <v>0</v>
      </c>
      <c r="BG1895" s="192">
        <f>IF(N1895="zákl. přenesená",J1895,0)</f>
        <v>0</v>
      </c>
      <c r="BH1895" s="192">
        <f>IF(N1895="sníž. přenesená",J1895,0)</f>
        <v>0</v>
      </c>
      <c r="BI1895" s="192">
        <f>IF(N1895="nulová",J1895,0)</f>
        <v>0</v>
      </c>
      <c r="BJ1895" s="19" t="s">
        <v>84</v>
      </c>
      <c r="BK1895" s="192">
        <f>ROUND(I1895*H1895,2)</f>
        <v>0</v>
      </c>
      <c r="BL1895" s="19" t="s">
        <v>339</v>
      </c>
      <c r="BM1895" s="191" t="s">
        <v>2687</v>
      </c>
    </row>
    <row r="1896" spans="1:65" s="13" customFormat="1" ht="22.5">
      <c r="B1896" s="206"/>
      <c r="C1896" s="207"/>
      <c r="D1896" s="198" t="s">
        <v>254</v>
      </c>
      <c r="E1896" s="208" t="s">
        <v>19</v>
      </c>
      <c r="F1896" s="209" t="s">
        <v>2688</v>
      </c>
      <c r="G1896" s="207"/>
      <c r="H1896" s="210">
        <v>0.255</v>
      </c>
      <c r="I1896" s="211"/>
      <c r="J1896" s="207"/>
      <c r="K1896" s="207"/>
      <c r="L1896" s="212"/>
      <c r="M1896" s="213"/>
      <c r="N1896" s="214"/>
      <c r="O1896" s="214"/>
      <c r="P1896" s="214"/>
      <c r="Q1896" s="214"/>
      <c r="R1896" s="214"/>
      <c r="S1896" s="214"/>
      <c r="T1896" s="215"/>
      <c r="AT1896" s="216" t="s">
        <v>254</v>
      </c>
      <c r="AU1896" s="216" t="s">
        <v>86</v>
      </c>
      <c r="AV1896" s="13" t="s">
        <v>86</v>
      </c>
      <c r="AW1896" s="13" t="s">
        <v>37</v>
      </c>
      <c r="AX1896" s="13" t="s">
        <v>84</v>
      </c>
      <c r="AY1896" s="216" t="s">
        <v>142</v>
      </c>
    </row>
    <row r="1897" spans="1:65" s="2" customFormat="1" ht="24.2" customHeight="1">
      <c r="A1897" s="36"/>
      <c r="B1897" s="37"/>
      <c r="C1897" s="228" t="s">
        <v>2689</v>
      </c>
      <c r="D1897" s="228" t="s">
        <v>351</v>
      </c>
      <c r="E1897" s="229" t="s">
        <v>2690</v>
      </c>
      <c r="F1897" s="230" t="s">
        <v>2691</v>
      </c>
      <c r="G1897" s="231" t="s">
        <v>335</v>
      </c>
      <c r="H1897" s="232">
        <v>0.14299999999999999</v>
      </c>
      <c r="I1897" s="233"/>
      <c r="J1897" s="234">
        <f>ROUND(I1897*H1897,2)</f>
        <v>0</v>
      </c>
      <c r="K1897" s="230" t="s">
        <v>149</v>
      </c>
      <c r="L1897" s="235"/>
      <c r="M1897" s="236" t="s">
        <v>19</v>
      </c>
      <c r="N1897" s="237" t="s">
        <v>47</v>
      </c>
      <c r="O1897" s="66"/>
      <c r="P1897" s="189">
        <f>O1897*H1897</f>
        <v>0</v>
      </c>
      <c r="Q1897" s="189">
        <v>1</v>
      </c>
      <c r="R1897" s="189">
        <f>Q1897*H1897</f>
        <v>0.14299999999999999</v>
      </c>
      <c r="S1897" s="189">
        <v>0</v>
      </c>
      <c r="T1897" s="190">
        <f>S1897*H1897</f>
        <v>0</v>
      </c>
      <c r="U1897" s="36"/>
      <c r="V1897" s="36"/>
      <c r="W1897" s="36"/>
      <c r="X1897" s="36"/>
      <c r="Y1897" s="36"/>
      <c r="Z1897" s="36"/>
      <c r="AA1897" s="36"/>
      <c r="AB1897" s="36"/>
      <c r="AC1897" s="36"/>
      <c r="AD1897" s="36"/>
      <c r="AE1897" s="36"/>
      <c r="AR1897" s="191" t="s">
        <v>437</v>
      </c>
      <c r="AT1897" s="191" t="s">
        <v>351</v>
      </c>
      <c r="AU1897" s="191" t="s">
        <v>86</v>
      </c>
      <c r="AY1897" s="19" t="s">
        <v>142</v>
      </c>
      <c r="BE1897" s="192">
        <f>IF(N1897="základní",J1897,0)</f>
        <v>0</v>
      </c>
      <c r="BF1897" s="192">
        <f>IF(N1897="snížená",J1897,0)</f>
        <v>0</v>
      </c>
      <c r="BG1897" s="192">
        <f>IF(N1897="zákl. přenesená",J1897,0)</f>
        <v>0</v>
      </c>
      <c r="BH1897" s="192">
        <f>IF(N1897="sníž. přenesená",J1897,0)</f>
        <v>0</v>
      </c>
      <c r="BI1897" s="192">
        <f>IF(N1897="nulová",J1897,0)</f>
        <v>0</v>
      </c>
      <c r="BJ1897" s="19" t="s">
        <v>84</v>
      </c>
      <c r="BK1897" s="192">
        <f>ROUND(I1897*H1897,2)</f>
        <v>0</v>
      </c>
      <c r="BL1897" s="19" t="s">
        <v>339</v>
      </c>
      <c r="BM1897" s="191" t="s">
        <v>2692</v>
      </c>
    </row>
    <row r="1898" spans="1:65" s="13" customFormat="1" ht="11.25">
      <c r="B1898" s="206"/>
      <c r="C1898" s="207"/>
      <c r="D1898" s="198" t="s">
        <v>254</v>
      </c>
      <c r="E1898" s="208" t="s">
        <v>19</v>
      </c>
      <c r="F1898" s="209" t="s">
        <v>2693</v>
      </c>
      <c r="G1898" s="207"/>
      <c r="H1898" s="210">
        <v>0.14299999999999999</v>
      </c>
      <c r="I1898" s="211"/>
      <c r="J1898" s="207"/>
      <c r="K1898" s="207"/>
      <c r="L1898" s="212"/>
      <c r="M1898" s="213"/>
      <c r="N1898" s="214"/>
      <c r="O1898" s="214"/>
      <c r="P1898" s="214"/>
      <c r="Q1898" s="214"/>
      <c r="R1898" s="214"/>
      <c r="S1898" s="214"/>
      <c r="T1898" s="215"/>
      <c r="AT1898" s="216" t="s">
        <v>254</v>
      </c>
      <c r="AU1898" s="216" t="s">
        <v>86</v>
      </c>
      <c r="AV1898" s="13" t="s">
        <v>86</v>
      </c>
      <c r="AW1898" s="13" t="s">
        <v>37</v>
      </c>
      <c r="AX1898" s="13" t="s">
        <v>84</v>
      </c>
      <c r="AY1898" s="216" t="s">
        <v>142</v>
      </c>
    </row>
    <row r="1899" spans="1:65" s="2" customFormat="1" ht="24.2" customHeight="1">
      <c r="A1899" s="36"/>
      <c r="B1899" s="37"/>
      <c r="C1899" s="228" t="s">
        <v>2694</v>
      </c>
      <c r="D1899" s="228" t="s">
        <v>351</v>
      </c>
      <c r="E1899" s="229" t="s">
        <v>2695</v>
      </c>
      <c r="F1899" s="230" t="s">
        <v>2696</v>
      </c>
      <c r="G1899" s="231" t="s">
        <v>335</v>
      </c>
      <c r="H1899" s="232">
        <v>6.7000000000000004E-2</v>
      </c>
      <c r="I1899" s="233"/>
      <c r="J1899" s="234">
        <f>ROUND(I1899*H1899,2)</f>
        <v>0</v>
      </c>
      <c r="K1899" s="230" t="s">
        <v>149</v>
      </c>
      <c r="L1899" s="235"/>
      <c r="M1899" s="236" t="s">
        <v>19</v>
      </c>
      <c r="N1899" s="237" t="s">
        <v>47</v>
      </c>
      <c r="O1899" s="66"/>
      <c r="P1899" s="189">
        <f>O1899*H1899</f>
        <v>0</v>
      </c>
      <c r="Q1899" s="189">
        <v>1</v>
      </c>
      <c r="R1899" s="189">
        <f>Q1899*H1899</f>
        <v>6.7000000000000004E-2</v>
      </c>
      <c r="S1899" s="189">
        <v>0</v>
      </c>
      <c r="T1899" s="190">
        <f>S1899*H1899</f>
        <v>0</v>
      </c>
      <c r="U1899" s="36"/>
      <c r="V1899" s="36"/>
      <c r="W1899" s="36"/>
      <c r="X1899" s="36"/>
      <c r="Y1899" s="36"/>
      <c r="Z1899" s="36"/>
      <c r="AA1899" s="36"/>
      <c r="AB1899" s="36"/>
      <c r="AC1899" s="36"/>
      <c r="AD1899" s="36"/>
      <c r="AE1899" s="36"/>
      <c r="AR1899" s="191" t="s">
        <v>437</v>
      </c>
      <c r="AT1899" s="191" t="s">
        <v>351</v>
      </c>
      <c r="AU1899" s="191" t="s">
        <v>86</v>
      </c>
      <c r="AY1899" s="19" t="s">
        <v>142</v>
      </c>
      <c r="BE1899" s="192">
        <f>IF(N1899="základní",J1899,0)</f>
        <v>0</v>
      </c>
      <c r="BF1899" s="192">
        <f>IF(N1899="snížená",J1899,0)</f>
        <v>0</v>
      </c>
      <c r="BG1899" s="192">
        <f>IF(N1899="zákl. přenesená",J1899,0)</f>
        <v>0</v>
      </c>
      <c r="BH1899" s="192">
        <f>IF(N1899="sníž. přenesená",J1899,0)</f>
        <v>0</v>
      </c>
      <c r="BI1899" s="192">
        <f>IF(N1899="nulová",J1899,0)</f>
        <v>0</v>
      </c>
      <c r="BJ1899" s="19" t="s">
        <v>84</v>
      </c>
      <c r="BK1899" s="192">
        <f>ROUND(I1899*H1899,2)</f>
        <v>0</v>
      </c>
      <c r="BL1899" s="19" t="s">
        <v>339</v>
      </c>
      <c r="BM1899" s="191" t="s">
        <v>2697</v>
      </c>
    </row>
    <row r="1900" spans="1:65" s="13" customFormat="1" ht="11.25">
      <c r="B1900" s="206"/>
      <c r="C1900" s="207"/>
      <c r="D1900" s="198" t="s">
        <v>254</v>
      </c>
      <c r="E1900" s="208" t="s">
        <v>19</v>
      </c>
      <c r="F1900" s="209" t="s">
        <v>2698</v>
      </c>
      <c r="G1900" s="207"/>
      <c r="H1900" s="210">
        <v>6.7000000000000004E-2</v>
      </c>
      <c r="I1900" s="211"/>
      <c r="J1900" s="207"/>
      <c r="K1900" s="207"/>
      <c r="L1900" s="212"/>
      <c r="M1900" s="213"/>
      <c r="N1900" s="214"/>
      <c r="O1900" s="214"/>
      <c r="P1900" s="214"/>
      <c r="Q1900" s="214"/>
      <c r="R1900" s="214"/>
      <c r="S1900" s="214"/>
      <c r="T1900" s="215"/>
      <c r="AT1900" s="216" t="s">
        <v>254</v>
      </c>
      <c r="AU1900" s="216" t="s">
        <v>86</v>
      </c>
      <c r="AV1900" s="13" t="s">
        <v>86</v>
      </c>
      <c r="AW1900" s="13" t="s">
        <v>37</v>
      </c>
      <c r="AX1900" s="13" t="s">
        <v>84</v>
      </c>
      <c r="AY1900" s="216" t="s">
        <v>142</v>
      </c>
    </row>
    <row r="1901" spans="1:65" s="2" customFormat="1" ht="24.2" customHeight="1">
      <c r="A1901" s="36"/>
      <c r="B1901" s="37"/>
      <c r="C1901" s="228" t="s">
        <v>2699</v>
      </c>
      <c r="D1901" s="228" t="s">
        <v>351</v>
      </c>
      <c r="E1901" s="229" t="s">
        <v>2700</v>
      </c>
      <c r="F1901" s="230" t="s">
        <v>2701</v>
      </c>
      <c r="G1901" s="231" t="s">
        <v>335</v>
      </c>
      <c r="H1901" s="232">
        <v>3.5000000000000003E-2</v>
      </c>
      <c r="I1901" s="233"/>
      <c r="J1901" s="234">
        <f>ROUND(I1901*H1901,2)</f>
        <v>0</v>
      </c>
      <c r="K1901" s="230" t="s">
        <v>149</v>
      </c>
      <c r="L1901" s="235"/>
      <c r="M1901" s="236" t="s">
        <v>19</v>
      </c>
      <c r="N1901" s="237" t="s">
        <v>47</v>
      </c>
      <c r="O1901" s="66"/>
      <c r="P1901" s="189">
        <f>O1901*H1901</f>
        <v>0</v>
      </c>
      <c r="Q1901" s="189">
        <v>1</v>
      </c>
      <c r="R1901" s="189">
        <f>Q1901*H1901</f>
        <v>3.5000000000000003E-2</v>
      </c>
      <c r="S1901" s="189">
        <v>0</v>
      </c>
      <c r="T1901" s="190">
        <f>S1901*H1901</f>
        <v>0</v>
      </c>
      <c r="U1901" s="36"/>
      <c r="V1901" s="36"/>
      <c r="W1901" s="36"/>
      <c r="X1901" s="36"/>
      <c r="Y1901" s="36"/>
      <c r="Z1901" s="36"/>
      <c r="AA1901" s="36"/>
      <c r="AB1901" s="36"/>
      <c r="AC1901" s="36"/>
      <c r="AD1901" s="36"/>
      <c r="AE1901" s="36"/>
      <c r="AR1901" s="191" t="s">
        <v>437</v>
      </c>
      <c r="AT1901" s="191" t="s">
        <v>351</v>
      </c>
      <c r="AU1901" s="191" t="s">
        <v>86</v>
      </c>
      <c r="AY1901" s="19" t="s">
        <v>142</v>
      </c>
      <c r="BE1901" s="192">
        <f>IF(N1901="základní",J1901,0)</f>
        <v>0</v>
      </c>
      <c r="BF1901" s="192">
        <f>IF(N1901="snížená",J1901,0)</f>
        <v>0</v>
      </c>
      <c r="BG1901" s="192">
        <f>IF(N1901="zákl. přenesená",J1901,0)</f>
        <v>0</v>
      </c>
      <c r="BH1901" s="192">
        <f>IF(N1901="sníž. přenesená",J1901,0)</f>
        <v>0</v>
      </c>
      <c r="BI1901" s="192">
        <f>IF(N1901="nulová",J1901,0)</f>
        <v>0</v>
      </c>
      <c r="BJ1901" s="19" t="s">
        <v>84</v>
      </c>
      <c r="BK1901" s="192">
        <f>ROUND(I1901*H1901,2)</f>
        <v>0</v>
      </c>
      <c r="BL1901" s="19" t="s">
        <v>339</v>
      </c>
      <c r="BM1901" s="191" t="s">
        <v>2702</v>
      </c>
    </row>
    <row r="1902" spans="1:65" s="13" customFormat="1" ht="11.25">
      <c r="B1902" s="206"/>
      <c r="C1902" s="207"/>
      <c r="D1902" s="198" t="s">
        <v>254</v>
      </c>
      <c r="E1902" s="208" t="s">
        <v>19</v>
      </c>
      <c r="F1902" s="209" t="s">
        <v>2703</v>
      </c>
      <c r="G1902" s="207"/>
      <c r="H1902" s="210">
        <v>3.5000000000000003E-2</v>
      </c>
      <c r="I1902" s="211"/>
      <c r="J1902" s="207"/>
      <c r="K1902" s="207"/>
      <c r="L1902" s="212"/>
      <c r="M1902" s="213"/>
      <c r="N1902" s="214"/>
      <c r="O1902" s="214"/>
      <c r="P1902" s="214"/>
      <c r="Q1902" s="214"/>
      <c r="R1902" s="214"/>
      <c r="S1902" s="214"/>
      <c r="T1902" s="215"/>
      <c r="AT1902" s="216" t="s">
        <v>254</v>
      </c>
      <c r="AU1902" s="216" t="s">
        <v>86</v>
      </c>
      <c r="AV1902" s="13" t="s">
        <v>86</v>
      </c>
      <c r="AW1902" s="13" t="s">
        <v>37</v>
      </c>
      <c r="AX1902" s="13" t="s">
        <v>84</v>
      </c>
      <c r="AY1902" s="216" t="s">
        <v>142</v>
      </c>
    </row>
    <row r="1903" spans="1:65" s="2" customFormat="1" ht="24.2" customHeight="1">
      <c r="A1903" s="36"/>
      <c r="B1903" s="37"/>
      <c r="C1903" s="228" t="s">
        <v>2704</v>
      </c>
      <c r="D1903" s="228" t="s">
        <v>351</v>
      </c>
      <c r="E1903" s="229" t="s">
        <v>2705</v>
      </c>
      <c r="F1903" s="230" t="s">
        <v>2706</v>
      </c>
      <c r="G1903" s="231" t="s">
        <v>335</v>
      </c>
      <c r="H1903" s="232">
        <v>2.1999999999999999E-2</v>
      </c>
      <c r="I1903" s="233"/>
      <c r="J1903" s="234">
        <f>ROUND(I1903*H1903,2)</f>
        <v>0</v>
      </c>
      <c r="K1903" s="230" t="s">
        <v>149</v>
      </c>
      <c r="L1903" s="235"/>
      <c r="M1903" s="236" t="s">
        <v>19</v>
      </c>
      <c r="N1903" s="237" t="s">
        <v>47</v>
      </c>
      <c r="O1903" s="66"/>
      <c r="P1903" s="189">
        <f>O1903*H1903</f>
        <v>0</v>
      </c>
      <c r="Q1903" s="189">
        <v>1</v>
      </c>
      <c r="R1903" s="189">
        <f>Q1903*H1903</f>
        <v>2.1999999999999999E-2</v>
      </c>
      <c r="S1903" s="189">
        <v>0</v>
      </c>
      <c r="T1903" s="190">
        <f>S1903*H1903</f>
        <v>0</v>
      </c>
      <c r="U1903" s="36"/>
      <c r="V1903" s="36"/>
      <c r="W1903" s="36"/>
      <c r="X1903" s="36"/>
      <c r="Y1903" s="36"/>
      <c r="Z1903" s="36"/>
      <c r="AA1903" s="36"/>
      <c r="AB1903" s="36"/>
      <c r="AC1903" s="36"/>
      <c r="AD1903" s="36"/>
      <c r="AE1903" s="36"/>
      <c r="AR1903" s="191" t="s">
        <v>437</v>
      </c>
      <c r="AT1903" s="191" t="s">
        <v>351</v>
      </c>
      <c r="AU1903" s="191" t="s">
        <v>86</v>
      </c>
      <c r="AY1903" s="19" t="s">
        <v>142</v>
      </c>
      <c r="BE1903" s="192">
        <f>IF(N1903="základní",J1903,0)</f>
        <v>0</v>
      </c>
      <c r="BF1903" s="192">
        <f>IF(N1903="snížená",J1903,0)</f>
        <v>0</v>
      </c>
      <c r="BG1903" s="192">
        <f>IF(N1903="zákl. přenesená",J1903,0)</f>
        <v>0</v>
      </c>
      <c r="BH1903" s="192">
        <f>IF(N1903="sníž. přenesená",J1903,0)</f>
        <v>0</v>
      </c>
      <c r="BI1903" s="192">
        <f>IF(N1903="nulová",J1903,0)</f>
        <v>0</v>
      </c>
      <c r="BJ1903" s="19" t="s">
        <v>84</v>
      </c>
      <c r="BK1903" s="192">
        <f>ROUND(I1903*H1903,2)</f>
        <v>0</v>
      </c>
      <c r="BL1903" s="19" t="s">
        <v>339</v>
      </c>
      <c r="BM1903" s="191" t="s">
        <v>2707</v>
      </c>
    </row>
    <row r="1904" spans="1:65" s="13" customFormat="1" ht="11.25">
      <c r="B1904" s="206"/>
      <c r="C1904" s="207"/>
      <c r="D1904" s="198" t="s">
        <v>254</v>
      </c>
      <c r="E1904" s="208" t="s">
        <v>19</v>
      </c>
      <c r="F1904" s="209" t="s">
        <v>2708</v>
      </c>
      <c r="G1904" s="207"/>
      <c r="H1904" s="210">
        <v>2.1999999999999999E-2</v>
      </c>
      <c r="I1904" s="211"/>
      <c r="J1904" s="207"/>
      <c r="K1904" s="207"/>
      <c r="L1904" s="212"/>
      <c r="M1904" s="213"/>
      <c r="N1904" s="214"/>
      <c r="O1904" s="214"/>
      <c r="P1904" s="214"/>
      <c r="Q1904" s="214"/>
      <c r="R1904" s="214"/>
      <c r="S1904" s="214"/>
      <c r="T1904" s="215"/>
      <c r="AT1904" s="216" t="s">
        <v>254</v>
      </c>
      <c r="AU1904" s="216" t="s">
        <v>86</v>
      </c>
      <c r="AV1904" s="13" t="s">
        <v>86</v>
      </c>
      <c r="AW1904" s="13" t="s">
        <v>37</v>
      </c>
      <c r="AX1904" s="13" t="s">
        <v>84</v>
      </c>
      <c r="AY1904" s="216" t="s">
        <v>142</v>
      </c>
    </row>
    <row r="1905" spans="1:65" s="2" customFormat="1" ht="21.75" customHeight="1">
      <c r="A1905" s="36"/>
      <c r="B1905" s="37"/>
      <c r="C1905" s="228" t="s">
        <v>2709</v>
      </c>
      <c r="D1905" s="228" t="s">
        <v>351</v>
      </c>
      <c r="E1905" s="229" t="s">
        <v>2710</v>
      </c>
      <c r="F1905" s="230" t="s">
        <v>2711</v>
      </c>
      <c r="G1905" s="231" t="s">
        <v>335</v>
      </c>
      <c r="H1905" s="232">
        <v>2.9000000000000001E-2</v>
      </c>
      <c r="I1905" s="233"/>
      <c r="J1905" s="234">
        <f>ROUND(I1905*H1905,2)</f>
        <v>0</v>
      </c>
      <c r="K1905" s="230" t="s">
        <v>149</v>
      </c>
      <c r="L1905" s="235"/>
      <c r="M1905" s="236" t="s">
        <v>19</v>
      </c>
      <c r="N1905" s="237" t="s">
        <v>47</v>
      </c>
      <c r="O1905" s="66"/>
      <c r="P1905" s="189">
        <f>O1905*H1905</f>
        <v>0</v>
      </c>
      <c r="Q1905" s="189">
        <v>1</v>
      </c>
      <c r="R1905" s="189">
        <f>Q1905*H1905</f>
        <v>2.9000000000000001E-2</v>
      </c>
      <c r="S1905" s="189">
        <v>0</v>
      </c>
      <c r="T1905" s="190">
        <f>S1905*H1905</f>
        <v>0</v>
      </c>
      <c r="U1905" s="36"/>
      <c r="V1905" s="36"/>
      <c r="W1905" s="36"/>
      <c r="X1905" s="36"/>
      <c r="Y1905" s="36"/>
      <c r="Z1905" s="36"/>
      <c r="AA1905" s="36"/>
      <c r="AB1905" s="36"/>
      <c r="AC1905" s="36"/>
      <c r="AD1905" s="36"/>
      <c r="AE1905" s="36"/>
      <c r="AR1905" s="191" t="s">
        <v>437</v>
      </c>
      <c r="AT1905" s="191" t="s">
        <v>351</v>
      </c>
      <c r="AU1905" s="191" t="s">
        <v>86</v>
      </c>
      <c r="AY1905" s="19" t="s">
        <v>142</v>
      </c>
      <c r="BE1905" s="192">
        <f>IF(N1905="základní",J1905,0)</f>
        <v>0</v>
      </c>
      <c r="BF1905" s="192">
        <f>IF(N1905="snížená",J1905,0)</f>
        <v>0</v>
      </c>
      <c r="BG1905" s="192">
        <f>IF(N1905="zákl. přenesená",J1905,0)</f>
        <v>0</v>
      </c>
      <c r="BH1905" s="192">
        <f>IF(N1905="sníž. přenesená",J1905,0)</f>
        <v>0</v>
      </c>
      <c r="BI1905" s="192">
        <f>IF(N1905="nulová",J1905,0)</f>
        <v>0</v>
      </c>
      <c r="BJ1905" s="19" t="s">
        <v>84</v>
      </c>
      <c r="BK1905" s="192">
        <f>ROUND(I1905*H1905,2)</f>
        <v>0</v>
      </c>
      <c r="BL1905" s="19" t="s">
        <v>339</v>
      </c>
      <c r="BM1905" s="191" t="s">
        <v>2712</v>
      </c>
    </row>
    <row r="1906" spans="1:65" s="13" customFormat="1" ht="11.25">
      <c r="B1906" s="206"/>
      <c r="C1906" s="207"/>
      <c r="D1906" s="198" t="s">
        <v>254</v>
      </c>
      <c r="E1906" s="208" t="s">
        <v>19</v>
      </c>
      <c r="F1906" s="209" t="s">
        <v>2713</v>
      </c>
      <c r="G1906" s="207"/>
      <c r="H1906" s="210">
        <v>2.9000000000000001E-2</v>
      </c>
      <c r="I1906" s="211"/>
      <c r="J1906" s="207"/>
      <c r="K1906" s="207"/>
      <c r="L1906" s="212"/>
      <c r="M1906" s="213"/>
      <c r="N1906" s="214"/>
      <c r="O1906" s="214"/>
      <c r="P1906" s="214"/>
      <c r="Q1906" s="214"/>
      <c r="R1906" s="214"/>
      <c r="S1906" s="214"/>
      <c r="T1906" s="215"/>
      <c r="AT1906" s="216" t="s">
        <v>254</v>
      </c>
      <c r="AU1906" s="216" t="s">
        <v>86</v>
      </c>
      <c r="AV1906" s="13" t="s">
        <v>86</v>
      </c>
      <c r="AW1906" s="13" t="s">
        <v>37</v>
      </c>
      <c r="AX1906" s="13" t="s">
        <v>84</v>
      </c>
      <c r="AY1906" s="216" t="s">
        <v>142</v>
      </c>
    </row>
    <row r="1907" spans="1:65" s="2" customFormat="1" ht="21.75" customHeight="1">
      <c r="A1907" s="36"/>
      <c r="B1907" s="37"/>
      <c r="C1907" s="228" t="s">
        <v>2714</v>
      </c>
      <c r="D1907" s="228" t="s">
        <v>351</v>
      </c>
      <c r="E1907" s="229" t="s">
        <v>2715</v>
      </c>
      <c r="F1907" s="230" t="s">
        <v>2716</v>
      </c>
      <c r="G1907" s="231" t="s">
        <v>335</v>
      </c>
      <c r="H1907" s="232">
        <v>6.4000000000000001E-2</v>
      </c>
      <c r="I1907" s="233"/>
      <c r="J1907" s="234">
        <f>ROUND(I1907*H1907,2)</f>
        <v>0</v>
      </c>
      <c r="K1907" s="230" t="s">
        <v>19</v>
      </c>
      <c r="L1907" s="235"/>
      <c r="M1907" s="236" t="s">
        <v>19</v>
      </c>
      <c r="N1907" s="237" t="s">
        <v>47</v>
      </c>
      <c r="O1907" s="66"/>
      <c r="P1907" s="189">
        <f>O1907*H1907</f>
        <v>0</v>
      </c>
      <c r="Q1907" s="189">
        <v>1</v>
      </c>
      <c r="R1907" s="189">
        <f>Q1907*H1907</f>
        <v>6.4000000000000001E-2</v>
      </c>
      <c r="S1907" s="189">
        <v>0</v>
      </c>
      <c r="T1907" s="190">
        <f>S1907*H1907</f>
        <v>0</v>
      </c>
      <c r="U1907" s="36"/>
      <c r="V1907" s="36"/>
      <c r="W1907" s="36"/>
      <c r="X1907" s="36"/>
      <c r="Y1907" s="36"/>
      <c r="Z1907" s="36"/>
      <c r="AA1907" s="36"/>
      <c r="AB1907" s="36"/>
      <c r="AC1907" s="36"/>
      <c r="AD1907" s="36"/>
      <c r="AE1907" s="36"/>
      <c r="AR1907" s="191" t="s">
        <v>437</v>
      </c>
      <c r="AT1907" s="191" t="s">
        <v>351</v>
      </c>
      <c r="AU1907" s="191" t="s">
        <v>86</v>
      </c>
      <c r="AY1907" s="19" t="s">
        <v>142</v>
      </c>
      <c r="BE1907" s="192">
        <f>IF(N1907="základní",J1907,0)</f>
        <v>0</v>
      </c>
      <c r="BF1907" s="192">
        <f>IF(N1907="snížená",J1907,0)</f>
        <v>0</v>
      </c>
      <c r="BG1907" s="192">
        <f>IF(N1907="zákl. přenesená",J1907,0)</f>
        <v>0</v>
      </c>
      <c r="BH1907" s="192">
        <f>IF(N1907="sníž. přenesená",J1907,0)</f>
        <v>0</v>
      </c>
      <c r="BI1907" s="192">
        <f>IF(N1907="nulová",J1907,0)</f>
        <v>0</v>
      </c>
      <c r="BJ1907" s="19" t="s">
        <v>84</v>
      </c>
      <c r="BK1907" s="192">
        <f>ROUND(I1907*H1907,2)</f>
        <v>0</v>
      </c>
      <c r="BL1907" s="19" t="s">
        <v>339</v>
      </c>
      <c r="BM1907" s="191" t="s">
        <v>2717</v>
      </c>
    </row>
    <row r="1908" spans="1:65" s="13" customFormat="1" ht="11.25">
      <c r="B1908" s="206"/>
      <c r="C1908" s="207"/>
      <c r="D1908" s="198" t="s">
        <v>254</v>
      </c>
      <c r="E1908" s="208" t="s">
        <v>19</v>
      </c>
      <c r="F1908" s="209" t="s">
        <v>2718</v>
      </c>
      <c r="G1908" s="207"/>
      <c r="H1908" s="210">
        <v>0.03</v>
      </c>
      <c r="I1908" s="211"/>
      <c r="J1908" s="207"/>
      <c r="K1908" s="207"/>
      <c r="L1908" s="212"/>
      <c r="M1908" s="213"/>
      <c r="N1908" s="214"/>
      <c r="O1908" s="214"/>
      <c r="P1908" s="214"/>
      <c r="Q1908" s="214"/>
      <c r="R1908" s="214"/>
      <c r="S1908" s="214"/>
      <c r="T1908" s="215"/>
      <c r="AT1908" s="216" t="s">
        <v>254</v>
      </c>
      <c r="AU1908" s="216" t="s">
        <v>86</v>
      </c>
      <c r="AV1908" s="13" t="s">
        <v>86</v>
      </c>
      <c r="AW1908" s="13" t="s">
        <v>37</v>
      </c>
      <c r="AX1908" s="13" t="s">
        <v>76</v>
      </c>
      <c r="AY1908" s="216" t="s">
        <v>142</v>
      </c>
    </row>
    <row r="1909" spans="1:65" s="13" customFormat="1" ht="11.25">
      <c r="B1909" s="206"/>
      <c r="C1909" s="207"/>
      <c r="D1909" s="198" t="s">
        <v>254</v>
      </c>
      <c r="E1909" s="208" t="s">
        <v>19</v>
      </c>
      <c r="F1909" s="209" t="s">
        <v>2719</v>
      </c>
      <c r="G1909" s="207"/>
      <c r="H1909" s="210">
        <v>3.4000000000000002E-2</v>
      </c>
      <c r="I1909" s="211"/>
      <c r="J1909" s="207"/>
      <c r="K1909" s="207"/>
      <c r="L1909" s="212"/>
      <c r="M1909" s="213"/>
      <c r="N1909" s="214"/>
      <c r="O1909" s="214"/>
      <c r="P1909" s="214"/>
      <c r="Q1909" s="214"/>
      <c r="R1909" s="214"/>
      <c r="S1909" s="214"/>
      <c r="T1909" s="215"/>
      <c r="AT1909" s="216" t="s">
        <v>254</v>
      </c>
      <c r="AU1909" s="216" t="s">
        <v>86</v>
      </c>
      <c r="AV1909" s="13" t="s">
        <v>86</v>
      </c>
      <c r="AW1909" s="13" t="s">
        <v>37</v>
      </c>
      <c r="AX1909" s="13" t="s">
        <v>76</v>
      </c>
      <c r="AY1909" s="216" t="s">
        <v>142</v>
      </c>
    </row>
    <row r="1910" spans="1:65" s="14" customFormat="1" ht="11.25">
      <c r="B1910" s="217"/>
      <c r="C1910" s="218"/>
      <c r="D1910" s="198" t="s">
        <v>254</v>
      </c>
      <c r="E1910" s="219" t="s">
        <v>19</v>
      </c>
      <c r="F1910" s="220" t="s">
        <v>266</v>
      </c>
      <c r="G1910" s="218"/>
      <c r="H1910" s="221">
        <v>6.4000000000000001E-2</v>
      </c>
      <c r="I1910" s="222"/>
      <c r="J1910" s="218"/>
      <c r="K1910" s="218"/>
      <c r="L1910" s="223"/>
      <c r="M1910" s="224"/>
      <c r="N1910" s="225"/>
      <c r="O1910" s="225"/>
      <c r="P1910" s="225"/>
      <c r="Q1910" s="225"/>
      <c r="R1910" s="225"/>
      <c r="S1910" s="225"/>
      <c r="T1910" s="226"/>
      <c r="AT1910" s="227" t="s">
        <v>254</v>
      </c>
      <c r="AU1910" s="227" t="s">
        <v>86</v>
      </c>
      <c r="AV1910" s="14" t="s">
        <v>167</v>
      </c>
      <c r="AW1910" s="14" t="s">
        <v>37</v>
      </c>
      <c r="AX1910" s="14" t="s">
        <v>84</v>
      </c>
      <c r="AY1910" s="227" t="s">
        <v>142</v>
      </c>
    </row>
    <row r="1911" spans="1:65" s="2" customFormat="1" ht="21.75" customHeight="1">
      <c r="A1911" s="36"/>
      <c r="B1911" s="37"/>
      <c r="C1911" s="228" t="s">
        <v>2720</v>
      </c>
      <c r="D1911" s="228" t="s">
        <v>351</v>
      </c>
      <c r="E1911" s="229" t="s">
        <v>2721</v>
      </c>
      <c r="F1911" s="230" t="s">
        <v>2722</v>
      </c>
      <c r="G1911" s="231" t="s">
        <v>335</v>
      </c>
      <c r="H1911" s="232">
        <v>0.29899999999999999</v>
      </c>
      <c r="I1911" s="233"/>
      <c r="J1911" s="234">
        <f>ROUND(I1911*H1911,2)</f>
        <v>0</v>
      </c>
      <c r="K1911" s="230" t="s">
        <v>149</v>
      </c>
      <c r="L1911" s="235"/>
      <c r="M1911" s="236" t="s">
        <v>19</v>
      </c>
      <c r="N1911" s="237" t="s">
        <v>47</v>
      </c>
      <c r="O1911" s="66"/>
      <c r="P1911" s="189">
        <f>O1911*H1911</f>
        <v>0</v>
      </c>
      <c r="Q1911" s="189">
        <v>1</v>
      </c>
      <c r="R1911" s="189">
        <f>Q1911*H1911</f>
        <v>0.29899999999999999</v>
      </c>
      <c r="S1911" s="189">
        <v>0</v>
      </c>
      <c r="T1911" s="190">
        <f>S1911*H1911</f>
        <v>0</v>
      </c>
      <c r="U1911" s="36"/>
      <c r="V1911" s="36"/>
      <c r="W1911" s="36"/>
      <c r="X1911" s="36"/>
      <c r="Y1911" s="36"/>
      <c r="Z1911" s="36"/>
      <c r="AA1911" s="36"/>
      <c r="AB1911" s="36"/>
      <c r="AC1911" s="36"/>
      <c r="AD1911" s="36"/>
      <c r="AE1911" s="36"/>
      <c r="AR1911" s="191" t="s">
        <v>437</v>
      </c>
      <c r="AT1911" s="191" t="s">
        <v>351</v>
      </c>
      <c r="AU1911" s="191" t="s">
        <v>86</v>
      </c>
      <c r="AY1911" s="19" t="s">
        <v>142</v>
      </c>
      <c r="BE1911" s="192">
        <f>IF(N1911="základní",J1911,0)</f>
        <v>0</v>
      </c>
      <c r="BF1911" s="192">
        <f>IF(N1911="snížená",J1911,0)</f>
        <v>0</v>
      </c>
      <c r="BG1911" s="192">
        <f>IF(N1911="zákl. přenesená",J1911,0)</f>
        <v>0</v>
      </c>
      <c r="BH1911" s="192">
        <f>IF(N1911="sníž. přenesená",J1911,0)</f>
        <v>0</v>
      </c>
      <c r="BI1911" s="192">
        <f>IF(N1911="nulová",J1911,0)</f>
        <v>0</v>
      </c>
      <c r="BJ1911" s="19" t="s">
        <v>84</v>
      </c>
      <c r="BK1911" s="192">
        <f>ROUND(I1911*H1911,2)</f>
        <v>0</v>
      </c>
      <c r="BL1911" s="19" t="s">
        <v>339</v>
      </c>
      <c r="BM1911" s="191" t="s">
        <v>2723</v>
      </c>
    </row>
    <row r="1912" spans="1:65" s="13" customFormat="1" ht="11.25">
      <c r="B1912" s="206"/>
      <c r="C1912" s="207"/>
      <c r="D1912" s="198" t="s">
        <v>254</v>
      </c>
      <c r="E1912" s="208" t="s">
        <v>19</v>
      </c>
      <c r="F1912" s="209" t="s">
        <v>2724</v>
      </c>
      <c r="G1912" s="207"/>
      <c r="H1912" s="210">
        <v>0.29399999999999998</v>
      </c>
      <c r="I1912" s="211"/>
      <c r="J1912" s="207"/>
      <c r="K1912" s="207"/>
      <c r="L1912" s="212"/>
      <c r="M1912" s="213"/>
      <c r="N1912" s="214"/>
      <c r="O1912" s="214"/>
      <c r="P1912" s="214"/>
      <c r="Q1912" s="214"/>
      <c r="R1912" s="214"/>
      <c r="S1912" s="214"/>
      <c r="T1912" s="215"/>
      <c r="AT1912" s="216" t="s">
        <v>254</v>
      </c>
      <c r="AU1912" s="216" t="s">
        <v>86</v>
      </c>
      <c r="AV1912" s="13" t="s">
        <v>86</v>
      </c>
      <c r="AW1912" s="13" t="s">
        <v>37</v>
      </c>
      <c r="AX1912" s="13" t="s">
        <v>76</v>
      </c>
      <c r="AY1912" s="216" t="s">
        <v>142</v>
      </c>
    </row>
    <row r="1913" spans="1:65" s="13" customFormat="1" ht="11.25">
      <c r="B1913" s="206"/>
      <c r="C1913" s="207"/>
      <c r="D1913" s="198" t="s">
        <v>254</v>
      </c>
      <c r="E1913" s="208" t="s">
        <v>19</v>
      </c>
      <c r="F1913" s="209" t="s">
        <v>2725</v>
      </c>
      <c r="G1913" s="207"/>
      <c r="H1913" s="210">
        <v>5.0000000000000001E-3</v>
      </c>
      <c r="I1913" s="211"/>
      <c r="J1913" s="207"/>
      <c r="K1913" s="207"/>
      <c r="L1913" s="212"/>
      <c r="M1913" s="213"/>
      <c r="N1913" s="214"/>
      <c r="O1913" s="214"/>
      <c r="P1913" s="214"/>
      <c r="Q1913" s="214"/>
      <c r="R1913" s="214"/>
      <c r="S1913" s="214"/>
      <c r="T1913" s="215"/>
      <c r="AT1913" s="216" t="s">
        <v>254</v>
      </c>
      <c r="AU1913" s="216" t="s">
        <v>86</v>
      </c>
      <c r="AV1913" s="13" t="s">
        <v>86</v>
      </c>
      <c r="AW1913" s="13" t="s">
        <v>37</v>
      </c>
      <c r="AX1913" s="13" t="s">
        <v>76</v>
      </c>
      <c r="AY1913" s="216" t="s">
        <v>142</v>
      </c>
    </row>
    <row r="1914" spans="1:65" s="14" customFormat="1" ht="11.25">
      <c r="B1914" s="217"/>
      <c r="C1914" s="218"/>
      <c r="D1914" s="198" t="s">
        <v>254</v>
      </c>
      <c r="E1914" s="219" t="s">
        <v>19</v>
      </c>
      <c r="F1914" s="220" t="s">
        <v>266</v>
      </c>
      <c r="G1914" s="218"/>
      <c r="H1914" s="221">
        <v>0.29899999999999999</v>
      </c>
      <c r="I1914" s="222"/>
      <c r="J1914" s="218"/>
      <c r="K1914" s="218"/>
      <c r="L1914" s="223"/>
      <c r="M1914" s="224"/>
      <c r="N1914" s="225"/>
      <c r="O1914" s="225"/>
      <c r="P1914" s="225"/>
      <c r="Q1914" s="225"/>
      <c r="R1914" s="225"/>
      <c r="S1914" s="225"/>
      <c r="T1914" s="226"/>
      <c r="AT1914" s="227" t="s">
        <v>254</v>
      </c>
      <c r="AU1914" s="227" t="s">
        <v>86</v>
      </c>
      <c r="AV1914" s="14" t="s">
        <v>167</v>
      </c>
      <c r="AW1914" s="14" t="s">
        <v>37</v>
      </c>
      <c r="AX1914" s="14" t="s">
        <v>84</v>
      </c>
      <c r="AY1914" s="227" t="s">
        <v>142</v>
      </c>
    </row>
    <row r="1915" spans="1:65" s="2" customFormat="1" ht="24.2" customHeight="1">
      <c r="A1915" s="36"/>
      <c r="B1915" s="37"/>
      <c r="C1915" s="180" t="s">
        <v>2726</v>
      </c>
      <c r="D1915" s="180" t="s">
        <v>145</v>
      </c>
      <c r="E1915" s="181" t="s">
        <v>2727</v>
      </c>
      <c r="F1915" s="182" t="s">
        <v>2728</v>
      </c>
      <c r="G1915" s="183" t="s">
        <v>369</v>
      </c>
      <c r="H1915" s="184">
        <v>2239.4720000000002</v>
      </c>
      <c r="I1915" s="185"/>
      <c r="J1915" s="186">
        <f>ROUND(I1915*H1915,2)</f>
        <v>0</v>
      </c>
      <c r="K1915" s="182" t="s">
        <v>19</v>
      </c>
      <c r="L1915" s="41"/>
      <c r="M1915" s="187" t="s">
        <v>19</v>
      </c>
      <c r="N1915" s="188" t="s">
        <v>47</v>
      </c>
      <c r="O1915" s="66"/>
      <c r="P1915" s="189">
        <f>O1915*H1915</f>
        <v>0</v>
      </c>
      <c r="Q1915" s="189">
        <v>0</v>
      </c>
      <c r="R1915" s="189">
        <f>Q1915*H1915</f>
        <v>0</v>
      </c>
      <c r="S1915" s="189">
        <v>0</v>
      </c>
      <c r="T1915" s="190">
        <f>S1915*H1915</f>
        <v>0</v>
      </c>
      <c r="U1915" s="36"/>
      <c r="V1915" s="36"/>
      <c r="W1915" s="36"/>
      <c r="X1915" s="36"/>
      <c r="Y1915" s="36"/>
      <c r="Z1915" s="36"/>
      <c r="AA1915" s="36"/>
      <c r="AB1915" s="36"/>
      <c r="AC1915" s="36"/>
      <c r="AD1915" s="36"/>
      <c r="AE1915" s="36"/>
      <c r="AR1915" s="191" t="s">
        <v>339</v>
      </c>
      <c r="AT1915" s="191" t="s">
        <v>145</v>
      </c>
      <c r="AU1915" s="191" t="s">
        <v>86</v>
      </c>
      <c r="AY1915" s="19" t="s">
        <v>142</v>
      </c>
      <c r="BE1915" s="192">
        <f>IF(N1915="základní",J1915,0)</f>
        <v>0</v>
      </c>
      <c r="BF1915" s="192">
        <f>IF(N1915="snížená",J1915,0)</f>
        <v>0</v>
      </c>
      <c r="BG1915" s="192">
        <f>IF(N1915="zákl. přenesená",J1915,0)</f>
        <v>0</v>
      </c>
      <c r="BH1915" s="192">
        <f>IF(N1915="sníž. přenesená",J1915,0)</f>
        <v>0</v>
      </c>
      <c r="BI1915" s="192">
        <f>IF(N1915="nulová",J1915,0)</f>
        <v>0</v>
      </c>
      <c r="BJ1915" s="19" t="s">
        <v>84</v>
      </c>
      <c r="BK1915" s="192">
        <f>ROUND(I1915*H1915,2)</f>
        <v>0</v>
      </c>
      <c r="BL1915" s="19" t="s">
        <v>339</v>
      </c>
      <c r="BM1915" s="191" t="s">
        <v>2729</v>
      </c>
    </row>
    <row r="1916" spans="1:65" s="13" customFormat="1" ht="11.25">
      <c r="B1916" s="206"/>
      <c r="C1916" s="207"/>
      <c r="D1916" s="198" t="s">
        <v>254</v>
      </c>
      <c r="E1916" s="208" t="s">
        <v>19</v>
      </c>
      <c r="F1916" s="209" t="s">
        <v>2630</v>
      </c>
      <c r="G1916" s="207"/>
      <c r="H1916" s="210">
        <v>80.040000000000006</v>
      </c>
      <c r="I1916" s="211"/>
      <c r="J1916" s="207"/>
      <c r="K1916" s="207"/>
      <c r="L1916" s="212"/>
      <c r="M1916" s="213"/>
      <c r="N1916" s="214"/>
      <c r="O1916" s="214"/>
      <c r="P1916" s="214"/>
      <c r="Q1916" s="214"/>
      <c r="R1916" s="214"/>
      <c r="S1916" s="214"/>
      <c r="T1916" s="215"/>
      <c r="AT1916" s="216" t="s">
        <v>254</v>
      </c>
      <c r="AU1916" s="216" t="s">
        <v>86</v>
      </c>
      <c r="AV1916" s="13" t="s">
        <v>86</v>
      </c>
      <c r="AW1916" s="13" t="s">
        <v>37</v>
      </c>
      <c r="AX1916" s="13" t="s">
        <v>76</v>
      </c>
      <c r="AY1916" s="216" t="s">
        <v>142</v>
      </c>
    </row>
    <row r="1917" spans="1:65" s="13" customFormat="1" ht="11.25">
      <c r="B1917" s="206"/>
      <c r="C1917" s="207"/>
      <c r="D1917" s="198" t="s">
        <v>254</v>
      </c>
      <c r="E1917" s="208" t="s">
        <v>19</v>
      </c>
      <c r="F1917" s="209" t="s">
        <v>2631</v>
      </c>
      <c r="G1917" s="207"/>
      <c r="H1917" s="210">
        <v>544.04999999999995</v>
      </c>
      <c r="I1917" s="211"/>
      <c r="J1917" s="207"/>
      <c r="K1917" s="207"/>
      <c r="L1917" s="212"/>
      <c r="M1917" s="213"/>
      <c r="N1917" s="214"/>
      <c r="O1917" s="214"/>
      <c r="P1917" s="214"/>
      <c r="Q1917" s="214"/>
      <c r="R1917" s="214"/>
      <c r="S1917" s="214"/>
      <c r="T1917" s="215"/>
      <c r="AT1917" s="216" t="s">
        <v>254</v>
      </c>
      <c r="AU1917" s="216" t="s">
        <v>86</v>
      </c>
      <c r="AV1917" s="13" t="s">
        <v>86</v>
      </c>
      <c r="AW1917" s="13" t="s">
        <v>37</v>
      </c>
      <c r="AX1917" s="13" t="s">
        <v>76</v>
      </c>
      <c r="AY1917" s="216" t="s">
        <v>142</v>
      </c>
    </row>
    <row r="1918" spans="1:65" s="13" customFormat="1" ht="11.25">
      <c r="B1918" s="206"/>
      <c r="C1918" s="207"/>
      <c r="D1918" s="198" t="s">
        <v>254</v>
      </c>
      <c r="E1918" s="208" t="s">
        <v>19</v>
      </c>
      <c r="F1918" s="209" t="s">
        <v>2632</v>
      </c>
      <c r="G1918" s="207"/>
      <c r="H1918" s="210">
        <v>143.48699999999999</v>
      </c>
      <c r="I1918" s="211"/>
      <c r="J1918" s="207"/>
      <c r="K1918" s="207"/>
      <c r="L1918" s="212"/>
      <c r="M1918" s="213"/>
      <c r="N1918" s="214"/>
      <c r="O1918" s="214"/>
      <c r="P1918" s="214"/>
      <c r="Q1918" s="214"/>
      <c r="R1918" s="214"/>
      <c r="S1918" s="214"/>
      <c r="T1918" s="215"/>
      <c r="AT1918" s="216" t="s">
        <v>254</v>
      </c>
      <c r="AU1918" s="216" t="s">
        <v>86</v>
      </c>
      <c r="AV1918" s="13" t="s">
        <v>86</v>
      </c>
      <c r="AW1918" s="13" t="s">
        <v>37</v>
      </c>
      <c r="AX1918" s="13" t="s">
        <v>76</v>
      </c>
      <c r="AY1918" s="216" t="s">
        <v>142</v>
      </c>
    </row>
    <row r="1919" spans="1:65" s="13" customFormat="1" ht="11.25">
      <c r="B1919" s="206"/>
      <c r="C1919" s="207"/>
      <c r="D1919" s="198" t="s">
        <v>254</v>
      </c>
      <c r="E1919" s="208" t="s">
        <v>19</v>
      </c>
      <c r="F1919" s="209" t="s">
        <v>2633</v>
      </c>
      <c r="G1919" s="207"/>
      <c r="H1919" s="210">
        <v>66.602999999999994</v>
      </c>
      <c r="I1919" s="211"/>
      <c r="J1919" s="207"/>
      <c r="K1919" s="207"/>
      <c r="L1919" s="212"/>
      <c r="M1919" s="213"/>
      <c r="N1919" s="214"/>
      <c r="O1919" s="214"/>
      <c r="P1919" s="214"/>
      <c r="Q1919" s="214"/>
      <c r="R1919" s="214"/>
      <c r="S1919" s="214"/>
      <c r="T1919" s="215"/>
      <c r="AT1919" s="216" t="s">
        <v>254</v>
      </c>
      <c r="AU1919" s="216" t="s">
        <v>86</v>
      </c>
      <c r="AV1919" s="13" t="s">
        <v>86</v>
      </c>
      <c r="AW1919" s="13" t="s">
        <v>37</v>
      </c>
      <c r="AX1919" s="13" t="s">
        <v>76</v>
      </c>
      <c r="AY1919" s="216" t="s">
        <v>142</v>
      </c>
    </row>
    <row r="1920" spans="1:65" s="13" customFormat="1" ht="11.25">
      <c r="B1920" s="206"/>
      <c r="C1920" s="207"/>
      <c r="D1920" s="198" t="s">
        <v>254</v>
      </c>
      <c r="E1920" s="208" t="s">
        <v>19</v>
      </c>
      <c r="F1920" s="209" t="s">
        <v>2634</v>
      </c>
      <c r="G1920" s="207"/>
      <c r="H1920" s="210">
        <v>29.952000000000002</v>
      </c>
      <c r="I1920" s="211"/>
      <c r="J1920" s="207"/>
      <c r="K1920" s="207"/>
      <c r="L1920" s="212"/>
      <c r="M1920" s="213"/>
      <c r="N1920" s="214"/>
      <c r="O1920" s="214"/>
      <c r="P1920" s="214"/>
      <c r="Q1920" s="214"/>
      <c r="R1920" s="214"/>
      <c r="S1920" s="214"/>
      <c r="T1920" s="215"/>
      <c r="AT1920" s="216" t="s">
        <v>254</v>
      </c>
      <c r="AU1920" s="216" t="s">
        <v>86</v>
      </c>
      <c r="AV1920" s="13" t="s">
        <v>86</v>
      </c>
      <c r="AW1920" s="13" t="s">
        <v>37</v>
      </c>
      <c r="AX1920" s="13" t="s">
        <v>76</v>
      </c>
      <c r="AY1920" s="216" t="s">
        <v>142</v>
      </c>
    </row>
    <row r="1921" spans="2:51" s="13" customFormat="1" ht="11.25">
      <c r="B1921" s="206"/>
      <c r="C1921" s="207"/>
      <c r="D1921" s="198" t="s">
        <v>254</v>
      </c>
      <c r="E1921" s="208" t="s">
        <v>19</v>
      </c>
      <c r="F1921" s="209" t="s">
        <v>2635</v>
      </c>
      <c r="G1921" s="207"/>
      <c r="H1921" s="210">
        <v>294.45100000000002</v>
      </c>
      <c r="I1921" s="211"/>
      <c r="J1921" s="207"/>
      <c r="K1921" s="207"/>
      <c r="L1921" s="212"/>
      <c r="M1921" s="213"/>
      <c r="N1921" s="214"/>
      <c r="O1921" s="214"/>
      <c r="P1921" s="214"/>
      <c r="Q1921" s="214"/>
      <c r="R1921" s="214"/>
      <c r="S1921" s="214"/>
      <c r="T1921" s="215"/>
      <c r="AT1921" s="216" t="s">
        <v>254</v>
      </c>
      <c r="AU1921" s="216" t="s">
        <v>86</v>
      </c>
      <c r="AV1921" s="13" t="s">
        <v>86</v>
      </c>
      <c r="AW1921" s="13" t="s">
        <v>37</v>
      </c>
      <c r="AX1921" s="13" t="s">
        <v>76</v>
      </c>
      <c r="AY1921" s="216" t="s">
        <v>142</v>
      </c>
    </row>
    <row r="1922" spans="2:51" s="13" customFormat="1" ht="11.25">
      <c r="B1922" s="206"/>
      <c r="C1922" s="207"/>
      <c r="D1922" s="198" t="s">
        <v>254</v>
      </c>
      <c r="E1922" s="208" t="s">
        <v>19</v>
      </c>
      <c r="F1922" s="209" t="s">
        <v>2636</v>
      </c>
      <c r="G1922" s="207"/>
      <c r="H1922" s="210">
        <v>68.040000000000006</v>
      </c>
      <c r="I1922" s="211"/>
      <c r="J1922" s="207"/>
      <c r="K1922" s="207"/>
      <c r="L1922" s="212"/>
      <c r="M1922" s="213"/>
      <c r="N1922" s="214"/>
      <c r="O1922" s="214"/>
      <c r="P1922" s="214"/>
      <c r="Q1922" s="214"/>
      <c r="R1922" s="214"/>
      <c r="S1922" s="214"/>
      <c r="T1922" s="215"/>
      <c r="AT1922" s="216" t="s">
        <v>254</v>
      </c>
      <c r="AU1922" s="216" t="s">
        <v>86</v>
      </c>
      <c r="AV1922" s="13" t="s">
        <v>86</v>
      </c>
      <c r="AW1922" s="13" t="s">
        <v>37</v>
      </c>
      <c r="AX1922" s="13" t="s">
        <v>76</v>
      </c>
      <c r="AY1922" s="216" t="s">
        <v>142</v>
      </c>
    </row>
    <row r="1923" spans="2:51" s="13" customFormat="1" ht="11.25">
      <c r="B1923" s="206"/>
      <c r="C1923" s="207"/>
      <c r="D1923" s="198" t="s">
        <v>254</v>
      </c>
      <c r="E1923" s="208" t="s">
        <v>19</v>
      </c>
      <c r="F1923" s="209" t="s">
        <v>2637</v>
      </c>
      <c r="G1923" s="207"/>
      <c r="H1923" s="210">
        <v>43.89</v>
      </c>
      <c r="I1923" s="211"/>
      <c r="J1923" s="207"/>
      <c r="K1923" s="207"/>
      <c r="L1923" s="212"/>
      <c r="M1923" s="213"/>
      <c r="N1923" s="214"/>
      <c r="O1923" s="214"/>
      <c r="P1923" s="214"/>
      <c r="Q1923" s="214"/>
      <c r="R1923" s="214"/>
      <c r="S1923" s="214"/>
      <c r="T1923" s="215"/>
      <c r="AT1923" s="216" t="s">
        <v>254</v>
      </c>
      <c r="AU1923" s="216" t="s">
        <v>86</v>
      </c>
      <c r="AV1923" s="13" t="s">
        <v>86</v>
      </c>
      <c r="AW1923" s="13" t="s">
        <v>37</v>
      </c>
      <c r="AX1923" s="13" t="s">
        <v>76</v>
      </c>
      <c r="AY1923" s="216" t="s">
        <v>142</v>
      </c>
    </row>
    <row r="1924" spans="2:51" s="13" customFormat="1" ht="11.25">
      <c r="B1924" s="206"/>
      <c r="C1924" s="207"/>
      <c r="D1924" s="198" t="s">
        <v>254</v>
      </c>
      <c r="E1924" s="208" t="s">
        <v>19</v>
      </c>
      <c r="F1924" s="209" t="s">
        <v>2638</v>
      </c>
      <c r="G1924" s="207"/>
      <c r="H1924" s="210">
        <v>28.672000000000001</v>
      </c>
      <c r="I1924" s="211"/>
      <c r="J1924" s="207"/>
      <c r="K1924" s="207"/>
      <c r="L1924" s="212"/>
      <c r="M1924" s="213"/>
      <c r="N1924" s="214"/>
      <c r="O1924" s="214"/>
      <c r="P1924" s="214"/>
      <c r="Q1924" s="214"/>
      <c r="R1924" s="214"/>
      <c r="S1924" s="214"/>
      <c r="T1924" s="215"/>
      <c r="AT1924" s="216" t="s">
        <v>254</v>
      </c>
      <c r="AU1924" s="216" t="s">
        <v>86</v>
      </c>
      <c r="AV1924" s="13" t="s">
        <v>86</v>
      </c>
      <c r="AW1924" s="13" t="s">
        <v>37</v>
      </c>
      <c r="AX1924" s="13" t="s">
        <v>76</v>
      </c>
      <c r="AY1924" s="216" t="s">
        <v>142</v>
      </c>
    </row>
    <row r="1925" spans="2:51" s="13" customFormat="1" ht="11.25">
      <c r="B1925" s="206"/>
      <c r="C1925" s="207"/>
      <c r="D1925" s="198" t="s">
        <v>254</v>
      </c>
      <c r="E1925" s="208" t="s">
        <v>19</v>
      </c>
      <c r="F1925" s="209" t="s">
        <v>2639</v>
      </c>
      <c r="G1925" s="207"/>
      <c r="H1925" s="210">
        <v>34.405999999999999</v>
      </c>
      <c r="I1925" s="211"/>
      <c r="J1925" s="207"/>
      <c r="K1925" s="207"/>
      <c r="L1925" s="212"/>
      <c r="M1925" s="213"/>
      <c r="N1925" s="214"/>
      <c r="O1925" s="214"/>
      <c r="P1925" s="214"/>
      <c r="Q1925" s="214"/>
      <c r="R1925" s="214"/>
      <c r="S1925" s="214"/>
      <c r="T1925" s="215"/>
      <c r="AT1925" s="216" t="s">
        <v>254</v>
      </c>
      <c r="AU1925" s="216" t="s">
        <v>86</v>
      </c>
      <c r="AV1925" s="13" t="s">
        <v>86</v>
      </c>
      <c r="AW1925" s="13" t="s">
        <v>37</v>
      </c>
      <c r="AX1925" s="13" t="s">
        <v>76</v>
      </c>
      <c r="AY1925" s="216" t="s">
        <v>142</v>
      </c>
    </row>
    <row r="1926" spans="2:51" s="13" customFormat="1" ht="11.25">
      <c r="B1926" s="206"/>
      <c r="C1926" s="207"/>
      <c r="D1926" s="198" t="s">
        <v>254</v>
      </c>
      <c r="E1926" s="208" t="s">
        <v>19</v>
      </c>
      <c r="F1926" s="209" t="s">
        <v>2640</v>
      </c>
      <c r="G1926" s="207"/>
      <c r="H1926" s="210">
        <v>5.4429999999999996</v>
      </c>
      <c r="I1926" s="211"/>
      <c r="J1926" s="207"/>
      <c r="K1926" s="207"/>
      <c r="L1926" s="212"/>
      <c r="M1926" s="213"/>
      <c r="N1926" s="214"/>
      <c r="O1926" s="214"/>
      <c r="P1926" s="214"/>
      <c r="Q1926" s="214"/>
      <c r="R1926" s="214"/>
      <c r="S1926" s="214"/>
      <c r="T1926" s="215"/>
      <c r="AT1926" s="216" t="s">
        <v>254</v>
      </c>
      <c r="AU1926" s="216" t="s">
        <v>86</v>
      </c>
      <c r="AV1926" s="13" t="s">
        <v>86</v>
      </c>
      <c r="AW1926" s="13" t="s">
        <v>37</v>
      </c>
      <c r="AX1926" s="13" t="s">
        <v>76</v>
      </c>
      <c r="AY1926" s="216" t="s">
        <v>142</v>
      </c>
    </row>
    <row r="1927" spans="2:51" s="13" customFormat="1" ht="11.25">
      <c r="B1927" s="206"/>
      <c r="C1927" s="207"/>
      <c r="D1927" s="198" t="s">
        <v>254</v>
      </c>
      <c r="E1927" s="208" t="s">
        <v>19</v>
      </c>
      <c r="F1927" s="209" t="s">
        <v>2646</v>
      </c>
      <c r="G1927" s="207"/>
      <c r="H1927" s="210">
        <v>26.076000000000001</v>
      </c>
      <c r="I1927" s="211"/>
      <c r="J1927" s="207"/>
      <c r="K1927" s="207"/>
      <c r="L1927" s="212"/>
      <c r="M1927" s="213"/>
      <c r="N1927" s="214"/>
      <c r="O1927" s="214"/>
      <c r="P1927" s="214"/>
      <c r="Q1927" s="214"/>
      <c r="R1927" s="214"/>
      <c r="S1927" s="214"/>
      <c r="T1927" s="215"/>
      <c r="AT1927" s="216" t="s">
        <v>254</v>
      </c>
      <c r="AU1927" s="216" t="s">
        <v>86</v>
      </c>
      <c r="AV1927" s="13" t="s">
        <v>86</v>
      </c>
      <c r="AW1927" s="13" t="s">
        <v>37</v>
      </c>
      <c r="AX1927" s="13" t="s">
        <v>76</v>
      </c>
      <c r="AY1927" s="216" t="s">
        <v>142</v>
      </c>
    </row>
    <row r="1928" spans="2:51" s="13" customFormat="1" ht="11.25">
      <c r="B1928" s="206"/>
      <c r="C1928" s="207"/>
      <c r="D1928" s="198" t="s">
        <v>254</v>
      </c>
      <c r="E1928" s="208" t="s">
        <v>19</v>
      </c>
      <c r="F1928" s="209" t="s">
        <v>2647</v>
      </c>
      <c r="G1928" s="207"/>
      <c r="H1928" s="210">
        <v>53.945999999999998</v>
      </c>
      <c r="I1928" s="211"/>
      <c r="J1928" s="207"/>
      <c r="K1928" s="207"/>
      <c r="L1928" s="212"/>
      <c r="M1928" s="213"/>
      <c r="N1928" s="214"/>
      <c r="O1928" s="214"/>
      <c r="P1928" s="214"/>
      <c r="Q1928" s="214"/>
      <c r="R1928" s="214"/>
      <c r="S1928" s="214"/>
      <c r="T1928" s="215"/>
      <c r="AT1928" s="216" t="s">
        <v>254</v>
      </c>
      <c r="AU1928" s="216" t="s">
        <v>86</v>
      </c>
      <c r="AV1928" s="13" t="s">
        <v>86</v>
      </c>
      <c r="AW1928" s="13" t="s">
        <v>37</v>
      </c>
      <c r="AX1928" s="13" t="s">
        <v>76</v>
      </c>
      <c r="AY1928" s="216" t="s">
        <v>142</v>
      </c>
    </row>
    <row r="1929" spans="2:51" s="13" customFormat="1" ht="11.25">
      <c r="B1929" s="206"/>
      <c r="C1929" s="207"/>
      <c r="D1929" s="198" t="s">
        <v>254</v>
      </c>
      <c r="E1929" s="208" t="s">
        <v>19</v>
      </c>
      <c r="F1929" s="209" t="s">
        <v>2648</v>
      </c>
      <c r="G1929" s="207"/>
      <c r="H1929" s="210">
        <v>21.606000000000002</v>
      </c>
      <c r="I1929" s="211"/>
      <c r="J1929" s="207"/>
      <c r="K1929" s="207"/>
      <c r="L1929" s="212"/>
      <c r="M1929" s="213"/>
      <c r="N1929" s="214"/>
      <c r="O1929" s="214"/>
      <c r="P1929" s="214"/>
      <c r="Q1929" s="214"/>
      <c r="R1929" s="214"/>
      <c r="S1929" s="214"/>
      <c r="T1929" s="215"/>
      <c r="AT1929" s="216" t="s">
        <v>254</v>
      </c>
      <c r="AU1929" s="216" t="s">
        <v>86</v>
      </c>
      <c r="AV1929" s="13" t="s">
        <v>86</v>
      </c>
      <c r="AW1929" s="13" t="s">
        <v>37</v>
      </c>
      <c r="AX1929" s="13" t="s">
        <v>76</v>
      </c>
      <c r="AY1929" s="216" t="s">
        <v>142</v>
      </c>
    </row>
    <row r="1930" spans="2:51" s="13" customFormat="1" ht="11.25">
      <c r="B1930" s="206"/>
      <c r="C1930" s="207"/>
      <c r="D1930" s="198" t="s">
        <v>254</v>
      </c>
      <c r="E1930" s="208" t="s">
        <v>19</v>
      </c>
      <c r="F1930" s="209" t="s">
        <v>2649</v>
      </c>
      <c r="G1930" s="207"/>
      <c r="H1930" s="210">
        <v>44.944000000000003</v>
      </c>
      <c r="I1930" s="211"/>
      <c r="J1930" s="207"/>
      <c r="K1930" s="207"/>
      <c r="L1930" s="212"/>
      <c r="M1930" s="213"/>
      <c r="N1930" s="214"/>
      <c r="O1930" s="214"/>
      <c r="P1930" s="214"/>
      <c r="Q1930" s="214"/>
      <c r="R1930" s="214"/>
      <c r="S1930" s="214"/>
      <c r="T1930" s="215"/>
      <c r="AT1930" s="216" t="s">
        <v>254</v>
      </c>
      <c r="AU1930" s="216" t="s">
        <v>86</v>
      </c>
      <c r="AV1930" s="13" t="s">
        <v>86</v>
      </c>
      <c r="AW1930" s="13" t="s">
        <v>37</v>
      </c>
      <c r="AX1930" s="13" t="s">
        <v>76</v>
      </c>
      <c r="AY1930" s="216" t="s">
        <v>142</v>
      </c>
    </row>
    <row r="1931" spans="2:51" s="13" customFormat="1" ht="11.25">
      <c r="B1931" s="206"/>
      <c r="C1931" s="207"/>
      <c r="D1931" s="198" t="s">
        <v>254</v>
      </c>
      <c r="E1931" s="208" t="s">
        <v>19</v>
      </c>
      <c r="F1931" s="209" t="s">
        <v>2650</v>
      </c>
      <c r="G1931" s="207"/>
      <c r="H1931" s="210">
        <v>144.584</v>
      </c>
      <c r="I1931" s="211"/>
      <c r="J1931" s="207"/>
      <c r="K1931" s="207"/>
      <c r="L1931" s="212"/>
      <c r="M1931" s="213"/>
      <c r="N1931" s="214"/>
      <c r="O1931" s="214"/>
      <c r="P1931" s="214"/>
      <c r="Q1931" s="214"/>
      <c r="R1931" s="214"/>
      <c r="S1931" s="214"/>
      <c r="T1931" s="215"/>
      <c r="AT1931" s="216" t="s">
        <v>254</v>
      </c>
      <c r="AU1931" s="216" t="s">
        <v>86</v>
      </c>
      <c r="AV1931" s="13" t="s">
        <v>86</v>
      </c>
      <c r="AW1931" s="13" t="s">
        <v>37</v>
      </c>
      <c r="AX1931" s="13" t="s">
        <v>76</v>
      </c>
      <c r="AY1931" s="216" t="s">
        <v>142</v>
      </c>
    </row>
    <row r="1932" spans="2:51" s="13" customFormat="1" ht="11.25">
      <c r="B1932" s="206"/>
      <c r="C1932" s="207"/>
      <c r="D1932" s="198" t="s">
        <v>254</v>
      </c>
      <c r="E1932" s="208" t="s">
        <v>19</v>
      </c>
      <c r="F1932" s="209" t="s">
        <v>2651</v>
      </c>
      <c r="G1932" s="207"/>
      <c r="H1932" s="210">
        <v>35.430999999999997</v>
      </c>
      <c r="I1932" s="211"/>
      <c r="J1932" s="207"/>
      <c r="K1932" s="207"/>
      <c r="L1932" s="212"/>
      <c r="M1932" s="213"/>
      <c r="N1932" s="214"/>
      <c r="O1932" s="214"/>
      <c r="P1932" s="214"/>
      <c r="Q1932" s="214"/>
      <c r="R1932" s="214"/>
      <c r="S1932" s="214"/>
      <c r="T1932" s="215"/>
      <c r="AT1932" s="216" t="s">
        <v>254</v>
      </c>
      <c r="AU1932" s="216" t="s">
        <v>86</v>
      </c>
      <c r="AV1932" s="13" t="s">
        <v>86</v>
      </c>
      <c r="AW1932" s="13" t="s">
        <v>37</v>
      </c>
      <c r="AX1932" s="13" t="s">
        <v>76</v>
      </c>
      <c r="AY1932" s="216" t="s">
        <v>142</v>
      </c>
    </row>
    <row r="1933" spans="2:51" s="13" customFormat="1" ht="22.5">
      <c r="B1933" s="206"/>
      <c r="C1933" s="207"/>
      <c r="D1933" s="198" t="s">
        <v>254</v>
      </c>
      <c r="E1933" s="208" t="s">
        <v>19</v>
      </c>
      <c r="F1933" s="209" t="s">
        <v>2624</v>
      </c>
      <c r="G1933" s="207"/>
      <c r="H1933" s="210">
        <v>255.37899999999999</v>
      </c>
      <c r="I1933" s="211"/>
      <c r="J1933" s="207"/>
      <c r="K1933" s="207"/>
      <c r="L1933" s="212"/>
      <c r="M1933" s="213"/>
      <c r="N1933" s="214"/>
      <c r="O1933" s="214"/>
      <c r="P1933" s="214"/>
      <c r="Q1933" s="214"/>
      <c r="R1933" s="214"/>
      <c r="S1933" s="214"/>
      <c r="T1933" s="215"/>
      <c r="AT1933" s="216" t="s">
        <v>254</v>
      </c>
      <c r="AU1933" s="216" t="s">
        <v>86</v>
      </c>
      <c r="AV1933" s="13" t="s">
        <v>86</v>
      </c>
      <c r="AW1933" s="13" t="s">
        <v>37</v>
      </c>
      <c r="AX1933" s="13" t="s">
        <v>76</v>
      </c>
      <c r="AY1933" s="216" t="s">
        <v>142</v>
      </c>
    </row>
    <row r="1934" spans="2:51" s="13" customFormat="1" ht="11.25">
      <c r="B1934" s="206"/>
      <c r="C1934" s="207"/>
      <c r="D1934" s="198" t="s">
        <v>254</v>
      </c>
      <c r="E1934" s="208" t="s">
        <v>19</v>
      </c>
      <c r="F1934" s="209" t="s">
        <v>2730</v>
      </c>
      <c r="G1934" s="207"/>
      <c r="H1934" s="210">
        <v>272.60000000000002</v>
      </c>
      <c r="I1934" s="211"/>
      <c r="J1934" s="207"/>
      <c r="K1934" s="207"/>
      <c r="L1934" s="212"/>
      <c r="M1934" s="213"/>
      <c r="N1934" s="214"/>
      <c r="O1934" s="214"/>
      <c r="P1934" s="214"/>
      <c r="Q1934" s="214"/>
      <c r="R1934" s="214"/>
      <c r="S1934" s="214"/>
      <c r="T1934" s="215"/>
      <c r="AT1934" s="216" t="s">
        <v>254</v>
      </c>
      <c r="AU1934" s="216" t="s">
        <v>86</v>
      </c>
      <c r="AV1934" s="13" t="s">
        <v>86</v>
      </c>
      <c r="AW1934" s="13" t="s">
        <v>37</v>
      </c>
      <c r="AX1934" s="13" t="s">
        <v>76</v>
      </c>
      <c r="AY1934" s="216" t="s">
        <v>142</v>
      </c>
    </row>
    <row r="1935" spans="2:51" s="13" customFormat="1" ht="11.25">
      <c r="B1935" s="206"/>
      <c r="C1935" s="207"/>
      <c r="D1935" s="198" t="s">
        <v>254</v>
      </c>
      <c r="E1935" s="208" t="s">
        <v>19</v>
      </c>
      <c r="F1935" s="209" t="s">
        <v>2731</v>
      </c>
      <c r="G1935" s="207"/>
      <c r="H1935" s="210">
        <v>45.872</v>
      </c>
      <c r="I1935" s="211"/>
      <c r="J1935" s="207"/>
      <c r="K1935" s="207"/>
      <c r="L1935" s="212"/>
      <c r="M1935" s="213"/>
      <c r="N1935" s="214"/>
      <c r="O1935" s="214"/>
      <c r="P1935" s="214"/>
      <c r="Q1935" s="214"/>
      <c r="R1935" s="214"/>
      <c r="S1935" s="214"/>
      <c r="T1935" s="215"/>
      <c r="AT1935" s="216" t="s">
        <v>254</v>
      </c>
      <c r="AU1935" s="216" t="s">
        <v>86</v>
      </c>
      <c r="AV1935" s="13" t="s">
        <v>86</v>
      </c>
      <c r="AW1935" s="13" t="s">
        <v>37</v>
      </c>
      <c r="AX1935" s="13" t="s">
        <v>76</v>
      </c>
      <c r="AY1935" s="216" t="s">
        <v>142</v>
      </c>
    </row>
    <row r="1936" spans="2:51" s="14" customFormat="1" ht="11.25">
      <c r="B1936" s="217"/>
      <c r="C1936" s="218"/>
      <c r="D1936" s="198" t="s">
        <v>254</v>
      </c>
      <c r="E1936" s="219" t="s">
        <v>19</v>
      </c>
      <c r="F1936" s="220" t="s">
        <v>266</v>
      </c>
      <c r="G1936" s="218"/>
      <c r="H1936" s="221">
        <v>2239.4720000000002</v>
      </c>
      <c r="I1936" s="222"/>
      <c r="J1936" s="218"/>
      <c r="K1936" s="218"/>
      <c r="L1936" s="223"/>
      <c r="M1936" s="224"/>
      <c r="N1936" s="225"/>
      <c r="O1936" s="225"/>
      <c r="P1936" s="225"/>
      <c r="Q1936" s="225"/>
      <c r="R1936" s="225"/>
      <c r="S1936" s="225"/>
      <c r="T1936" s="226"/>
      <c r="AT1936" s="227" t="s">
        <v>254</v>
      </c>
      <c r="AU1936" s="227" t="s">
        <v>86</v>
      </c>
      <c r="AV1936" s="14" t="s">
        <v>167</v>
      </c>
      <c r="AW1936" s="14" t="s">
        <v>37</v>
      </c>
      <c r="AX1936" s="14" t="s">
        <v>84</v>
      </c>
      <c r="AY1936" s="227" t="s">
        <v>142</v>
      </c>
    </row>
    <row r="1937" spans="1:65" s="2" customFormat="1" ht="24.2" customHeight="1">
      <c r="A1937" s="36"/>
      <c r="B1937" s="37"/>
      <c r="C1937" s="180" t="s">
        <v>2732</v>
      </c>
      <c r="D1937" s="180" t="s">
        <v>145</v>
      </c>
      <c r="E1937" s="181" t="s">
        <v>2733</v>
      </c>
      <c r="F1937" s="182" t="s">
        <v>2734</v>
      </c>
      <c r="G1937" s="183" t="s">
        <v>369</v>
      </c>
      <c r="H1937" s="184">
        <v>1921</v>
      </c>
      <c r="I1937" s="185"/>
      <c r="J1937" s="186">
        <f>ROUND(I1937*H1937,2)</f>
        <v>0</v>
      </c>
      <c r="K1937" s="182" t="s">
        <v>19</v>
      </c>
      <c r="L1937" s="41"/>
      <c r="M1937" s="187" t="s">
        <v>19</v>
      </c>
      <c r="N1937" s="188" t="s">
        <v>47</v>
      </c>
      <c r="O1937" s="66"/>
      <c r="P1937" s="189">
        <f>O1937*H1937</f>
        <v>0</v>
      </c>
      <c r="Q1937" s="189">
        <v>0</v>
      </c>
      <c r="R1937" s="189">
        <f>Q1937*H1937</f>
        <v>0</v>
      </c>
      <c r="S1937" s="189">
        <v>0</v>
      </c>
      <c r="T1937" s="190">
        <f>S1937*H1937</f>
        <v>0</v>
      </c>
      <c r="U1937" s="36"/>
      <c r="V1937" s="36"/>
      <c r="W1937" s="36"/>
      <c r="X1937" s="36"/>
      <c r="Y1937" s="36"/>
      <c r="Z1937" s="36"/>
      <c r="AA1937" s="36"/>
      <c r="AB1937" s="36"/>
      <c r="AC1937" s="36"/>
      <c r="AD1937" s="36"/>
      <c r="AE1937" s="36"/>
      <c r="AR1937" s="191" t="s">
        <v>339</v>
      </c>
      <c r="AT1937" s="191" t="s">
        <v>145</v>
      </c>
      <c r="AU1937" s="191" t="s">
        <v>86</v>
      </c>
      <c r="AY1937" s="19" t="s">
        <v>142</v>
      </c>
      <c r="BE1937" s="192">
        <f>IF(N1937="základní",J1937,0)</f>
        <v>0</v>
      </c>
      <c r="BF1937" s="192">
        <f>IF(N1937="snížená",J1937,0)</f>
        <v>0</v>
      </c>
      <c r="BG1937" s="192">
        <f>IF(N1937="zákl. přenesená",J1937,0)</f>
        <v>0</v>
      </c>
      <c r="BH1937" s="192">
        <f>IF(N1937="sníž. přenesená",J1937,0)</f>
        <v>0</v>
      </c>
      <c r="BI1937" s="192">
        <f>IF(N1937="nulová",J1937,0)</f>
        <v>0</v>
      </c>
      <c r="BJ1937" s="19" t="s">
        <v>84</v>
      </c>
      <c r="BK1937" s="192">
        <f>ROUND(I1937*H1937,2)</f>
        <v>0</v>
      </c>
      <c r="BL1937" s="19" t="s">
        <v>339</v>
      </c>
      <c r="BM1937" s="191" t="s">
        <v>2735</v>
      </c>
    </row>
    <row r="1938" spans="1:65" s="13" customFormat="1" ht="11.25">
      <c r="B1938" s="206"/>
      <c r="C1938" s="207"/>
      <c r="D1938" s="198" t="s">
        <v>254</v>
      </c>
      <c r="E1938" s="208" t="s">
        <v>19</v>
      </c>
      <c r="F1938" s="209" t="s">
        <v>2630</v>
      </c>
      <c r="G1938" s="207"/>
      <c r="H1938" s="210">
        <v>80.040000000000006</v>
      </c>
      <c r="I1938" s="211"/>
      <c r="J1938" s="207"/>
      <c r="K1938" s="207"/>
      <c r="L1938" s="212"/>
      <c r="M1938" s="213"/>
      <c r="N1938" s="214"/>
      <c r="O1938" s="214"/>
      <c r="P1938" s="214"/>
      <c r="Q1938" s="214"/>
      <c r="R1938" s="214"/>
      <c r="S1938" s="214"/>
      <c r="T1938" s="215"/>
      <c r="AT1938" s="216" t="s">
        <v>254</v>
      </c>
      <c r="AU1938" s="216" t="s">
        <v>86</v>
      </c>
      <c r="AV1938" s="13" t="s">
        <v>86</v>
      </c>
      <c r="AW1938" s="13" t="s">
        <v>37</v>
      </c>
      <c r="AX1938" s="13" t="s">
        <v>76</v>
      </c>
      <c r="AY1938" s="216" t="s">
        <v>142</v>
      </c>
    </row>
    <row r="1939" spans="1:65" s="13" customFormat="1" ht="11.25">
      <c r="B1939" s="206"/>
      <c r="C1939" s="207"/>
      <c r="D1939" s="198" t="s">
        <v>254</v>
      </c>
      <c r="E1939" s="208" t="s">
        <v>19</v>
      </c>
      <c r="F1939" s="209" t="s">
        <v>2631</v>
      </c>
      <c r="G1939" s="207"/>
      <c r="H1939" s="210">
        <v>544.04999999999995</v>
      </c>
      <c r="I1939" s="211"/>
      <c r="J1939" s="207"/>
      <c r="K1939" s="207"/>
      <c r="L1939" s="212"/>
      <c r="M1939" s="213"/>
      <c r="N1939" s="214"/>
      <c r="O1939" s="214"/>
      <c r="P1939" s="214"/>
      <c r="Q1939" s="214"/>
      <c r="R1939" s="214"/>
      <c r="S1939" s="214"/>
      <c r="T1939" s="215"/>
      <c r="AT1939" s="216" t="s">
        <v>254</v>
      </c>
      <c r="AU1939" s="216" t="s">
        <v>86</v>
      </c>
      <c r="AV1939" s="13" t="s">
        <v>86</v>
      </c>
      <c r="AW1939" s="13" t="s">
        <v>37</v>
      </c>
      <c r="AX1939" s="13" t="s">
        <v>76</v>
      </c>
      <c r="AY1939" s="216" t="s">
        <v>142</v>
      </c>
    </row>
    <row r="1940" spans="1:65" s="13" customFormat="1" ht="11.25">
      <c r="B1940" s="206"/>
      <c r="C1940" s="207"/>
      <c r="D1940" s="198" t="s">
        <v>254</v>
      </c>
      <c r="E1940" s="208" t="s">
        <v>19</v>
      </c>
      <c r="F1940" s="209" t="s">
        <v>2632</v>
      </c>
      <c r="G1940" s="207"/>
      <c r="H1940" s="210">
        <v>143.48699999999999</v>
      </c>
      <c r="I1940" s="211"/>
      <c r="J1940" s="207"/>
      <c r="K1940" s="207"/>
      <c r="L1940" s="212"/>
      <c r="M1940" s="213"/>
      <c r="N1940" s="214"/>
      <c r="O1940" s="214"/>
      <c r="P1940" s="214"/>
      <c r="Q1940" s="214"/>
      <c r="R1940" s="214"/>
      <c r="S1940" s="214"/>
      <c r="T1940" s="215"/>
      <c r="AT1940" s="216" t="s">
        <v>254</v>
      </c>
      <c r="AU1940" s="216" t="s">
        <v>86</v>
      </c>
      <c r="AV1940" s="13" t="s">
        <v>86</v>
      </c>
      <c r="AW1940" s="13" t="s">
        <v>37</v>
      </c>
      <c r="AX1940" s="13" t="s">
        <v>76</v>
      </c>
      <c r="AY1940" s="216" t="s">
        <v>142</v>
      </c>
    </row>
    <row r="1941" spans="1:65" s="13" customFormat="1" ht="11.25">
      <c r="B1941" s="206"/>
      <c r="C1941" s="207"/>
      <c r="D1941" s="198" t="s">
        <v>254</v>
      </c>
      <c r="E1941" s="208" t="s">
        <v>19</v>
      </c>
      <c r="F1941" s="209" t="s">
        <v>2633</v>
      </c>
      <c r="G1941" s="207"/>
      <c r="H1941" s="210">
        <v>66.602999999999994</v>
      </c>
      <c r="I1941" s="211"/>
      <c r="J1941" s="207"/>
      <c r="K1941" s="207"/>
      <c r="L1941" s="212"/>
      <c r="M1941" s="213"/>
      <c r="N1941" s="214"/>
      <c r="O1941" s="214"/>
      <c r="P1941" s="214"/>
      <c r="Q1941" s="214"/>
      <c r="R1941" s="214"/>
      <c r="S1941" s="214"/>
      <c r="T1941" s="215"/>
      <c r="AT1941" s="216" t="s">
        <v>254</v>
      </c>
      <c r="AU1941" s="216" t="s">
        <v>86</v>
      </c>
      <c r="AV1941" s="13" t="s">
        <v>86</v>
      </c>
      <c r="AW1941" s="13" t="s">
        <v>37</v>
      </c>
      <c r="AX1941" s="13" t="s">
        <v>76</v>
      </c>
      <c r="AY1941" s="216" t="s">
        <v>142</v>
      </c>
    </row>
    <row r="1942" spans="1:65" s="13" customFormat="1" ht="11.25">
      <c r="B1942" s="206"/>
      <c r="C1942" s="207"/>
      <c r="D1942" s="198" t="s">
        <v>254</v>
      </c>
      <c r="E1942" s="208" t="s">
        <v>19</v>
      </c>
      <c r="F1942" s="209" t="s">
        <v>2634</v>
      </c>
      <c r="G1942" s="207"/>
      <c r="H1942" s="210">
        <v>29.952000000000002</v>
      </c>
      <c r="I1942" s="211"/>
      <c r="J1942" s="207"/>
      <c r="K1942" s="207"/>
      <c r="L1942" s="212"/>
      <c r="M1942" s="213"/>
      <c r="N1942" s="214"/>
      <c r="O1942" s="214"/>
      <c r="P1942" s="214"/>
      <c r="Q1942" s="214"/>
      <c r="R1942" s="214"/>
      <c r="S1942" s="214"/>
      <c r="T1942" s="215"/>
      <c r="AT1942" s="216" t="s">
        <v>254</v>
      </c>
      <c r="AU1942" s="216" t="s">
        <v>86</v>
      </c>
      <c r="AV1942" s="13" t="s">
        <v>86</v>
      </c>
      <c r="AW1942" s="13" t="s">
        <v>37</v>
      </c>
      <c r="AX1942" s="13" t="s">
        <v>76</v>
      </c>
      <c r="AY1942" s="216" t="s">
        <v>142</v>
      </c>
    </row>
    <row r="1943" spans="1:65" s="13" customFormat="1" ht="11.25">
      <c r="B1943" s="206"/>
      <c r="C1943" s="207"/>
      <c r="D1943" s="198" t="s">
        <v>254</v>
      </c>
      <c r="E1943" s="208" t="s">
        <v>19</v>
      </c>
      <c r="F1943" s="209" t="s">
        <v>2635</v>
      </c>
      <c r="G1943" s="207"/>
      <c r="H1943" s="210">
        <v>294.45100000000002</v>
      </c>
      <c r="I1943" s="211"/>
      <c r="J1943" s="207"/>
      <c r="K1943" s="207"/>
      <c r="L1943" s="212"/>
      <c r="M1943" s="213"/>
      <c r="N1943" s="214"/>
      <c r="O1943" s="214"/>
      <c r="P1943" s="214"/>
      <c r="Q1943" s="214"/>
      <c r="R1943" s="214"/>
      <c r="S1943" s="214"/>
      <c r="T1943" s="215"/>
      <c r="AT1943" s="216" t="s">
        <v>254</v>
      </c>
      <c r="AU1943" s="216" t="s">
        <v>86</v>
      </c>
      <c r="AV1943" s="13" t="s">
        <v>86</v>
      </c>
      <c r="AW1943" s="13" t="s">
        <v>37</v>
      </c>
      <c r="AX1943" s="13" t="s">
        <v>76</v>
      </c>
      <c r="AY1943" s="216" t="s">
        <v>142</v>
      </c>
    </row>
    <row r="1944" spans="1:65" s="13" customFormat="1" ht="11.25">
      <c r="B1944" s="206"/>
      <c r="C1944" s="207"/>
      <c r="D1944" s="198" t="s">
        <v>254</v>
      </c>
      <c r="E1944" s="208" t="s">
        <v>19</v>
      </c>
      <c r="F1944" s="209" t="s">
        <v>2636</v>
      </c>
      <c r="G1944" s="207"/>
      <c r="H1944" s="210">
        <v>68.040000000000006</v>
      </c>
      <c r="I1944" s="211"/>
      <c r="J1944" s="207"/>
      <c r="K1944" s="207"/>
      <c r="L1944" s="212"/>
      <c r="M1944" s="213"/>
      <c r="N1944" s="214"/>
      <c r="O1944" s="214"/>
      <c r="P1944" s="214"/>
      <c r="Q1944" s="214"/>
      <c r="R1944" s="214"/>
      <c r="S1944" s="214"/>
      <c r="T1944" s="215"/>
      <c r="AT1944" s="216" t="s">
        <v>254</v>
      </c>
      <c r="AU1944" s="216" t="s">
        <v>86</v>
      </c>
      <c r="AV1944" s="13" t="s">
        <v>86</v>
      </c>
      <c r="AW1944" s="13" t="s">
        <v>37</v>
      </c>
      <c r="AX1944" s="13" t="s">
        <v>76</v>
      </c>
      <c r="AY1944" s="216" t="s">
        <v>142</v>
      </c>
    </row>
    <row r="1945" spans="1:65" s="13" customFormat="1" ht="11.25">
      <c r="B1945" s="206"/>
      <c r="C1945" s="207"/>
      <c r="D1945" s="198" t="s">
        <v>254</v>
      </c>
      <c r="E1945" s="208" t="s">
        <v>19</v>
      </c>
      <c r="F1945" s="209" t="s">
        <v>2637</v>
      </c>
      <c r="G1945" s="207"/>
      <c r="H1945" s="210">
        <v>43.89</v>
      </c>
      <c r="I1945" s="211"/>
      <c r="J1945" s="207"/>
      <c r="K1945" s="207"/>
      <c r="L1945" s="212"/>
      <c r="M1945" s="213"/>
      <c r="N1945" s="214"/>
      <c r="O1945" s="214"/>
      <c r="P1945" s="214"/>
      <c r="Q1945" s="214"/>
      <c r="R1945" s="214"/>
      <c r="S1945" s="214"/>
      <c r="T1945" s="215"/>
      <c r="AT1945" s="216" t="s">
        <v>254</v>
      </c>
      <c r="AU1945" s="216" t="s">
        <v>86</v>
      </c>
      <c r="AV1945" s="13" t="s">
        <v>86</v>
      </c>
      <c r="AW1945" s="13" t="s">
        <v>37</v>
      </c>
      <c r="AX1945" s="13" t="s">
        <v>76</v>
      </c>
      <c r="AY1945" s="216" t="s">
        <v>142</v>
      </c>
    </row>
    <row r="1946" spans="1:65" s="13" customFormat="1" ht="11.25">
      <c r="B1946" s="206"/>
      <c r="C1946" s="207"/>
      <c r="D1946" s="198" t="s">
        <v>254</v>
      </c>
      <c r="E1946" s="208" t="s">
        <v>19</v>
      </c>
      <c r="F1946" s="209" t="s">
        <v>2638</v>
      </c>
      <c r="G1946" s="207"/>
      <c r="H1946" s="210">
        <v>28.672000000000001</v>
      </c>
      <c r="I1946" s="211"/>
      <c r="J1946" s="207"/>
      <c r="K1946" s="207"/>
      <c r="L1946" s="212"/>
      <c r="M1946" s="213"/>
      <c r="N1946" s="214"/>
      <c r="O1946" s="214"/>
      <c r="P1946" s="214"/>
      <c r="Q1946" s="214"/>
      <c r="R1946" s="214"/>
      <c r="S1946" s="214"/>
      <c r="T1946" s="215"/>
      <c r="AT1946" s="216" t="s">
        <v>254</v>
      </c>
      <c r="AU1946" s="216" t="s">
        <v>86</v>
      </c>
      <c r="AV1946" s="13" t="s">
        <v>86</v>
      </c>
      <c r="AW1946" s="13" t="s">
        <v>37</v>
      </c>
      <c r="AX1946" s="13" t="s">
        <v>76</v>
      </c>
      <c r="AY1946" s="216" t="s">
        <v>142</v>
      </c>
    </row>
    <row r="1947" spans="1:65" s="13" customFormat="1" ht="11.25">
      <c r="B1947" s="206"/>
      <c r="C1947" s="207"/>
      <c r="D1947" s="198" t="s">
        <v>254</v>
      </c>
      <c r="E1947" s="208" t="s">
        <v>19</v>
      </c>
      <c r="F1947" s="209" t="s">
        <v>2639</v>
      </c>
      <c r="G1947" s="207"/>
      <c r="H1947" s="210">
        <v>34.405999999999999</v>
      </c>
      <c r="I1947" s="211"/>
      <c r="J1947" s="207"/>
      <c r="K1947" s="207"/>
      <c r="L1947" s="212"/>
      <c r="M1947" s="213"/>
      <c r="N1947" s="214"/>
      <c r="O1947" s="214"/>
      <c r="P1947" s="214"/>
      <c r="Q1947" s="214"/>
      <c r="R1947" s="214"/>
      <c r="S1947" s="214"/>
      <c r="T1947" s="215"/>
      <c r="AT1947" s="216" t="s">
        <v>254</v>
      </c>
      <c r="AU1947" s="216" t="s">
        <v>86</v>
      </c>
      <c r="AV1947" s="13" t="s">
        <v>86</v>
      </c>
      <c r="AW1947" s="13" t="s">
        <v>37</v>
      </c>
      <c r="AX1947" s="13" t="s">
        <v>76</v>
      </c>
      <c r="AY1947" s="216" t="s">
        <v>142</v>
      </c>
    </row>
    <row r="1948" spans="1:65" s="13" customFormat="1" ht="11.25">
      <c r="B1948" s="206"/>
      <c r="C1948" s="207"/>
      <c r="D1948" s="198" t="s">
        <v>254</v>
      </c>
      <c r="E1948" s="208" t="s">
        <v>19</v>
      </c>
      <c r="F1948" s="209" t="s">
        <v>2640</v>
      </c>
      <c r="G1948" s="207"/>
      <c r="H1948" s="210">
        <v>5.4429999999999996</v>
      </c>
      <c r="I1948" s="211"/>
      <c r="J1948" s="207"/>
      <c r="K1948" s="207"/>
      <c r="L1948" s="212"/>
      <c r="M1948" s="213"/>
      <c r="N1948" s="214"/>
      <c r="O1948" s="214"/>
      <c r="P1948" s="214"/>
      <c r="Q1948" s="214"/>
      <c r="R1948" s="214"/>
      <c r="S1948" s="214"/>
      <c r="T1948" s="215"/>
      <c r="AT1948" s="216" t="s">
        <v>254</v>
      </c>
      <c r="AU1948" s="216" t="s">
        <v>86</v>
      </c>
      <c r="AV1948" s="13" t="s">
        <v>86</v>
      </c>
      <c r="AW1948" s="13" t="s">
        <v>37</v>
      </c>
      <c r="AX1948" s="13" t="s">
        <v>76</v>
      </c>
      <c r="AY1948" s="216" t="s">
        <v>142</v>
      </c>
    </row>
    <row r="1949" spans="1:65" s="13" customFormat="1" ht="11.25">
      <c r="B1949" s="206"/>
      <c r="C1949" s="207"/>
      <c r="D1949" s="198" t="s">
        <v>254</v>
      </c>
      <c r="E1949" s="208" t="s">
        <v>19</v>
      </c>
      <c r="F1949" s="209" t="s">
        <v>2646</v>
      </c>
      <c r="G1949" s="207"/>
      <c r="H1949" s="210">
        <v>26.076000000000001</v>
      </c>
      <c r="I1949" s="211"/>
      <c r="J1949" s="207"/>
      <c r="K1949" s="207"/>
      <c r="L1949" s="212"/>
      <c r="M1949" s="213"/>
      <c r="N1949" s="214"/>
      <c r="O1949" s="214"/>
      <c r="P1949" s="214"/>
      <c r="Q1949" s="214"/>
      <c r="R1949" s="214"/>
      <c r="S1949" s="214"/>
      <c r="T1949" s="215"/>
      <c r="AT1949" s="216" t="s">
        <v>254</v>
      </c>
      <c r="AU1949" s="216" t="s">
        <v>86</v>
      </c>
      <c r="AV1949" s="13" t="s">
        <v>86</v>
      </c>
      <c r="AW1949" s="13" t="s">
        <v>37</v>
      </c>
      <c r="AX1949" s="13" t="s">
        <v>76</v>
      </c>
      <c r="AY1949" s="216" t="s">
        <v>142</v>
      </c>
    </row>
    <row r="1950" spans="1:65" s="13" customFormat="1" ht="11.25">
      <c r="B1950" s="206"/>
      <c r="C1950" s="207"/>
      <c r="D1950" s="198" t="s">
        <v>254</v>
      </c>
      <c r="E1950" s="208" t="s">
        <v>19</v>
      </c>
      <c r="F1950" s="209" t="s">
        <v>2647</v>
      </c>
      <c r="G1950" s="207"/>
      <c r="H1950" s="210">
        <v>53.945999999999998</v>
      </c>
      <c r="I1950" s="211"/>
      <c r="J1950" s="207"/>
      <c r="K1950" s="207"/>
      <c r="L1950" s="212"/>
      <c r="M1950" s="213"/>
      <c r="N1950" s="214"/>
      <c r="O1950" s="214"/>
      <c r="P1950" s="214"/>
      <c r="Q1950" s="214"/>
      <c r="R1950" s="214"/>
      <c r="S1950" s="214"/>
      <c r="T1950" s="215"/>
      <c r="AT1950" s="216" t="s">
        <v>254</v>
      </c>
      <c r="AU1950" s="216" t="s">
        <v>86</v>
      </c>
      <c r="AV1950" s="13" t="s">
        <v>86</v>
      </c>
      <c r="AW1950" s="13" t="s">
        <v>37</v>
      </c>
      <c r="AX1950" s="13" t="s">
        <v>76</v>
      </c>
      <c r="AY1950" s="216" t="s">
        <v>142</v>
      </c>
    </row>
    <row r="1951" spans="1:65" s="13" customFormat="1" ht="11.25">
      <c r="B1951" s="206"/>
      <c r="C1951" s="207"/>
      <c r="D1951" s="198" t="s">
        <v>254</v>
      </c>
      <c r="E1951" s="208" t="s">
        <v>19</v>
      </c>
      <c r="F1951" s="209" t="s">
        <v>2648</v>
      </c>
      <c r="G1951" s="207"/>
      <c r="H1951" s="210">
        <v>21.606000000000002</v>
      </c>
      <c r="I1951" s="211"/>
      <c r="J1951" s="207"/>
      <c r="K1951" s="207"/>
      <c r="L1951" s="212"/>
      <c r="M1951" s="213"/>
      <c r="N1951" s="214"/>
      <c r="O1951" s="214"/>
      <c r="P1951" s="214"/>
      <c r="Q1951" s="214"/>
      <c r="R1951" s="214"/>
      <c r="S1951" s="214"/>
      <c r="T1951" s="215"/>
      <c r="AT1951" s="216" t="s">
        <v>254</v>
      </c>
      <c r="AU1951" s="216" t="s">
        <v>86</v>
      </c>
      <c r="AV1951" s="13" t="s">
        <v>86</v>
      </c>
      <c r="AW1951" s="13" t="s">
        <v>37</v>
      </c>
      <c r="AX1951" s="13" t="s">
        <v>76</v>
      </c>
      <c r="AY1951" s="216" t="s">
        <v>142</v>
      </c>
    </row>
    <row r="1952" spans="1:65" s="13" customFormat="1" ht="11.25">
      <c r="B1952" s="206"/>
      <c r="C1952" s="207"/>
      <c r="D1952" s="198" t="s">
        <v>254</v>
      </c>
      <c r="E1952" s="208" t="s">
        <v>19</v>
      </c>
      <c r="F1952" s="209" t="s">
        <v>2649</v>
      </c>
      <c r="G1952" s="207"/>
      <c r="H1952" s="210">
        <v>44.944000000000003</v>
      </c>
      <c r="I1952" s="211"/>
      <c r="J1952" s="207"/>
      <c r="K1952" s="207"/>
      <c r="L1952" s="212"/>
      <c r="M1952" s="213"/>
      <c r="N1952" s="214"/>
      <c r="O1952" s="214"/>
      <c r="P1952" s="214"/>
      <c r="Q1952" s="214"/>
      <c r="R1952" s="214"/>
      <c r="S1952" s="214"/>
      <c r="T1952" s="215"/>
      <c r="AT1952" s="216" t="s">
        <v>254</v>
      </c>
      <c r="AU1952" s="216" t="s">
        <v>86</v>
      </c>
      <c r="AV1952" s="13" t="s">
        <v>86</v>
      </c>
      <c r="AW1952" s="13" t="s">
        <v>37</v>
      </c>
      <c r="AX1952" s="13" t="s">
        <v>76</v>
      </c>
      <c r="AY1952" s="216" t="s">
        <v>142</v>
      </c>
    </row>
    <row r="1953" spans="1:65" s="13" customFormat="1" ht="11.25">
      <c r="B1953" s="206"/>
      <c r="C1953" s="207"/>
      <c r="D1953" s="198" t="s">
        <v>254</v>
      </c>
      <c r="E1953" s="208" t="s">
        <v>19</v>
      </c>
      <c r="F1953" s="209" t="s">
        <v>2650</v>
      </c>
      <c r="G1953" s="207"/>
      <c r="H1953" s="210">
        <v>144.584</v>
      </c>
      <c r="I1953" s="211"/>
      <c r="J1953" s="207"/>
      <c r="K1953" s="207"/>
      <c r="L1953" s="212"/>
      <c r="M1953" s="213"/>
      <c r="N1953" s="214"/>
      <c r="O1953" s="214"/>
      <c r="P1953" s="214"/>
      <c r="Q1953" s="214"/>
      <c r="R1953" s="214"/>
      <c r="S1953" s="214"/>
      <c r="T1953" s="215"/>
      <c r="AT1953" s="216" t="s">
        <v>254</v>
      </c>
      <c r="AU1953" s="216" t="s">
        <v>86</v>
      </c>
      <c r="AV1953" s="13" t="s">
        <v>86</v>
      </c>
      <c r="AW1953" s="13" t="s">
        <v>37</v>
      </c>
      <c r="AX1953" s="13" t="s">
        <v>76</v>
      </c>
      <c r="AY1953" s="216" t="s">
        <v>142</v>
      </c>
    </row>
    <row r="1954" spans="1:65" s="13" customFormat="1" ht="11.25">
      <c r="B1954" s="206"/>
      <c r="C1954" s="207"/>
      <c r="D1954" s="198" t="s">
        <v>254</v>
      </c>
      <c r="E1954" s="208" t="s">
        <v>19</v>
      </c>
      <c r="F1954" s="209" t="s">
        <v>2651</v>
      </c>
      <c r="G1954" s="207"/>
      <c r="H1954" s="210">
        <v>35.430999999999997</v>
      </c>
      <c r="I1954" s="211"/>
      <c r="J1954" s="207"/>
      <c r="K1954" s="207"/>
      <c r="L1954" s="212"/>
      <c r="M1954" s="213"/>
      <c r="N1954" s="214"/>
      <c r="O1954" s="214"/>
      <c r="P1954" s="214"/>
      <c r="Q1954" s="214"/>
      <c r="R1954" s="214"/>
      <c r="S1954" s="214"/>
      <c r="T1954" s="215"/>
      <c r="AT1954" s="216" t="s">
        <v>254</v>
      </c>
      <c r="AU1954" s="216" t="s">
        <v>86</v>
      </c>
      <c r="AV1954" s="13" t="s">
        <v>86</v>
      </c>
      <c r="AW1954" s="13" t="s">
        <v>37</v>
      </c>
      <c r="AX1954" s="13" t="s">
        <v>76</v>
      </c>
      <c r="AY1954" s="216" t="s">
        <v>142</v>
      </c>
    </row>
    <row r="1955" spans="1:65" s="13" customFormat="1" ht="22.5">
      <c r="B1955" s="206"/>
      <c r="C1955" s="207"/>
      <c r="D1955" s="198" t="s">
        <v>254</v>
      </c>
      <c r="E1955" s="208" t="s">
        <v>19</v>
      </c>
      <c r="F1955" s="209" t="s">
        <v>2624</v>
      </c>
      <c r="G1955" s="207"/>
      <c r="H1955" s="210">
        <v>255.37899999999999</v>
      </c>
      <c r="I1955" s="211"/>
      <c r="J1955" s="207"/>
      <c r="K1955" s="207"/>
      <c r="L1955" s="212"/>
      <c r="M1955" s="213"/>
      <c r="N1955" s="214"/>
      <c r="O1955" s="214"/>
      <c r="P1955" s="214"/>
      <c r="Q1955" s="214"/>
      <c r="R1955" s="214"/>
      <c r="S1955" s="214"/>
      <c r="T1955" s="215"/>
      <c r="AT1955" s="216" t="s">
        <v>254</v>
      </c>
      <c r="AU1955" s="216" t="s">
        <v>86</v>
      </c>
      <c r="AV1955" s="13" t="s">
        <v>86</v>
      </c>
      <c r="AW1955" s="13" t="s">
        <v>37</v>
      </c>
      <c r="AX1955" s="13" t="s">
        <v>76</v>
      </c>
      <c r="AY1955" s="216" t="s">
        <v>142</v>
      </c>
    </row>
    <row r="1956" spans="1:65" s="14" customFormat="1" ht="11.25">
      <c r="B1956" s="217"/>
      <c r="C1956" s="218"/>
      <c r="D1956" s="198" t="s">
        <v>254</v>
      </c>
      <c r="E1956" s="219" t="s">
        <v>19</v>
      </c>
      <c r="F1956" s="220" t="s">
        <v>266</v>
      </c>
      <c r="G1956" s="218"/>
      <c r="H1956" s="221">
        <v>1921</v>
      </c>
      <c r="I1956" s="222"/>
      <c r="J1956" s="218"/>
      <c r="K1956" s="218"/>
      <c r="L1956" s="223"/>
      <c r="M1956" s="224"/>
      <c r="N1956" s="225"/>
      <c r="O1956" s="225"/>
      <c r="P1956" s="225"/>
      <c r="Q1956" s="225"/>
      <c r="R1956" s="225"/>
      <c r="S1956" s="225"/>
      <c r="T1956" s="226"/>
      <c r="AT1956" s="227" t="s">
        <v>254</v>
      </c>
      <c r="AU1956" s="227" t="s">
        <v>86</v>
      </c>
      <c r="AV1956" s="14" t="s">
        <v>167</v>
      </c>
      <c r="AW1956" s="14" t="s">
        <v>37</v>
      </c>
      <c r="AX1956" s="14" t="s">
        <v>84</v>
      </c>
      <c r="AY1956" s="227" t="s">
        <v>142</v>
      </c>
    </row>
    <row r="1957" spans="1:65" s="2" customFormat="1" ht="21.75" customHeight="1">
      <c r="A1957" s="36"/>
      <c r="B1957" s="37"/>
      <c r="C1957" s="228" t="s">
        <v>2736</v>
      </c>
      <c r="D1957" s="228" t="s">
        <v>351</v>
      </c>
      <c r="E1957" s="229" t="s">
        <v>1723</v>
      </c>
      <c r="F1957" s="230" t="s">
        <v>1724</v>
      </c>
      <c r="G1957" s="231" t="s">
        <v>514</v>
      </c>
      <c r="H1957" s="232">
        <v>39</v>
      </c>
      <c r="I1957" s="233"/>
      <c r="J1957" s="234">
        <f>ROUND(I1957*H1957,2)</f>
        <v>0</v>
      </c>
      <c r="K1957" s="230" t="s">
        <v>149</v>
      </c>
      <c r="L1957" s="235"/>
      <c r="M1957" s="236" t="s">
        <v>19</v>
      </c>
      <c r="N1957" s="237" t="s">
        <v>47</v>
      </c>
      <c r="O1957" s="66"/>
      <c r="P1957" s="189">
        <f>O1957*H1957</f>
        <v>0</v>
      </c>
      <c r="Q1957" s="189">
        <v>1.1E-4</v>
      </c>
      <c r="R1957" s="189">
        <f>Q1957*H1957</f>
        <v>4.2900000000000004E-3</v>
      </c>
      <c r="S1957" s="189">
        <v>0</v>
      </c>
      <c r="T1957" s="190">
        <f>S1957*H1957</f>
        <v>0</v>
      </c>
      <c r="U1957" s="36"/>
      <c r="V1957" s="36"/>
      <c r="W1957" s="36"/>
      <c r="X1957" s="36"/>
      <c r="Y1957" s="36"/>
      <c r="Z1957" s="36"/>
      <c r="AA1957" s="36"/>
      <c r="AB1957" s="36"/>
      <c r="AC1957" s="36"/>
      <c r="AD1957" s="36"/>
      <c r="AE1957" s="36"/>
      <c r="AR1957" s="191" t="s">
        <v>437</v>
      </c>
      <c r="AT1957" s="191" t="s">
        <v>351</v>
      </c>
      <c r="AU1957" s="191" t="s">
        <v>86</v>
      </c>
      <c r="AY1957" s="19" t="s">
        <v>142</v>
      </c>
      <c r="BE1957" s="192">
        <f>IF(N1957="základní",J1957,0)</f>
        <v>0</v>
      </c>
      <c r="BF1957" s="192">
        <f>IF(N1957="snížená",J1957,0)</f>
        <v>0</v>
      </c>
      <c r="BG1957" s="192">
        <f>IF(N1957="zákl. přenesená",J1957,0)</f>
        <v>0</v>
      </c>
      <c r="BH1957" s="192">
        <f>IF(N1957="sníž. přenesená",J1957,0)</f>
        <v>0</v>
      </c>
      <c r="BI1957" s="192">
        <f>IF(N1957="nulová",J1957,0)</f>
        <v>0</v>
      </c>
      <c r="BJ1957" s="19" t="s">
        <v>84</v>
      </c>
      <c r="BK1957" s="192">
        <f>ROUND(I1957*H1957,2)</f>
        <v>0</v>
      </c>
      <c r="BL1957" s="19" t="s">
        <v>339</v>
      </c>
      <c r="BM1957" s="191" t="s">
        <v>2737</v>
      </c>
    </row>
    <row r="1958" spans="1:65" s="13" customFormat="1" ht="11.25">
      <c r="B1958" s="206"/>
      <c r="C1958" s="207"/>
      <c r="D1958" s="198" t="s">
        <v>254</v>
      </c>
      <c r="E1958" s="208" t="s">
        <v>19</v>
      </c>
      <c r="F1958" s="209" t="s">
        <v>2738</v>
      </c>
      <c r="G1958" s="207"/>
      <c r="H1958" s="210">
        <v>39</v>
      </c>
      <c r="I1958" s="211"/>
      <c r="J1958" s="207"/>
      <c r="K1958" s="207"/>
      <c r="L1958" s="212"/>
      <c r="M1958" s="213"/>
      <c r="N1958" s="214"/>
      <c r="O1958" s="214"/>
      <c r="P1958" s="214"/>
      <c r="Q1958" s="214"/>
      <c r="R1958" s="214"/>
      <c r="S1958" s="214"/>
      <c r="T1958" s="215"/>
      <c r="AT1958" s="216" t="s">
        <v>254</v>
      </c>
      <c r="AU1958" s="216" t="s">
        <v>86</v>
      </c>
      <c r="AV1958" s="13" t="s">
        <v>86</v>
      </c>
      <c r="AW1958" s="13" t="s">
        <v>37</v>
      </c>
      <c r="AX1958" s="13" t="s">
        <v>84</v>
      </c>
      <c r="AY1958" s="216" t="s">
        <v>142</v>
      </c>
    </row>
    <row r="1959" spans="1:65" s="2" customFormat="1" ht="16.5" customHeight="1">
      <c r="A1959" s="36"/>
      <c r="B1959" s="37"/>
      <c r="C1959" s="228" t="s">
        <v>2739</v>
      </c>
      <c r="D1959" s="228" t="s">
        <v>351</v>
      </c>
      <c r="E1959" s="229" t="s">
        <v>1729</v>
      </c>
      <c r="F1959" s="230" t="s">
        <v>1730</v>
      </c>
      <c r="G1959" s="231" t="s">
        <v>514</v>
      </c>
      <c r="H1959" s="232">
        <v>39</v>
      </c>
      <c r="I1959" s="233"/>
      <c r="J1959" s="234">
        <f>ROUND(I1959*H1959,2)</f>
        <v>0</v>
      </c>
      <c r="K1959" s="230" t="s">
        <v>149</v>
      </c>
      <c r="L1959" s="235"/>
      <c r="M1959" s="236" t="s">
        <v>19</v>
      </c>
      <c r="N1959" s="237" t="s">
        <v>47</v>
      </c>
      <c r="O1959" s="66"/>
      <c r="P1959" s="189">
        <f>O1959*H1959</f>
        <v>0</v>
      </c>
      <c r="Q1959" s="189">
        <v>3.0000000000000001E-5</v>
      </c>
      <c r="R1959" s="189">
        <f>Q1959*H1959</f>
        <v>1.17E-3</v>
      </c>
      <c r="S1959" s="189">
        <v>0</v>
      </c>
      <c r="T1959" s="190">
        <f>S1959*H1959</f>
        <v>0</v>
      </c>
      <c r="U1959" s="36"/>
      <c r="V1959" s="36"/>
      <c r="W1959" s="36"/>
      <c r="X1959" s="36"/>
      <c r="Y1959" s="36"/>
      <c r="Z1959" s="36"/>
      <c r="AA1959" s="36"/>
      <c r="AB1959" s="36"/>
      <c r="AC1959" s="36"/>
      <c r="AD1959" s="36"/>
      <c r="AE1959" s="36"/>
      <c r="AR1959" s="191" t="s">
        <v>437</v>
      </c>
      <c r="AT1959" s="191" t="s">
        <v>351</v>
      </c>
      <c r="AU1959" s="191" t="s">
        <v>86</v>
      </c>
      <c r="AY1959" s="19" t="s">
        <v>142</v>
      </c>
      <c r="BE1959" s="192">
        <f>IF(N1959="základní",J1959,0)</f>
        <v>0</v>
      </c>
      <c r="BF1959" s="192">
        <f>IF(N1959="snížená",J1959,0)</f>
        <v>0</v>
      </c>
      <c r="BG1959" s="192">
        <f>IF(N1959="zákl. přenesená",J1959,0)</f>
        <v>0</v>
      </c>
      <c r="BH1959" s="192">
        <f>IF(N1959="sníž. přenesená",J1959,0)</f>
        <v>0</v>
      </c>
      <c r="BI1959" s="192">
        <f>IF(N1959="nulová",J1959,0)</f>
        <v>0</v>
      </c>
      <c r="BJ1959" s="19" t="s">
        <v>84</v>
      </c>
      <c r="BK1959" s="192">
        <f>ROUND(I1959*H1959,2)</f>
        <v>0</v>
      </c>
      <c r="BL1959" s="19" t="s">
        <v>339</v>
      </c>
      <c r="BM1959" s="191" t="s">
        <v>2740</v>
      </c>
    </row>
    <row r="1960" spans="1:65" s="13" customFormat="1" ht="11.25">
      <c r="B1960" s="206"/>
      <c r="C1960" s="207"/>
      <c r="D1960" s="198" t="s">
        <v>254</v>
      </c>
      <c r="E1960" s="208" t="s">
        <v>19</v>
      </c>
      <c r="F1960" s="209" t="s">
        <v>2738</v>
      </c>
      <c r="G1960" s="207"/>
      <c r="H1960" s="210">
        <v>39</v>
      </c>
      <c r="I1960" s="211"/>
      <c r="J1960" s="207"/>
      <c r="K1960" s="207"/>
      <c r="L1960" s="212"/>
      <c r="M1960" s="213"/>
      <c r="N1960" s="214"/>
      <c r="O1960" s="214"/>
      <c r="P1960" s="214"/>
      <c r="Q1960" s="214"/>
      <c r="R1960" s="214"/>
      <c r="S1960" s="214"/>
      <c r="T1960" s="215"/>
      <c r="AT1960" s="216" t="s">
        <v>254</v>
      </c>
      <c r="AU1960" s="216" t="s">
        <v>86</v>
      </c>
      <c r="AV1960" s="13" t="s">
        <v>86</v>
      </c>
      <c r="AW1960" s="13" t="s">
        <v>37</v>
      </c>
      <c r="AX1960" s="13" t="s">
        <v>84</v>
      </c>
      <c r="AY1960" s="216" t="s">
        <v>142</v>
      </c>
    </row>
    <row r="1961" spans="1:65" s="2" customFormat="1" ht="37.9" customHeight="1">
      <c r="A1961" s="36"/>
      <c r="B1961" s="37"/>
      <c r="C1961" s="180" t="s">
        <v>2741</v>
      </c>
      <c r="D1961" s="180" t="s">
        <v>145</v>
      </c>
      <c r="E1961" s="181" t="s">
        <v>2742</v>
      </c>
      <c r="F1961" s="182" t="s">
        <v>2743</v>
      </c>
      <c r="G1961" s="183" t="s">
        <v>369</v>
      </c>
      <c r="H1961" s="184">
        <v>90</v>
      </c>
      <c r="I1961" s="185"/>
      <c r="J1961" s="186">
        <f>ROUND(I1961*H1961,2)</f>
        <v>0</v>
      </c>
      <c r="K1961" s="182" t="s">
        <v>149</v>
      </c>
      <c r="L1961" s="41"/>
      <c r="M1961" s="187" t="s">
        <v>19</v>
      </c>
      <c r="N1961" s="188" t="s">
        <v>47</v>
      </c>
      <c r="O1961" s="66"/>
      <c r="P1961" s="189">
        <f>O1961*H1961</f>
        <v>0</v>
      </c>
      <c r="Q1961" s="189">
        <v>0</v>
      </c>
      <c r="R1961" s="189">
        <f>Q1961*H1961</f>
        <v>0</v>
      </c>
      <c r="S1961" s="189">
        <v>1E-3</v>
      </c>
      <c r="T1961" s="190">
        <f>S1961*H1961</f>
        <v>0.09</v>
      </c>
      <c r="U1961" s="36"/>
      <c r="V1961" s="36"/>
      <c r="W1961" s="36"/>
      <c r="X1961" s="36"/>
      <c r="Y1961" s="36"/>
      <c r="Z1961" s="36"/>
      <c r="AA1961" s="36"/>
      <c r="AB1961" s="36"/>
      <c r="AC1961" s="36"/>
      <c r="AD1961" s="36"/>
      <c r="AE1961" s="36"/>
      <c r="AR1961" s="191" t="s">
        <v>339</v>
      </c>
      <c r="AT1961" s="191" t="s">
        <v>145</v>
      </c>
      <c r="AU1961" s="191" t="s">
        <v>86</v>
      </c>
      <c r="AY1961" s="19" t="s">
        <v>142</v>
      </c>
      <c r="BE1961" s="192">
        <f>IF(N1961="základní",J1961,0)</f>
        <v>0</v>
      </c>
      <c r="BF1961" s="192">
        <f>IF(N1961="snížená",J1961,0)</f>
        <v>0</v>
      </c>
      <c r="BG1961" s="192">
        <f>IF(N1961="zákl. přenesená",J1961,0)</f>
        <v>0</v>
      </c>
      <c r="BH1961" s="192">
        <f>IF(N1961="sníž. přenesená",J1961,0)</f>
        <v>0</v>
      </c>
      <c r="BI1961" s="192">
        <f>IF(N1961="nulová",J1961,0)</f>
        <v>0</v>
      </c>
      <c r="BJ1961" s="19" t="s">
        <v>84</v>
      </c>
      <c r="BK1961" s="192">
        <f>ROUND(I1961*H1961,2)</f>
        <v>0</v>
      </c>
      <c r="BL1961" s="19" t="s">
        <v>339</v>
      </c>
      <c r="BM1961" s="191" t="s">
        <v>2744</v>
      </c>
    </row>
    <row r="1962" spans="1:65" s="2" customFormat="1" ht="11.25">
      <c r="A1962" s="36"/>
      <c r="B1962" s="37"/>
      <c r="C1962" s="38"/>
      <c r="D1962" s="193" t="s">
        <v>152</v>
      </c>
      <c r="E1962" s="38"/>
      <c r="F1962" s="194" t="s">
        <v>2745</v>
      </c>
      <c r="G1962" s="38"/>
      <c r="H1962" s="38"/>
      <c r="I1962" s="195"/>
      <c r="J1962" s="38"/>
      <c r="K1962" s="38"/>
      <c r="L1962" s="41"/>
      <c r="M1962" s="196"/>
      <c r="N1962" s="197"/>
      <c r="O1962" s="66"/>
      <c r="P1962" s="66"/>
      <c r="Q1962" s="66"/>
      <c r="R1962" s="66"/>
      <c r="S1962" s="66"/>
      <c r="T1962" s="67"/>
      <c r="U1962" s="36"/>
      <c r="V1962" s="36"/>
      <c r="W1962" s="36"/>
      <c r="X1962" s="36"/>
      <c r="Y1962" s="36"/>
      <c r="Z1962" s="36"/>
      <c r="AA1962" s="36"/>
      <c r="AB1962" s="36"/>
      <c r="AC1962" s="36"/>
      <c r="AD1962" s="36"/>
      <c r="AE1962" s="36"/>
      <c r="AT1962" s="19" t="s">
        <v>152</v>
      </c>
      <c r="AU1962" s="19" t="s">
        <v>86</v>
      </c>
    </row>
    <row r="1963" spans="1:65" s="13" customFormat="1" ht="22.5">
      <c r="B1963" s="206"/>
      <c r="C1963" s="207"/>
      <c r="D1963" s="198" t="s">
        <v>254</v>
      </c>
      <c r="E1963" s="208" t="s">
        <v>19</v>
      </c>
      <c r="F1963" s="209" t="s">
        <v>2746</v>
      </c>
      <c r="G1963" s="207"/>
      <c r="H1963" s="210">
        <v>90</v>
      </c>
      <c r="I1963" s="211"/>
      <c r="J1963" s="207"/>
      <c r="K1963" s="207"/>
      <c r="L1963" s="212"/>
      <c r="M1963" s="213"/>
      <c r="N1963" s="214"/>
      <c r="O1963" s="214"/>
      <c r="P1963" s="214"/>
      <c r="Q1963" s="214"/>
      <c r="R1963" s="214"/>
      <c r="S1963" s="214"/>
      <c r="T1963" s="215"/>
      <c r="AT1963" s="216" t="s">
        <v>254</v>
      </c>
      <c r="AU1963" s="216" t="s">
        <v>86</v>
      </c>
      <c r="AV1963" s="13" t="s">
        <v>86</v>
      </c>
      <c r="AW1963" s="13" t="s">
        <v>37</v>
      </c>
      <c r="AX1963" s="13" t="s">
        <v>84</v>
      </c>
      <c r="AY1963" s="216" t="s">
        <v>142</v>
      </c>
    </row>
    <row r="1964" spans="1:65" s="2" customFormat="1" ht="37.9" customHeight="1">
      <c r="A1964" s="36"/>
      <c r="B1964" s="37"/>
      <c r="C1964" s="180" t="s">
        <v>2747</v>
      </c>
      <c r="D1964" s="180" t="s">
        <v>145</v>
      </c>
      <c r="E1964" s="181" t="s">
        <v>2748</v>
      </c>
      <c r="F1964" s="182" t="s">
        <v>2749</v>
      </c>
      <c r="G1964" s="183" t="s">
        <v>369</v>
      </c>
      <c r="H1964" s="184">
        <v>120</v>
      </c>
      <c r="I1964" s="185"/>
      <c r="J1964" s="186">
        <f>ROUND(I1964*H1964,2)</f>
        <v>0</v>
      </c>
      <c r="K1964" s="182" t="s">
        <v>149</v>
      </c>
      <c r="L1964" s="41"/>
      <c r="M1964" s="187" t="s">
        <v>19</v>
      </c>
      <c r="N1964" s="188" t="s">
        <v>47</v>
      </c>
      <c r="O1964" s="66"/>
      <c r="P1964" s="189">
        <f>O1964*H1964</f>
        <v>0</v>
      </c>
      <c r="Q1964" s="189">
        <v>0</v>
      </c>
      <c r="R1964" s="189">
        <f>Q1964*H1964</f>
        <v>0</v>
      </c>
      <c r="S1964" s="189">
        <v>1E-3</v>
      </c>
      <c r="T1964" s="190">
        <f>S1964*H1964</f>
        <v>0.12</v>
      </c>
      <c r="U1964" s="36"/>
      <c r="V1964" s="36"/>
      <c r="W1964" s="36"/>
      <c r="X1964" s="36"/>
      <c r="Y1964" s="36"/>
      <c r="Z1964" s="36"/>
      <c r="AA1964" s="36"/>
      <c r="AB1964" s="36"/>
      <c r="AC1964" s="36"/>
      <c r="AD1964" s="36"/>
      <c r="AE1964" s="36"/>
      <c r="AR1964" s="191" t="s">
        <v>339</v>
      </c>
      <c r="AT1964" s="191" t="s">
        <v>145</v>
      </c>
      <c r="AU1964" s="191" t="s">
        <v>86</v>
      </c>
      <c r="AY1964" s="19" t="s">
        <v>142</v>
      </c>
      <c r="BE1964" s="192">
        <f>IF(N1964="základní",J1964,0)</f>
        <v>0</v>
      </c>
      <c r="BF1964" s="192">
        <f>IF(N1964="snížená",J1964,0)</f>
        <v>0</v>
      </c>
      <c r="BG1964" s="192">
        <f>IF(N1964="zákl. přenesená",J1964,0)</f>
        <v>0</v>
      </c>
      <c r="BH1964" s="192">
        <f>IF(N1964="sníž. přenesená",J1964,0)</f>
        <v>0</v>
      </c>
      <c r="BI1964" s="192">
        <f>IF(N1964="nulová",J1964,0)</f>
        <v>0</v>
      </c>
      <c r="BJ1964" s="19" t="s">
        <v>84</v>
      </c>
      <c r="BK1964" s="192">
        <f>ROUND(I1964*H1964,2)</f>
        <v>0</v>
      </c>
      <c r="BL1964" s="19" t="s">
        <v>339</v>
      </c>
      <c r="BM1964" s="191" t="s">
        <v>2750</v>
      </c>
    </row>
    <row r="1965" spans="1:65" s="2" customFormat="1" ht="11.25">
      <c r="A1965" s="36"/>
      <c r="B1965" s="37"/>
      <c r="C1965" s="38"/>
      <c r="D1965" s="193" t="s">
        <v>152</v>
      </c>
      <c r="E1965" s="38"/>
      <c r="F1965" s="194" t="s">
        <v>2751</v>
      </c>
      <c r="G1965" s="38"/>
      <c r="H1965" s="38"/>
      <c r="I1965" s="195"/>
      <c r="J1965" s="38"/>
      <c r="K1965" s="38"/>
      <c r="L1965" s="41"/>
      <c r="M1965" s="196"/>
      <c r="N1965" s="197"/>
      <c r="O1965" s="66"/>
      <c r="P1965" s="66"/>
      <c r="Q1965" s="66"/>
      <c r="R1965" s="66"/>
      <c r="S1965" s="66"/>
      <c r="T1965" s="67"/>
      <c r="U1965" s="36"/>
      <c r="V1965" s="36"/>
      <c r="W1965" s="36"/>
      <c r="X1965" s="36"/>
      <c r="Y1965" s="36"/>
      <c r="Z1965" s="36"/>
      <c r="AA1965" s="36"/>
      <c r="AB1965" s="36"/>
      <c r="AC1965" s="36"/>
      <c r="AD1965" s="36"/>
      <c r="AE1965" s="36"/>
      <c r="AT1965" s="19" t="s">
        <v>152</v>
      </c>
      <c r="AU1965" s="19" t="s">
        <v>86</v>
      </c>
    </row>
    <row r="1966" spans="1:65" s="13" customFormat="1" ht="11.25">
      <c r="B1966" s="206"/>
      <c r="C1966" s="207"/>
      <c r="D1966" s="198" t="s">
        <v>254</v>
      </c>
      <c r="E1966" s="208" t="s">
        <v>19</v>
      </c>
      <c r="F1966" s="209" t="s">
        <v>2752</v>
      </c>
      <c r="G1966" s="207"/>
      <c r="H1966" s="210">
        <v>120</v>
      </c>
      <c r="I1966" s="211"/>
      <c r="J1966" s="207"/>
      <c r="K1966" s="207"/>
      <c r="L1966" s="212"/>
      <c r="M1966" s="213"/>
      <c r="N1966" s="214"/>
      <c r="O1966" s="214"/>
      <c r="P1966" s="214"/>
      <c r="Q1966" s="214"/>
      <c r="R1966" s="214"/>
      <c r="S1966" s="214"/>
      <c r="T1966" s="215"/>
      <c r="AT1966" s="216" t="s">
        <v>254</v>
      </c>
      <c r="AU1966" s="216" t="s">
        <v>86</v>
      </c>
      <c r="AV1966" s="13" t="s">
        <v>86</v>
      </c>
      <c r="AW1966" s="13" t="s">
        <v>37</v>
      </c>
      <c r="AX1966" s="13" t="s">
        <v>84</v>
      </c>
      <c r="AY1966" s="216" t="s">
        <v>142</v>
      </c>
    </row>
    <row r="1967" spans="1:65" s="2" customFormat="1" ht="37.9" customHeight="1">
      <c r="A1967" s="36"/>
      <c r="B1967" s="37"/>
      <c r="C1967" s="180" t="s">
        <v>2753</v>
      </c>
      <c r="D1967" s="180" t="s">
        <v>145</v>
      </c>
      <c r="E1967" s="181" t="s">
        <v>2754</v>
      </c>
      <c r="F1967" s="182" t="s">
        <v>2755</v>
      </c>
      <c r="G1967" s="183" t="s">
        <v>514</v>
      </c>
      <c r="H1967" s="184">
        <v>1</v>
      </c>
      <c r="I1967" s="185"/>
      <c r="J1967" s="186">
        <f t="shared" ref="J1967:J1973" si="0">ROUND(I1967*H1967,2)</f>
        <v>0</v>
      </c>
      <c r="K1967" s="182" t="s">
        <v>19</v>
      </c>
      <c r="L1967" s="41"/>
      <c r="M1967" s="187" t="s">
        <v>19</v>
      </c>
      <c r="N1967" s="188" t="s">
        <v>47</v>
      </c>
      <c r="O1967" s="66"/>
      <c r="P1967" s="189">
        <f t="shared" ref="P1967:P1973" si="1">O1967*H1967</f>
        <v>0</v>
      </c>
      <c r="Q1967" s="189">
        <v>0</v>
      </c>
      <c r="R1967" s="189">
        <f t="shared" ref="R1967:R1973" si="2">Q1967*H1967</f>
        <v>0</v>
      </c>
      <c r="S1967" s="189">
        <v>0</v>
      </c>
      <c r="T1967" s="190">
        <f t="shared" ref="T1967:T1973" si="3">S1967*H1967</f>
        <v>0</v>
      </c>
      <c r="U1967" s="36"/>
      <c r="V1967" s="36"/>
      <c r="W1967" s="36"/>
      <c r="X1967" s="36"/>
      <c r="Y1967" s="36"/>
      <c r="Z1967" s="36"/>
      <c r="AA1967" s="36"/>
      <c r="AB1967" s="36"/>
      <c r="AC1967" s="36"/>
      <c r="AD1967" s="36"/>
      <c r="AE1967" s="36"/>
      <c r="AR1967" s="191" t="s">
        <v>339</v>
      </c>
      <c r="AT1967" s="191" t="s">
        <v>145</v>
      </c>
      <c r="AU1967" s="191" t="s">
        <v>86</v>
      </c>
      <c r="AY1967" s="19" t="s">
        <v>142</v>
      </c>
      <c r="BE1967" s="192">
        <f t="shared" ref="BE1967:BE1973" si="4">IF(N1967="základní",J1967,0)</f>
        <v>0</v>
      </c>
      <c r="BF1967" s="192">
        <f t="shared" ref="BF1967:BF1973" si="5">IF(N1967="snížená",J1967,0)</f>
        <v>0</v>
      </c>
      <c r="BG1967" s="192">
        <f t="shared" ref="BG1967:BG1973" si="6">IF(N1967="zákl. přenesená",J1967,0)</f>
        <v>0</v>
      </c>
      <c r="BH1967" s="192">
        <f t="shared" ref="BH1967:BH1973" si="7">IF(N1967="sníž. přenesená",J1967,0)</f>
        <v>0</v>
      </c>
      <c r="BI1967" s="192">
        <f t="shared" ref="BI1967:BI1973" si="8">IF(N1967="nulová",J1967,0)</f>
        <v>0</v>
      </c>
      <c r="BJ1967" s="19" t="s">
        <v>84</v>
      </c>
      <c r="BK1967" s="192">
        <f t="shared" ref="BK1967:BK1973" si="9">ROUND(I1967*H1967,2)</f>
        <v>0</v>
      </c>
      <c r="BL1967" s="19" t="s">
        <v>339</v>
      </c>
      <c r="BM1967" s="191" t="s">
        <v>2756</v>
      </c>
    </row>
    <row r="1968" spans="1:65" s="2" customFormat="1" ht="37.9" customHeight="1">
      <c r="A1968" s="36"/>
      <c r="B1968" s="37"/>
      <c r="C1968" s="180" t="s">
        <v>2757</v>
      </c>
      <c r="D1968" s="180" t="s">
        <v>145</v>
      </c>
      <c r="E1968" s="181" t="s">
        <v>2758</v>
      </c>
      <c r="F1968" s="182" t="s">
        <v>2759</v>
      </c>
      <c r="G1968" s="183" t="s">
        <v>514</v>
      </c>
      <c r="H1968" s="184">
        <v>1</v>
      </c>
      <c r="I1968" s="185"/>
      <c r="J1968" s="186">
        <f t="shared" si="0"/>
        <v>0</v>
      </c>
      <c r="K1968" s="182" t="s">
        <v>19</v>
      </c>
      <c r="L1968" s="41"/>
      <c r="M1968" s="187" t="s">
        <v>19</v>
      </c>
      <c r="N1968" s="188" t="s">
        <v>47</v>
      </c>
      <c r="O1968" s="66"/>
      <c r="P1968" s="189">
        <f t="shared" si="1"/>
        <v>0</v>
      </c>
      <c r="Q1968" s="189">
        <v>0</v>
      </c>
      <c r="R1968" s="189">
        <f t="shared" si="2"/>
        <v>0</v>
      </c>
      <c r="S1968" s="189">
        <v>0</v>
      </c>
      <c r="T1968" s="190">
        <f t="shared" si="3"/>
        <v>0</v>
      </c>
      <c r="U1968" s="36"/>
      <c r="V1968" s="36"/>
      <c r="W1968" s="36"/>
      <c r="X1968" s="36"/>
      <c r="Y1968" s="36"/>
      <c r="Z1968" s="36"/>
      <c r="AA1968" s="36"/>
      <c r="AB1968" s="36"/>
      <c r="AC1968" s="36"/>
      <c r="AD1968" s="36"/>
      <c r="AE1968" s="36"/>
      <c r="AR1968" s="191" t="s">
        <v>339</v>
      </c>
      <c r="AT1968" s="191" t="s">
        <v>145</v>
      </c>
      <c r="AU1968" s="191" t="s">
        <v>86</v>
      </c>
      <c r="AY1968" s="19" t="s">
        <v>142</v>
      </c>
      <c r="BE1968" s="192">
        <f t="shared" si="4"/>
        <v>0</v>
      </c>
      <c r="BF1968" s="192">
        <f t="shared" si="5"/>
        <v>0</v>
      </c>
      <c r="BG1968" s="192">
        <f t="shared" si="6"/>
        <v>0</v>
      </c>
      <c r="BH1968" s="192">
        <f t="shared" si="7"/>
        <v>0</v>
      </c>
      <c r="BI1968" s="192">
        <f t="shared" si="8"/>
        <v>0</v>
      </c>
      <c r="BJ1968" s="19" t="s">
        <v>84</v>
      </c>
      <c r="BK1968" s="192">
        <f t="shared" si="9"/>
        <v>0</v>
      </c>
      <c r="BL1968" s="19" t="s">
        <v>339</v>
      </c>
      <c r="BM1968" s="191" t="s">
        <v>2760</v>
      </c>
    </row>
    <row r="1969" spans="1:65" s="2" customFormat="1" ht="37.9" customHeight="1">
      <c r="A1969" s="36"/>
      <c r="B1969" s="37"/>
      <c r="C1969" s="180" t="s">
        <v>2761</v>
      </c>
      <c r="D1969" s="180" t="s">
        <v>145</v>
      </c>
      <c r="E1969" s="181" t="s">
        <v>2762</v>
      </c>
      <c r="F1969" s="182" t="s">
        <v>2763</v>
      </c>
      <c r="G1969" s="183" t="s">
        <v>514</v>
      </c>
      <c r="H1969" s="184">
        <v>4</v>
      </c>
      <c r="I1969" s="185"/>
      <c r="J1969" s="186">
        <f t="shared" si="0"/>
        <v>0</v>
      </c>
      <c r="K1969" s="182" t="s">
        <v>19</v>
      </c>
      <c r="L1969" s="41"/>
      <c r="M1969" s="187" t="s">
        <v>19</v>
      </c>
      <c r="N1969" s="188" t="s">
        <v>47</v>
      </c>
      <c r="O1969" s="66"/>
      <c r="P1969" s="189">
        <f t="shared" si="1"/>
        <v>0</v>
      </c>
      <c r="Q1969" s="189">
        <v>0</v>
      </c>
      <c r="R1969" s="189">
        <f t="shared" si="2"/>
        <v>0</v>
      </c>
      <c r="S1969" s="189">
        <v>0</v>
      </c>
      <c r="T1969" s="190">
        <f t="shared" si="3"/>
        <v>0</v>
      </c>
      <c r="U1969" s="36"/>
      <c r="V1969" s="36"/>
      <c r="W1969" s="36"/>
      <c r="X1969" s="36"/>
      <c r="Y1969" s="36"/>
      <c r="Z1969" s="36"/>
      <c r="AA1969" s="36"/>
      <c r="AB1969" s="36"/>
      <c r="AC1969" s="36"/>
      <c r="AD1969" s="36"/>
      <c r="AE1969" s="36"/>
      <c r="AR1969" s="191" t="s">
        <v>339</v>
      </c>
      <c r="AT1969" s="191" t="s">
        <v>145</v>
      </c>
      <c r="AU1969" s="191" t="s">
        <v>86</v>
      </c>
      <c r="AY1969" s="19" t="s">
        <v>142</v>
      </c>
      <c r="BE1969" s="192">
        <f t="shared" si="4"/>
        <v>0</v>
      </c>
      <c r="BF1969" s="192">
        <f t="shared" si="5"/>
        <v>0</v>
      </c>
      <c r="BG1969" s="192">
        <f t="shared" si="6"/>
        <v>0</v>
      </c>
      <c r="BH1969" s="192">
        <f t="shared" si="7"/>
        <v>0</v>
      </c>
      <c r="BI1969" s="192">
        <f t="shared" si="8"/>
        <v>0</v>
      </c>
      <c r="BJ1969" s="19" t="s">
        <v>84</v>
      </c>
      <c r="BK1969" s="192">
        <f t="shared" si="9"/>
        <v>0</v>
      </c>
      <c r="BL1969" s="19" t="s">
        <v>339</v>
      </c>
      <c r="BM1969" s="191" t="s">
        <v>2764</v>
      </c>
    </row>
    <row r="1970" spans="1:65" s="2" customFormat="1" ht="37.9" customHeight="1">
      <c r="A1970" s="36"/>
      <c r="B1970" s="37"/>
      <c r="C1970" s="180" t="s">
        <v>2765</v>
      </c>
      <c r="D1970" s="180" t="s">
        <v>145</v>
      </c>
      <c r="E1970" s="181" t="s">
        <v>2766</v>
      </c>
      <c r="F1970" s="182" t="s">
        <v>2767</v>
      </c>
      <c r="G1970" s="183" t="s">
        <v>514</v>
      </c>
      <c r="H1970" s="184">
        <v>1</v>
      </c>
      <c r="I1970" s="185"/>
      <c r="J1970" s="186">
        <f t="shared" si="0"/>
        <v>0</v>
      </c>
      <c r="K1970" s="182" t="s">
        <v>19</v>
      </c>
      <c r="L1970" s="41"/>
      <c r="M1970" s="187" t="s">
        <v>19</v>
      </c>
      <c r="N1970" s="188" t="s">
        <v>47</v>
      </c>
      <c r="O1970" s="66"/>
      <c r="P1970" s="189">
        <f t="shared" si="1"/>
        <v>0</v>
      </c>
      <c r="Q1970" s="189">
        <v>0</v>
      </c>
      <c r="R1970" s="189">
        <f t="shared" si="2"/>
        <v>0</v>
      </c>
      <c r="S1970" s="189">
        <v>0</v>
      </c>
      <c r="T1970" s="190">
        <f t="shared" si="3"/>
        <v>0</v>
      </c>
      <c r="U1970" s="36"/>
      <c r="V1970" s="36"/>
      <c r="W1970" s="36"/>
      <c r="X1970" s="36"/>
      <c r="Y1970" s="36"/>
      <c r="Z1970" s="36"/>
      <c r="AA1970" s="36"/>
      <c r="AB1970" s="36"/>
      <c r="AC1970" s="36"/>
      <c r="AD1970" s="36"/>
      <c r="AE1970" s="36"/>
      <c r="AR1970" s="191" t="s">
        <v>339</v>
      </c>
      <c r="AT1970" s="191" t="s">
        <v>145</v>
      </c>
      <c r="AU1970" s="191" t="s">
        <v>86</v>
      </c>
      <c r="AY1970" s="19" t="s">
        <v>142</v>
      </c>
      <c r="BE1970" s="192">
        <f t="shared" si="4"/>
        <v>0</v>
      </c>
      <c r="BF1970" s="192">
        <f t="shared" si="5"/>
        <v>0</v>
      </c>
      <c r="BG1970" s="192">
        <f t="shared" si="6"/>
        <v>0</v>
      </c>
      <c r="BH1970" s="192">
        <f t="shared" si="7"/>
        <v>0</v>
      </c>
      <c r="BI1970" s="192">
        <f t="shared" si="8"/>
        <v>0</v>
      </c>
      <c r="BJ1970" s="19" t="s">
        <v>84</v>
      </c>
      <c r="BK1970" s="192">
        <f t="shared" si="9"/>
        <v>0</v>
      </c>
      <c r="BL1970" s="19" t="s">
        <v>339</v>
      </c>
      <c r="BM1970" s="191" t="s">
        <v>2768</v>
      </c>
    </row>
    <row r="1971" spans="1:65" s="2" customFormat="1" ht="49.15" customHeight="1">
      <c r="A1971" s="36"/>
      <c r="B1971" s="37"/>
      <c r="C1971" s="180" t="s">
        <v>2769</v>
      </c>
      <c r="D1971" s="180" t="s">
        <v>145</v>
      </c>
      <c r="E1971" s="181" t="s">
        <v>2770</v>
      </c>
      <c r="F1971" s="182" t="s">
        <v>2771</v>
      </c>
      <c r="G1971" s="183" t="s">
        <v>514</v>
      </c>
      <c r="H1971" s="184">
        <v>1</v>
      </c>
      <c r="I1971" s="185"/>
      <c r="J1971" s="186">
        <f t="shared" si="0"/>
        <v>0</v>
      </c>
      <c r="K1971" s="182" t="s">
        <v>19</v>
      </c>
      <c r="L1971" s="41"/>
      <c r="M1971" s="187" t="s">
        <v>19</v>
      </c>
      <c r="N1971" s="188" t="s">
        <v>47</v>
      </c>
      <c r="O1971" s="66"/>
      <c r="P1971" s="189">
        <f t="shared" si="1"/>
        <v>0</v>
      </c>
      <c r="Q1971" s="189">
        <v>0</v>
      </c>
      <c r="R1971" s="189">
        <f t="shared" si="2"/>
        <v>0</v>
      </c>
      <c r="S1971" s="189">
        <v>0</v>
      </c>
      <c r="T1971" s="190">
        <f t="shared" si="3"/>
        <v>0</v>
      </c>
      <c r="U1971" s="36"/>
      <c r="V1971" s="36"/>
      <c r="W1971" s="36"/>
      <c r="X1971" s="36"/>
      <c r="Y1971" s="36"/>
      <c r="Z1971" s="36"/>
      <c r="AA1971" s="36"/>
      <c r="AB1971" s="36"/>
      <c r="AC1971" s="36"/>
      <c r="AD1971" s="36"/>
      <c r="AE1971" s="36"/>
      <c r="AR1971" s="191" t="s">
        <v>339</v>
      </c>
      <c r="AT1971" s="191" t="s">
        <v>145</v>
      </c>
      <c r="AU1971" s="191" t="s">
        <v>86</v>
      </c>
      <c r="AY1971" s="19" t="s">
        <v>142</v>
      </c>
      <c r="BE1971" s="192">
        <f t="shared" si="4"/>
        <v>0</v>
      </c>
      <c r="BF1971" s="192">
        <f t="shared" si="5"/>
        <v>0</v>
      </c>
      <c r="BG1971" s="192">
        <f t="shared" si="6"/>
        <v>0</v>
      </c>
      <c r="BH1971" s="192">
        <f t="shared" si="7"/>
        <v>0</v>
      </c>
      <c r="BI1971" s="192">
        <f t="shared" si="8"/>
        <v>0</v>
      </c>
      <c r="BJ1971" s="19" t="s">
        <v>84</v>
      </c>
      <c r="BK1971" s="192">
        <f t="shared" si="9"/>
        <v>0</v>
      </c>
      <c r="BL1971" s="19" t="s">
        <v>339</v>
      </c>
      <c r="BM1971" s="191" t="s">
        <v>2772</v>
      </c>
    </row>
    <row r="1972" spans="1:65" s="2" customFormat="1" ht="37.9" customHeight="1">
      <c r="A1972" s="36"/>
      <c r="B1972" s="37"/>
      <c r="C1972" s="180" t="s">
        <v>2773</v>
      </c>
      <c r="D1972" s="180" t="s">
        <v>145</v>
      </c>
      <c r="E1972" s="181" t="s">
        <v>2774</v>
      </c>
      <c r="F1972" s="182" t="s">
        <v>2775</v>
      </c>
      <c r="G1972" s="183" t="s">
        <v>514</v>
      </c>
      <c r="H1972" s="184">
        <v>1</v>
      </c>
      <c r="I1972" s="185"/>
      <c r="J1972" s="186">
        <f t="shared" si="0"/>
        <v>0</v>
      </c>
      <c r="K1972" s="182" t="s">
        <v>19</v>
      </c>
      <c r="L1972" s="41"/>
      <c r="M1972" s="187" t="s">
        <v>19</v>
      </c>
      <c r="N1972" s="188" t="s">
        <v>47</v>
      </c>
      <c r="O1972" s="66"/>
      <c r="P1972" s="189">
        <f t="shared" si="1"/>
        <v>0</v>
      </c>
      <c r="Q1972" s="189">
        <v>0</v>
      </c>
      <c r="R1972" s="189">
        <f t="shared" si="2"/>
        <v>0</v>
      </c>
      <c r="S1972" s="189">
        <v>0</v>
      </c>
      <c r="T1972" s="190">
        <f t="shared" si="3"/>
        <v>0</v>
      </c>
      <c r="U1972" s="36"/>
      <c r="V1972" s="36"/>
      <c r="W1972" s="36"/>
      <c r="X1972" s="36"/>
      <c r="Y1972" s="36"/>
      <c r="Z1972" s="36"/>
      <c r="AA1972" s="36"/>
      <c r="AB1972" s="36"/>
      <c r="AC1972" s="36"/>
      <c r="AD1972" s="36"/>
      <c r="AE1972" s="36"/>
      <c r="AR1972" s="191" t="s">
        <v>339</v>
      </c>
      <c r="AT1972" s="191" t="s">
        <v>145</v>
      </c>
      <c r="AU1972" s="191" t="s">
        <v>86</v>
      </c>
      <c r="AY1972" s="19" t="s">
        <v>142</v>
      </c>
      <c r="BE1972" s="192">
        <f t="shared" si="4"/>
        <v>0</v>
      </c>
      <c r="BF1972" s="192">
        <f t="shared" si="5"/>
        <v>0</v>
      </c>
      <c r="BG1972" s="192">
        <f t="shared" si="6"/>
        <v>0</v>
      </c>
      <c r="BH1972" s="192">
        <f t="shared" si="7"/>
        <v>0</v>
      </c>
      <c r="BI1972" s="192">
        <f t="shared" si="8"/>
        <v>0</v>
      </c>
      <c r="BJ1972" s="19" t="s">
        <v>84</v>
      </c>
      <c r="BK1972" s="192">
        <f t="shared" si="9"/>
        <v>0</v>
      </c>
      <c r="BL1972" s="19" t="s">
        <v>339</v>
      </c>
      <c r="BM1972" s="191" t="s">
        <v>2776</v>
      </c>
    </row>
    <row r="1973" spans="1:65" s="2" customFormat="1" ht="44.25" customHeight="1">
      <c r="A1973" s="36"/>
      <c r="B1973" s="37"/>
      <c r="C1973" s="180" t="s">
        <v>2777</v>
      </c>
      <c r="D1973" s="180" t="s">
        <v>145</v>
      </c>
      <c r="E1973" s="181" t="s">
        <v>2778</v>
      </c>
      <c r="F1973" s="182" t="s">
        <v>2779</v>
      </c>
      <c r="G1973" s="183" t="s">
        <v>335</v>
      </c>
      <c r="H1973" s="184">
        <v>6.4</v>
      </c>
      <c r="I1973" s="185"/>
      <c r="J1973" s="186">
        <f t="shared" si="0"/>
        <v>0</v>
      </c>
      <c r="K1973" s="182" t="s">
        <v>149</v>
      </c>
      <c r="L1973" s="41"/>
      <c r="M1973" s="187" t="s">
        <v>19</v>
      </c>
      <c r="N1973" s="188" t="s">
        <v>47</v>
      </c>
      <c r="O1973" s="66"/>
      <c r="P1973" s="189">
        <f t="shared" si="1"/>
        <v>0</v>
      </c>
      <c r="Q1973" s="189">
        <v>0</v>
      </c>
      <c r="R1973" s="189">
        <f t="shared" si="2"/>
        <v>0</v>
      </c>
      <c r="S1973" s="189">
        <v>0</v>
      </c>
      <c r="T1973" s="190">
        <f t="shared" si="3"/>
        <v>0</v>
      </c>
      <c r="U1973" s="36"/>
      <c r="V1973" s="36"/>
      <c r="W1973" s="36"/>
      <c r="X1973" s="36"/>
      <c r="Y1973" s="36"/>
      <c r="Z1973" s="36"/>
      <c r="AA1973" s="36"/>
      <c r="AB1973" s="36"/>
      <c r="AC1973" s="36"/>
      <c r="AD1973" s="36"/>
      <c r="AE1973" s="36"/>
      <c r="AR1973" s="191" t="s">
        <v>339</v>
      </c>
      <c r="AT1973" s="191" t="s">
        <v>145</v>
      </c>
      <c r="AU1973" s="191" t="s">
        <v>86</v>
      </c>
      <c r="AY1973" s="19" t="s">
        <v>142</v>
      </c>
      <c r="BE1973" s="192">
        <f t="shared" si="4"/>
        <v>0</v>
      </c>
      <c r="BF1973" s="192">
        <f t="shared" si="5"/>
        <v>0</v>
      </c>
      <c r="BG1973" s="192">
        <f t="shared" si="6"/>
        <v>0</v>
      </c>
      <c r="BH1973" s="192">
        <f t="shared" si="7"/>
        <v>0</v>
      </c>
      <c r="BI1973" s="192">
        <f t="shared" si="8"/>
        <v>0</v>
      </c>
      <c r="BJ1973" s="19" t="s">
        <v>84</v>
      </c>
      <c r="BK1973" s="192">
        <f t="shared" si="9"/>
        <v>0</v>
      </c>
      <c r="BL1973" s="19" t="s">
        <v>339</v>
      </c>
      <c r="BM1973" s="191" t="s">
        <v>2780</v>
      </c>
    </row>
    <row r="1974" spans="1:65" s="2" customFormat="1" ht="11.25">
      <c r="A1974" s="36"/>
      <c r="B1974" s="37"/>
      <c r="C1974" s="38"/>
      <c r="D1974" s="193" t="s">
        <v>152</v>
      </c>
      <c r="E1974" s="38"/>
      <c r="F1974" s="194" t="s">
        <v>2781</v>
      </c>
      <c r="G1974" s="38"/>
      <c r="H1974" s="38"/>
      <c r="I1974" s="195"/>
      <c r="J1974" s="38"/>
      <c r="K1974" s="38"/>
      <c r="L1974" s="41"/>
      <c r="M1974" s="196"/>
      <c r="N1974" s="197"/>
      <c r="O1974" s="66"/>
      <c r="P1974" s="66"/>
      <c r="Q1974" s="66"/>
      <c r="R1974" s="66"/>
      <c r="S1974" s="66"/>
      <c r="T1974" s="67"/>
      <c r="U1974" s="36"/>
      <c r="V1974" s="36"/>
      <c r="W1974" s="36"/>
      <c r="X1974" s="36"/>
      <c r="Y1974" s="36"/>
      <c r="Z1974" s="36"/>
      <c r="AA1974" s="36"/>
      <c r="AB1974" s="36"/>
      <c r="AC1974" s="36"/>
      <c r="AD1974" s="36"/>
      <c r="AE1974" s="36"/>
      <c r="AT1974" s="19" t="s">
        <v>152</v>
      </c>
      <c r="AU1974" s="19" t="s">
        <v>86</v>
      </c>
    </row>
    <row r="1975" spans="1:65" s="2" customFormat="1" ht="49.15" customHeight="1">
      <c r="A1975" s="36"/>
      <c r="B1975" s="37"/>
      <c r="C1975" s="180" t="s">
        <v>2782</v>
      </c>
      <c r="D1975" s="180" t="s">
        <v>145</v>
      </c>
      <c r="E1975" s="181" t="s">
        <v>2783</v>
      </c>
      <c r="F1975" s="182" t="s">
        <v>2784</v>
      </c>
      <c r="G1975" s="183" t="s">
        <v>335</v>
      </c>
      <c r="H1975" s="184">
        <v>6.4</v>
      </c>
      <c r="I1975" s="185"/>
      <c r="J1975" s="186">
        <f>ROUND(I1975*H1975,2)</f>
        <v>0</v>
      </c>
      <c r="K1975" s="182" t="s">
        <v>149</v>
      </c>
      <c r="L1975" s="41"/>
      <c r="M1975" s="187" t="s">
        <v>19</v>
      </c>
      <c r="N1975" s="188" t="s">
        <v>47</v>
      </c>
      <c r="O1975" s="66"/>
      <c r="P1975" s="189">
        <f>O1975*H1975</f>
        <v>0</v>
      </c>
      <c r="Q1975" s="189">
        <v>0</v>
      </c>
      <c r="R1975" s="189">
        <f>Q1975*H1975</f>
        <v>0</v>
      </c>
      <c r="S1975" s="189">
        <v>0</v>
      </c>
      <c r="T1975" s="190">
        <f>S1975*H1975</f>
        <v>0</v>
      </c>
      <c r="U1975" s="36"/>
      <c r="V1975" s="36"/>
      <c r="W1975" s="36"/>
      <c r="X1975" s="36"/>
      <c r="Y1975" s="36"/>
      <c r="Z1975" s="36"/>
      <c r="AA1975" s="36"/>
      <c r="AB1975" s="36"/>
      <c r="AC1975" s="36"/>
      <c r="AD1975" s="36"/>
      <c r="AE1975" s="36"/>
      <c r="AR1975" s="191" t="s">
        <v>339</v>
      </c>
      <c r="AT1975" s="191" t="s">
        <v>145</v>
      </c>
      <c r="AU1975" s="191" t="s">
        <v>86</v>
      </c>
      <c r="AY1975" s="19" t="s">
        <v>142</v>
      </c>
      <c r="BE1975" s="192">
        <f>IF(N1975="základní",J1975,0)</f>
        <v>0</v>
      </c>
      <c r="BF1975" s="192">
        <f>IF(N1975="snížená",J1975,0)</f>
        <v>0</v>
      </c>
      <c r="BG1975" s="192">
        <f>IF(N1975="zákl. přenesená",J1975,0)</f>
        <v>0</v>
      </c>
      <c r="BH1975" s="192">
        <f>IF(N1975="sníž. přenesená",J1975,0)</f>
        <v>0</v>
      </c>
      <c r="BI1975" s="192">
        <f>IF(N1975="nulová",J1975,0)</f>
        <v>0</v>
      </c>
      <c r="BJ1975" s="19" t="s">
        <v>84</v>
      </c>
      <c r="BK1975" s="192">
        <f>ROUND(I1975*H1975,2)</f>
        <v>0</v>
      </c>
      <c r="BL1975" s="19" t="s">
        <v>339</v>
      </c>
      <c r="BM1975" s="191" t="s">
        <v>2785</v>
      </c>
    </row>
    <row r="1976" spans="1:65" s="2" customFormat="1" ht="11.25">
      <c r="A1976" s="36"/>
      <c r="B1976" s="37"/>
      <c r="C1976" s="38"/>
      <c r="D1976" s="193" t="s">
        <v>152</v>
      </c>
      <c r="E1976" s="38"/>
      <c r="F1976" s="194" t="s">
        <v>2786</v>
      </c>
      <c r="G1976" s="38"/>
      <c r="H1976" s="38"/>
      <c r="I1976" s="195"/>
      <c r="J1976" s="38"/>
      <c r="K1976" s="38"/>
      <c r="L1976" s="41"/>
      <c r="M1976" s="196"/>
      <c r="N1976" s="197"/>
      <c r="O1976" s="66"/>
      <c r="P1976" s="66"/>
      <c r="Q1976" s="66"/>
      <c r="R1976" s="66"/>
      <c r="S1976" s="66"/>
      <c r="T1976" s="67"/>
      <c r="U1976" s="36"/>
      <c r="V1976" s="36"/>
      <c r="W1976" s="36"/>
      <c r="X1976" s="36"/>
      <c r="Y1976" s="36"/>
      <c r="Z1976" s="36"/>
      <c r="AA1976" s="36"/>
      <c r="AB1976" s="36"/>
      <c r="AC1976" s="36"/>
      <c r="AD1976" s="36"/>
      <c r="AE1976" s="36"/>
      <c r="AT1976" s="19" t="s">
        <v>152</v>
      </c>
      <c r="AU1976" s="19" t="s">
        <v>86</v>
      </c>
    </row>
    <row r="1977" spans="1:65" s="12" customFormat="1" ht="22.9" customHeight="1">
      <c r="B1977" s="164"/>
      <c r="C1977" s="165"/>
      <c r="D1977" s="166" t="s">
        <v>75</v>
      </c>
      <c r="E1977" s="178" t="s">
        <v>2787</v>
      </c>
      <c r="F1977" s="178" t="s">
        <v>2788</v>
      </c>
      <c r="G1977" s="165"/>
      <c r="H1977" s="165"/>
      <c r="I1977" s="168"/>
      <c r="J1977" s="179">
        <f>BK1977</f>
        <v>0</v>
      </c>
      <c r="K1977" s="165"/>
      <c r="L1977" s="170"/>
      <c r="M1977" s="171"/>
      <c r="N1977" s="172"/>
      <c r="O1977" s="172"/>
      <c r="P1977" s="173">
        <f>SUM(P1978:P2012)</f>
        <v>0</v>
      </c>
      <c r="Q1977" s="172"/>
      <c r="R1977" s="173">
        <f>SUM(R1978:R2012)</f>
        <v>1.4817924999999998</v>
      </c>
      <c r="S1977" s="172"/>
      <c r="T1977" s="174">
        <f>SUM(T1978:T2012)</f>
        <v>0</v>
      </c>
      <c r="AR1977" s="175" t="s">
        <v>86</v>
      </c>
      <c r="AT1977" s="176" t="s">
        <v>75</v>
      </c>
      <c r="AU1977" s="176" t="s">
        <v>84</v>
      </c>
      <c r="AY1977" s="175" t="s">
        <v>142</v>
      </c>
      <c r="BK1977" s="177">
        <f>SUM(BK1978:BK2012)</f>
        <v>0</v>
      </c>
    </row>
    <row r="1978" spans="1:65" s="2" customFormat="1" ht="16.5" customHeight="1">
      <c r="A1978" s="36"/>
      <c r="B1978" s="37"/>
      <c r="C1978" s="180" t="s">
        <v>2789</v>
      </c>
      <c r="D1978" s="180" t="s">
        <v>145</v>
      </c>
      <c r="E1978" s="181" t="s">
        <v>2790</v>
      </c>
      <c r="F1978" s="182" t="s">
        <v>2791</v>
      </c>
      <c r="G1978" s="183" t="s">
        <v>251</v>
      </c>
      <c r="H1978" s="184">
        <v>126.11</v>
      </c>
      <c r="I1978" s="185"/>
      <c r="J1978" s="186">
        <f>ROUND(I1978*H1978,2)</f>
        <v>0</v>
      </c>
      <c r="K1978" s="182" t="s">
        <v>149</v>
      </c>
      <c r="L1978" s="41"/>
      <c r="M1978" s="187" t="s">
        <v>19</v>
      </c>
      <c r="N1978" s="188" t="s">
        <v>47</v>
      </c>
      <c r="O1978" s="66"/>
      <c r="P1978" s="189">
        <f>O1978*H1978</f>
        <v>0</v>
      </c>
      <c r="Q1978" s="189">
        <v>0</v>
      </c>
      <c r="R1978" s="189">
        <f>Q1978*H1978</f>
        <v>0</v>
      </c>
      <c r="S1978" s="189">
        <v>0</v>
      </c>
      <c r="T1978" s="190">
        <f>S1978*H1978</f>
        <v>0</v>
      </c>
      <c r="U1978" s="36"/>
      <c r="V1978" s="36"/>
      <c r="W1978" s="36"/>
      <c r="X1978" s="36"/>
      <c r="Y1978" s="36"/>
      <c r="Z1978" s="36"/>
      <c r="AA1978" s="36"/>
      <c r="AB1978" s="36"/>
      <c r="AC1978" s="36"/>
      <c r="AD1978" s="36"/>
      <c r="AE1978" s="36"/>
      <c r="AR1978" s="191" t="s">
        <v>339</v>
      </c>
      <c r="AT1978" s="191" t="s">
        <v>145</v>
      </c>
      <c r="AU1978" s="191" t="s">
        <v>86</v>
      </c>
      <c r="AY1978" s="19" t="s">
        <v>142</v>
      </c>
      <c r="BE1978" s="192">
        <f>IF(N1978="základní",J1978,0)</f>
        <v>0</v>
      </c>
      <c r="BF1978" s="192">
        <f>IF(N1978="snížená",J1978,0)</f>
        <v>0</v>
      </c>
      <c r="BG1978" s="192">
        <f>IF(N1978="zákl. přenesená",J1978,0)</f>
        <v>0</v>
      </c>
      <c r="BH1978" s="192">
        <f>IF(N1978="sníž. přenesená",J1978,0)</f>
        <v>0</v>
      </c>
      <c r="BI1978" s="192">
        <f>IF(N1978="nulová",J1978,0)</f>
        <v>0</v>
      </c>
      <c r="BJ1978" s="19" t="s">
        <v>84</v>
      </c>
      <c r="BK1978" s="192">
        <f>ROUND(I1978*H1978,2)</f>
        <v>0</v>
      </c>
      <c r="BL1978" s="19" t="s">
        <v>339</v>
      </c>
      <c r="BM1978" s="191" t="s">
        <v>2792</v>
      </c>
    </row>
    <row r="1979" spans="1:65" s="2" customFormat="1" ht="11.25">
      <c r="A1979" s="36"/>
      <c r="B1979" s="37"/>
      <c r="C1979" s="38"/>
      <c r="D1979" s="193" t="s">
        <v>152</v>
      </c>
      <c r="E1979" s="38"/>
      <c r="F1979" s="194" t="s">
        <v>2793</v>
      </c>
      <c r="G1979" s="38"/>
      <c r="H1979" s="38"/>
      <c r="I1979" s="195"/>
      <c r="J1979" s="38"/>
      <c r="K1979" s="38"/>
      <c r="L1979" s="41"/>
      <c r="M1979" s="196"/>
      <c r="N1979" s="197"/>
      <c r="O1979" s="66"/>
      <c r="P1979" s="66"/>
      <c r="Q1979" s="66"/>
      <c r="R1979" s="66"/>
      <c r="S1979" s="66"/>
      <c r="T1979" s="67"/>
      <c r="U1979" s="36"/>
      <c r="V1979" s="36"/>
      <c r="W1979" s="36"/>
      <c r="X1979" s="36"/>
      <c r="Y1979" s="36"/>
      <c r="Z1979" s="36"/>
      <c r="AA1979" s="36"/>
      <c r="AB1979" s="36"/>
      <c r="AC1979" s="36"/>
      <c r="AD1979" s="36"/>
      <c r="AE1979" s="36"/>
      <c r="AT1979" s="19" t="s">
        <v>152</v>
      </c>
      <c r="AU1979" s="19" t="s">
        <v>86</v>
      </c>
    </row>
    <row r="1980" spans="1:65" s="13" customFormat="1" ht="11.25">
      <c r="B1980" s="206"/>
      <c r="C1980" s="207"/>
      <c r="D1980" s="198" t="s">
        <v>254</v>
      </c>
      <c r="E1980" s="208" t="s">
        <v>19</v>
      </c>
      <c r="F1980" s="209" t="s">
        <v>1040</v>
      </c>
      <c r="G1980" s="207"/>
      <c r="H1980" s="210">
        <v>91.81</v>
      </c>
      <c r="I1980" s="211"/>
      <c r="J1980" s="207"/>
      <c r="K1980" s="207"/>
      <c r="L1980" s="212"/>
      <c r="M1980" s="213"/>
      <c r="N1980" s="214"/>
      <c r="O1980" s="214"/>
      <c r="P1980" s="214"/>
      <c r="Q1980" s="214"/>
      <c r="R1980" s="214"/>
      <c r="S1980" s="214"/>
      <c r="T1980" s="215"/>
      <c r="AT1980" s="216" t="s">
        <v>254</v>
      </c>
      <c r="AU1980" s="216" t="s">
        <v>86</v>
      </c>
      <c r="AV1980" s="13" t="s">
        <v>86</v>
      </c>
      <c r="AW1980" s="13" t="s">
        <v>37</v>
      </c>
      <c r="AX1980" s="13" t="s">
        <v>76</v>
      </c>
      <c r="AY1980" s="216" t="s">
        <v>142</v>
      </c>
    </row>
    <row r="1981" spans="1:65" s="13" customFormat="1" ht="11.25">
      <c r="B1981" s="206"/>
      <c r="C1981" s="207"/>
      <c r="D1981" s="198" t="s">
        <v>254</v>
      </c>
      <c r="E1981" s="208" t="s">
        <v>19</v>
      </c>
      <c r="F1981" s="209" t="s">
        <v>1041</v>
      </c>
      <c r="G1981" s="207"/>
      <c r="H1981" s="210">
        <v>30.45</v>
      </c>
      <c r="I1981" s="211"/>
      <c r="J1981" s="207"/>
      <c r="K1981" s="207"/>
      <c r="L1981" s="212"/>
      <c r="M1981" s="213"/>
      <c r="N1981" s="214"/>
      <c r="O1981" s="214"/>
      <c r="P1981" s="214"/>
      <c r="Q1981" s="214"/>
      <c r="R1981" s="214"/>
      <c r="S1981" s="214"/>
      <c r="T1981" s="215"/>
      <c r="AT1981" s="216" t="s">
        <v>254</v>
      </c>
      <c r="AU1981" s="216" t="s">
        <v>86</v>
      </c>
      <c r="AV1981" s="13" t="s">
        <v>86</v>
      </c>
      <c r="AW1981" s="13" t="s">
        <v>37</v>
      </c>
      <c r="AX1981" s="13" t="s">
        <v>76</v>
      </c>
      <c r="AY1981" s="216" t="s">
        <v>142</v>
      </c>
    </row>
    <row r="1982" spans="1:65" s="13" customFormat="1" ht="11.25">
      <c r="B1982" s="206"/>
      <c r="C1982" s="207"/>
      <c r="D1982" s="198" t="s">
        <v>254</v>
      </c>
      <c r="E1982" s="208" t="s">
        <v>19</v>
      </c>
      <c r="F1982" s="209" t="s">
        <v>1050</v>
      </c>
      <c r="G1982" s="207"/>
      <c r="H1982" s="210">
        <v>3.85</v>
      </c>
      <c r="I1982" s="211"/>
      <c r="J1982" s="207"/>
      <c r="K1982" s="207"/>
      <c r="L1982" s="212"/>
      <c r="M1982" s="213"/>
      <c r="N1982" s="214"/>
      <c r="O1982" s="214"/>
      <c r="P1982" s="214"/>
      <c r="Q1982" s="214"/>
      <c r="R1982" s="214"/>
      <c r="S1982" s="214"/>
      <c r="T1982" s="215"/>
      <c r="AT1982" s="216" t="s">
        <v>254</v>
      </c>
      <c r="AU1982" s="216" t="s">
        <v>86</v>
      </c>
      <c r="AV1982" s="13" t="s">
        <v>86</v>
      </c>
      <c r="AW1982" s="13" t="s">
        <v>37</v>
      </c>
      <c r="AX1982" s="13" t="s">
        <v>76</v>
      </c>
      <c r="AY1982" s="216" t="s">
        <v>142</v>
      </c>
    </row>
    <row r="1983" spans="1:65" s="14" customFormat="1" ht="11.25">
      <c r="B1983" s="217"/>
      <c r="C1983" s="218"/>
      <c r="D1983" s="198" t="s">
        <v>254</v>
      </c>
      <c r="E1983" s="219" t="s">
        <v>19</v>
      </c>
      <c r="F1983" s="220" t="s">
        <v>266</v>
      </c>
      <c r="G1983" s="218"/>
      <c r="H1983" s="221">
        <v>126.11</v>
      </c>
      <c r="I1983" s="222"/>
      <c r="J1983" s="218"/>
      <c r="K1983" s="218"/>
      <c r="L1983" s="223"/>
      <c r="M1983" s="224"/>
      <c r="N1983" s="225"/>
      <c r="O1983" s="225"/>
      <c r="P1983" s="225"/>
      <c r="Q1983" s="225"/>
      <c r="R1983" s="225"/>
      <c r="S1983" s="225"/>
      <c r="T1983" s="226"/>
      <c r="AT1983" s="227" t="s">
        <v>254</v>
      </c>
      <c r="AU1983" s="227" t="s">
        <v>86</v>
      </c>
      <c r="AV1983" s="14" t="s">
        <v>167</v>
      </c>
      <c r="AW1983" s="14" t="s">
        <v>37</v>
      </c>
      <c r="AX1983" s="14" t="s">
        <v>84</v>
      </c>
      <c r="AY1983" s="227" t="s">
        <v>142</v>
      </c>
    </row>
    <row r="1984" spans="1:65" s="2" customFormat="1" ht="33" customHeight="1">
      <c r="A1984" s="36"/>
      <c r="B1984" s="37"/>
      <c r="C1984" s="180" t="s">
        <v>2794</v>
      </c>
      <c r="D1984" s="180" t="s">
        <v>145</v>
      </c>
      <c r="E1984" s="181" t="s">
        <v>2795</v>
      </c>
      <c r="F1984" s="182" t="s">
        <v>2796</v>
      </c>
      <c r="G1984" s="183" t="s">
        <v>251</v>
      </c>
      <c r="H1984" s="184">
        <v>126.11</v>
      </c>
      <c r="I1984" s="185"/>
      <c r="J1984" s="186">
        <f>ROUND(I1984*H1984,2)</f>
        <v>0</v>
      </c>
      <c r="K1984" s="182" t="s">
        <v>149</v>
      </c>
      <c r="L1984" s="41"/>
      <c r="M1984" s="187" t="s">
        <v>19</v>
      </c>
      <c r="N1984" s="188" t="s">
        <v>47</v>
      </c>
      <c r="O1984" s="66"/>
      <c r="P1984" s="189">
        <f>O1984*H1984</f>
        <v>0</v>
      </c>
      <c r="Q1984" s="189">
        <v>7.4999999999999997E-3</v>
      </c>
      <c r="R1984" s="189">
        <f>Q1984*H1984</f>
        <v>0.94582499999999992</v>
      </c>
      <c r="S1984" s="189">
        <v>0</v>
      </c>
      <c r="T1984" s="190">
        <f>S1984*H1984</f>
        <v>0</v>
      </c>
      <c r="U1984" s="36"/>
      <c r="V1984" s="36"/>
      <c r="W1984" s="36"/>
      <c r="X1984" s="36"/>
      <c r="Y1984" s="36"/>
      <c r="Z1984" s="36"/>
      <c r="AA1984" s="36"/>
      <c r="AB1984" s="36"/>
      <c r="AC1984" s="36"/>
      <c r="AD1984" s="36"/>
      <c r="AE1984" s="36"/>
      <c r="AR1984" s="191" t="s">
        <v>339</v>
      </c>
      <c r="AT1984" s="191" t="s">
        <v>145</v>
      </c>
      <c r="AU1984" s="191" t="s">
        <v>86</v>
      </c>
      <c r="AY1984" s="19" t="s">
        <v>142</v>
      </c>
      <c r="BE1984" s="192">
        <f>IF(N1984="základní",J1984,0)</f>
        <v>0</v>
      </c>
      <c r="BF1984" s="192">
        <f>IF(N1984="snížená",J1984,0)</f>
        <v>0</v>
      </c>
      <c r="BG1984" s="192">
        <f>IF(N1984="zákl. přenesená",J1984,0)</f>
        <v>0</v>
      </c>
      <c r="BH1984" s="192">
        <f>IF(N1984="sníž. přenesená",J1984,0)</f>
        <v>0</v>
      </c>
      <c r="BI1984" s="192">
        <f>IF(N1984="nulová",J1984,0)</f>
        <v>0</v>
      </c>
      <c r="BJ1984" s="19" t="s">
        <v>84</v>
      </c>
      <c r="BK1984" s="192">
        <f>ROUND(I1984*H1984,2)</f>
        <v>0</v>
      </c>
      <c r="BL1984" s="19" t="s">
        <v>339</v>
      </c>
      <c r="BM1984" s="191" t="s">
        <v>2797</v>
      </c>
    </row>
    <row r="1985" spans="1:65" s="2" customFormat="1" ht="11.25">
      <c r="A1985" s="36"/>
      <c r="B1985" s="37"/>
      <c r="C1985" s="38"/>
      <c r="D1985" s="193" t="s">
        <v>152</v>
      </c>
      <c r="E1985" s="38"/>
      <c r="F1985" s="194" t="s">
        <v>2798</v>
      </c>
      <c r="G1985" s="38"/>
      <c r="H1985" s="38"/>
      <c r="I1985" s="195"/>
      <c r="J1985" s="38"/>
      <c r="K1985" s="38"/>
      <c r="L1985" s="41"/>
      <c r="M1985" s="196"/>
      <c r="N1985" s="197"/>
      <c r="O1985" s="66"/>
      <c r="P1985" s="66"/>
      <c r="Q1985" s="66"/>
      <c r="R1985" s="66"/>
      <c r="S1985" s="66"/>
      <c r="T1985" s="67"/>
      <c r="U1985" s="36"/>
      <c r="V1985" s="36"/>
      <c r="W1985" s="36"/>
      <c r="X1985" s="36"/>
      <c r="Y1985" s="36"/>
      <c r="Z1985" s="36"/>
      <c r="AA1985" s="36"/>
      <c r="AB1985" s="36"/>
      <c r="AC1985" s="36"/>
      <c r="AD1985" s="36"/>
      <c r="AE1985" s="36"/>
      <c r="AT1985" s="19" t="s">
        <v>152</v>
      </c>
      <c r="AU1985" s="19" t="s">
        <v>86</v>
      </c>
    </row>
    <row r="1986" spans="1:65" s="13" customFormat="1" ht="11.25">
      <c r="B1986" s="206"/>
      <c r="C1986" s="207"/>
      <c r="D1986" s="198" t="s">
        <v>254</v>
      </c>
      <c r="E1986" s="208" t="s">
        <v>19</v>
      </c>
      <c r="F1986" s="209" t="s">
        <v>1040</v>
      </c>
      <c r="G1986" s="207"/>
      <c r="H1986" s="210">
        <v>91.81</v>
      </c>
      <c r="I1986" s="211"/>
      <c r="J1986" s="207"/>
      <c r="K1986" s="207"/>
      <c r="L1986" s="212"/>
      <c r="M1986" s="213"/>
      <c r="N1986" s="214"/>
      <c r="O1986" s="214"/>
      <c r="P1986" s="214"/>
      <c r="Q1986" s="214"/>
      <c r="R1986" s="214"/>
      <c r="S1986" s="214"/>
      <c r="T1986" s="215"/>
      <c r="AT1986" s="216" t="s">
        <v>254</v>
      </c>
      <c r="AU1986" s="216" t="s">
        <v>86</v>
      </c>
      <c r="AV1986" s="13" t="s">
        <v>86</v>
      </c>
      <c r="AW1986" s="13" t="s">
        <v>37</v>
      </c>
      <c r="AX1986" s="13" t="s">
        <v>76</v>
      </c>
      <c r="AY1986" s="216" t="s">
        <v>142</v>
      </c>
    </row>
    <row r="1987" spans="1:65" s="13" customFormat="1" ht="11.25">
      <c r="B1987" s="206"/>
      <c r="C1987" s="207"/>
      <c r="D1987" s="198" t="s">
        <v>254</v>
      </c>
      <c r="E1987" s="208" t="s">
        <v>19</v>
      </c>
      <c r="F1987" s="209" t="s">
        <v>1041</v>
      </c>
      <c r="G1987" s="207"/>
      <c r="H1987" s="210">
        <v>30.45</v>
      </c>
      <c r="I1987" s="211"/>
      <c r="J1987" s="207"/>
      <c r="K1987" s="207"/>
      <c r="L1987" s="212"/>
      <c r="M1987" s="213"/>
      <c r="N1987" s="214"/>
      <c r="O1987" s="214"/>
      <c r="P1987" s="214"/>
      <c r="Q1987" s="214"/>
      <c r="R1987" s="214"/>
      <c r="S1987" s="214"/>
      <c r="T1987" s="215"/>
      <c r="AT1987" s="216" t="s">
        <v>254</v>
      </c>
      <c r="AU1987" s="216" t="s">
        <v>86</v>
      </c>
      <c r="AV1987" s="13" t="s">
        <v>86</v>
      </c>
      <c r="AW1987" s="13" t="s">
        <v>37</v>
      </c>
      <c r="AX1987" s="13" t="s">
        <v>76</v>
      </c>
      <c r="AY1987" s="216" t="s">
        <v>142</v>
      </c>
    </row>
    <row r="1988" spans="1:65" s="13" customFormat="1" ht="11.25">
      <c r="B1988" s="206"/>
      <c r="C1988" s="207"/>
      <c r="D1988" s="198" t="s">
        <v>254</v>
      </c>
      <c r="E1988" s="208" t="s">
        <v>19</v>
      </c>
      <c r="F1988" s="209" t="s">
        <v>1050</v>
      </c>
      <c r="G1988" s="207"/>
      <c r="H1988" s="210">
        <v>3.85</v>
      </c>
      <c r="I1988" s="211"/>
      <c r="J1988" s="207"/>
      <c r="K1988" s="207"/>
      <c r="L1988" s="212"/>
      <c r="M1988" s="213"/>
      <c r="N1988" s="214"/>
      <c r="O1988" s="214"/>
      <c r="P1988" s="214"/>
      <c r="Q1988" s="214"/>
      <c r="R1988" s="214"/>
      <c r="S1988" s="214"/>
      <c r="T1988" s="215"/>
      <c r="AT1988" s="216" t="s">
        <v>254</v>
      </c>
      <c r="AU1988" s="216" t="s">
        <v>86</v>
      </c>
      <c r="AV1988" s="13" t="s">
        <v>86</v>
      </c>
      <c r="AW1988" s="13" t="s">
        <v>37</v>
      </c>
      <c r="AX1988" s="13" t="s">
        <v>76</v>
      </c>
      <c r="AY1988" s="216" t="s">
        <v>142</v>
      </c>
    </row>
    <row r="1989" spans="1:65" s="14" customFormat="1" ht="11.25">
      <c r="B1989" s="217"/>
      <c r="C1989" s="218"/>
      <c r="D1989" s="198" t="s">
        <v>254</v>
      </c>
      <c r="E1989" s="219" t="s">
        <v>19</v>
      </c>
      <c r="F1989" s="220" t="s">
        <v>266</v>
      </c>
      <c r="G1989" s="218"/>
      <c r="H1989" s="221">
        <v>126.11</v>
      </c>
      <c r="I1989" s="222"/>
      <c r="J1989" s="218"/>
      <c r="K1989" s="218"/>
      <c r="L1989" s="223"/>
      <c r="M1989" s="224"/>
      <c r="N1989" s="225"/>
      <c r="O1989" s="225"/>
      <c r="P1989" s="225"/>
      <c r="Q1989" s="225"/>
      <c r="R1989" s="225"/>
      <c r="S1989" s="225"/>
      <c r="T1989" s="226"/>
      <c r="AT1989" s="227" t="s">
        <v>254</v>
      </c>
      <c r="AU1989" s="227" t="s">
        <v>86</v>
      </c>
      <c r="AV1989" s="14" t="s">
        <v>167</v>
      </c>
      <c r="AW1989" s="14" t="s">
        <v>37</v>
      </c>
      <c r="AX1989" s="14" t="s">
        <v>84</v>
      </c>
      <c r="AY1989" s="227" t="s">
        <v>142</v>
      </c>
    </row>
    <row r="1990" spans="1:65" s="2" customFormat="1" ht="33" customHeight="1">
      <c r="A1990" s="36"/>
      <c r="B1990" s="37"/>
      <c r="C1990" s="180" t="s">
        <v>2799</v>
      </c>
      <c r="D1990" s="180" t="s">
        <v>145</v>
      </c>
      <c r="E1990" s="181" t="s">
        <v>2800</v>
      </c>
      <c r="F1990" s="182" t="s">
        <v>2801</v>
      </c>
      <c r="G1990" s="183" t="s">
        <v>251</v>
      </c>
      <c r="H1990" s="184">
        <v>126.11</v>
      </c>
      <c r="I1990" s="185"/>
      <c r="J1990" s="186">
        <f>ROUND(I1990*H1990,2)</f>
        <v>0</v>
      </c>
      <c r="K1990" s="182" t="s">
        <v>149</v>
      </c>
      <c r="L1990" s="41"/>
      <c r="M1990" s="187" t="s">
        <v>19</v>
      </c>
      <c r="N1990" s="188" t="s">
        <v>47</v>
      </c>
      <c r="O1990" s="66"/>
      <c r="P1990" s="189">
        <f>O1990*H1990</f>
        <v>0</v>
      </c>
      <c r="Q1990" s="189">
        <v>6.9999999999999999E-4</v>
      </c>
      <c r="R1990" s="189">
        <f>Q1990*H1990</f>
        <v>8.8276999999999994E-2</v>
      </c>
      <c r="S1990" s="189">
        <v>0</v>
      </c>
      <c r="T1990" s="190">
        <f>S1990*H1990</f>
        <v>0</v>
      </c>
      <c r="U1990" s="36"/>
      <c r="V1990" s="36"/>
      <c r="W1990" s="36"/>
      <c r="X1990" s="36"/>
      <c r="Y1990" s="36"/>
      <c r="Z1990" s="36"/>
      <c r="AA1990" s="36"/>
      <c r="AB1990" s="36"/>
      <c r="AC1990" s="36"/>
      <c r="AD1990" s="36"/>
      <c r="AE1990" s="36"/>
      <c r="AR1990" s="191" t="s">
        <v>339</v>
      </c>
      <c r="AT1990" s="191" t="s">
        <v>145</v>
      </c>
      <c r="AU1990" s="191" t="s">
        <v>86</v>
      </c>
      <c r="AY1990" s="19" t="s">
        <v>142</v>
      </c>
      <c r="BE1990" s="192">
        <f>IF(N1990="základní",J1990,0)</f>
        <v>0</v>
      </c>
      <c r="BF1990" s="192">
        <f>IF(N1990="snížená",J1990,0)</f>
        <v>0</v>
      </c>
      <c r="BG1990" s="192">
        <f>IF(N1990="zákl. přenesená",J1990,0)</f>
        <v>0</v>
      </c>
      <c r="BH1990" s="192">
        <f>IF(N1990="sníž. přenesená",J1990,0)</f>
        <v>0</v>
      </c>
      <c r="BI1990" s="192">
        <f>IF(N1990="nulová",J1990,0)</f>
        <v>0</v>
      </c>
      <c r="BJ1990" s="19" t="s">
        <v>84</v>
      </c>
      <c r="BK1990" s="192">
        <f>ROUND(I1990*H1990,2)</f>
        <v>0</v>
      </c>
      <c r="BL1990" s="19" t="s">
        <v>339</v>
      </c>
      <c r="BM1990" s="191" t="s">
        <v>2802</v>
      </c>
    </row>
    <row r="1991" spans="1:65" s="2" customFormat="1" ht="11.25">
      <c r="A1991" s="36"/>
      <c r="B1991" s="37"/>
      <c r="C1991" s="38"/>
      <c r="D1991" s="193" t="s">
        <v>152</v>
      </c>
      <c r="E1991" s="38"/>
      <c r="F1991" s="194" t="s">
        <v>2803</v>
      </c>
      <c r="G1991" s="38"/>
      <c r="H1991" s="38"/>
      <c r="I1991" s="195"/>
      <c r="J1991" s="38"/>
      <c r="K1991" s="38"/>
      <c r="L1991" s="41"/>
      <c r="M1991" s="196"/>
      <c r="N1991" s="197"/>
      <c r="O1991" s="66"/>
      <c r="P1991" s="66"/>
      <c r="Q1991" s="66"/>
      <c r="R1991" s="66"/>
      <c r="S1991" s="66"/>
      <c r="T1991" s="67"/>
      <c r="U1991" s="36"/>
      <c r="V1991" s="36"/>
      <c r="W1991" s="36"/>
      <c r="X1991" s="36"/>
      <c r="Y1991" s="36"/>
      <c r="Z1991" s="36"/>
      <c r="AA1991" s="36"/>
      <c r="AB1991" s="36"/>
      <c r="AC1991" s="36"/>
      <c r="AD1991" s="36"/>
      <c r="AE1991" s="36"/>
      <c r="AT1991" s="19" t="s">
        <v>152</v>
      </c>
      <c r="AU1991" s="19" t="s">
        <v>86</v>
      </c>
    </row>
    <row r="1992" spans="1:65" s="13" customFormat="1" ht="11.25">
      <c r="B1992" s="206"/>
      <c r="C1992" s="207"/>
      <c r="D1992" s="198" t="s">
        <v>254</v>
      </c>
      <c r="E1992" s="208" t="s">
        <v>19</v>
      </c>
      <c r="F1992" s="209" t="s">
        <v>1040</v>
      </c>
      <c r="G1992" s="207"/>
      <c r="H1992" s="210">
        <v>91.81</v>
      </c>
      <c r="I1992" s="211"/>
      <c r="J1992" s="207"/>
      <c r="K1992" s="207"/>
      <c r="L1992" s="212"/>
      <c r="M1992" s="213"/>
      <c r="N1992" s="214"/>
      <c r="O1992" s="214"/>
      <c r="P1992" s="214"/>
      <c r="Q1992" s="214"/>
      <c r="R1992" s="214"/>
      <c r="S1992" s="214"/>
      <c r="T1992" s="215"/>
      <c r="AT1992" s="216" t="s">
        <v>254</v>
      </c>
      <c r="AU1992" s="216" t="s">
        <v>86</v>
      </c>
      <c r="AV1992" s="13" t="s">
        <v>86</v>
      </c>
      <c r="AW1992" s="13" t="s">
        <v>37</v>
      </c>
      <c r="AX1992" s="13" t="s">
        <v>76</v>
      </c>
      <c r="AY1992" s="216" t="s">
        <v>142</v>
      </c>
    </row>
    <row r="1993" spans="1:65" s="13" customFormat="1" ht="11.25">
      <c r="B1993" s="206"/>
      <c r="C1993" s="207"/>
      <c r="D1993" s="198" t="s">
        <v>254</v>
      </c>
      <c r="E1993" s="208" t="s">
        <v>19</v>
      </c>
      <c r="F1993" s="209" t="s">
        <v>1041</v>
      </c>
      <c r="G1993" s="207"/>
      <c r="H1993" s="210">
        <v>30.45</v>
      </c>
      <c r="I1993" s="211"/>
      <c r="J1993" s="207"/>
      <c r="K1993" s="207"/>
      <c r="L1993" s="212"/>
      <c r="M1993" s="213"/>
      <c r="N1993" s="214"/>
      <c r="O1993" s="214"/>
      <c r="P1993" s="214"/>
      <c r="Q1993" s="214"/>
      <c r="R1993" s="214"/>
      <c r="S1993" s="214"/>
      <c r="T1993" s="215"/>
      <c r="AT1993" s="216" t="s">
        <v>254</v>
      </c>
      <c r="AU1993" s="216" t="s">
        <v>86</v>
      </c>
      <c r="AV1993" s="13" t="s">
        <v>86</v>
      </c>
      <c r="AW1993" s="13" t="s">
        <v>37</v>
      </c>
      <c r="AX1993" s="13" t="s">
        <v>76</v>
      </c>
      <c r="AY1993" s="216" t="s">
        <v>142</v>
      </c>
    </row>
    <row r="1994" spans="1:65" s="13" customFormat="1" ht="11.25">
      <c r="B1994" s="206"/>
      <c r="C1994" s="207"/>
      <c r="D1994" s="198" t="s">
        <v>254</v>
      </c>
      <c r="E1994" s="208" t="s">
        <v>19</v>
      </c>
      <c r="F1994" s="209" t="s">
        <v>1050</v>
      </c>
      <c r="G1994" s="207"/>
      <c r="H1994" s="210">
        <v>3.85</v>
      </c>
      <c r="I1994" s="211"/>
      <c r="J1994" s="207"/>
      <c r="K1994" s="207"/>
      <c r="L1994" s="212"/>
      <c r="M1994" s="213"/>
      <c r="N1994" s="214"/>
      <c r="O1994" s="214"/>
      <c r="P1994" s="214"/>
      <c r="Q1994" s="214"/>
      <c r="R1994" s="214"/>
      <c r="S1994" s="214"/>
      <c r="T1994" s="215"/>
      <c r="AT1994" s="216" t="s">
        <v>254</v>
      </c>
      <c r="AU1994" s="216" t="s">
        <v>86</v>
      </c>
      <c r="AV1994" s="13" t="s">
        <v>86</v>
      </c>
      <c r="AW1994" s="13" t="s">
        <v>37</v>
      </c>
      <c r="AX1994" s="13" t="s">
        <v>76</v>
      </c>
      <c r="AY1994" s="216" t="s">
        <v>142</v>
      </c>
    </row>
    <row r="1995" spans="1:65" s="14" customFormat="1" ht="11.25">
      <c r="B1995" s="217"/>
      <c r="C1995" s="218"/>
      <c r="D1995" s="198" t="s">
        <v>254</v>
      </c>
      <c r="E1995" s="219" t="s">
        <v>19</v>
      </c>
      <c r="F1995" s="220" t="s">
        <v>266</v>
      </c>
      <c r="G1995" s="218"/>
      <c r="H1995" s="221">
        <v>126.11</v>
      </c>
      <c r="I1995" s="222"/>
      <c r="J1995" s="218"/>
      <c r="K1995" s="218"/>
      <c r="L1995" s="223"/>
      <c r="M1995" s="224"/>
      <c r="N1995" s="225"/>
      <c r="O1995" s="225"/>
      <c r="P1995" s="225"/>
      <c r="Q1995" s="225"/>
      <c r="R1995" s="225"/>
      <c r="S1995" s="225"/>
      <c r="T1995" s="226"/>
      <c r="AT1995" s="227" t="s">
        <v>254</v>
      </c>
      <c r="AU1995" s="227" t="s">
        <v>86</v>
      </c>
      <c r="AV1995" s="14" t="s">
        <v>167</v>
      </c>
      <c r="AW1995" s="14" t="s">
        <v>37</v>
      </c>
      <c r="AX1995" s="14" t="s">
        <v>84</v>
      </c>
      <c r="AY1995" s="227" t="s">
        <v>142</v>
      </c>
    </row>
    <row r="1996" spans="1:65" s="2" customFormat="1" ht="24.2" customHeight="1">
      <c r="A1996" s="36"/>
      <c r="B1996" s="37"/>
      <c r="C1996" s="228" t="s">
        <v>2804</v>
      </c>
      <c r="D1996" s="228" t="s">
        <v>351</v>
      </c>
      <c r="E1996" s="229" t="s">
        <v>2805</v>
      </c>
      <c r="F1996" s="230" t="s">
        <v>2806</v>
      </c>
      <c r="G1996" s="231" t="s">
        <v>251</v>
      </c>
      <c r="H1996" s="232">
        <v>138.721</v>
      </c>
      <c r="I1996" s="233"/>
      <c r="J1996" s="234">
        <f>ROUND(I1996*H1996,2)</f>
        <v>0</v>
      </c>
      <c r="K1996" s="230" t="s">
        <v>149</v>
      </c>
      <c r="L1996" s="235"/>
      <c r="M1996" s="236" t="s">
        <v>19</v>
      </c>
      <c r="N1996" s="237" t="s">
        <v>47</v>
      </c>
      <c r="O1996" s="66"/>
      <c r="P1996" s="189">
        <f>O1996*H1996</f>
        <v>0</v>
      </c>
      <c r="Q1996" s="189">
        <v>3.2000000000000002E-3</v>
      </c>
      <c r="R1996" s="189">
        <f>Q1996*H1996</f>
        <v>0.44390720000000006</v>
      </c>
      <c r="S1996" s="189">
        <v>0</v>
      </c>
      <c r="T1996" s="190">
        <f>S1996*H1996</f>
        <v>0</v>
      </c>
      <c r="U1996" s="36"/>
      <c r="V1996" s="36"/>
      <c r="W1996" s="36"/>
      <c r="X1996" s="36"/>
      <c r="Y1996" s="36"/>
      <c r="Z1996" s="36"/>
      <c r="AA1996" s="36"/>
      <c r="AB1996" s="36"/>
      <c r="AC1996" s="36"/>
      <c r="AD1996" s="36"/>
      <c r="AE1996" s="36"/>
      <c r="AR1996" s="191" t="s">
        <v>437</v>
      </c>
      <c r="AT1996" s="191" t="s">
        <v>351</v>
      </c>
      <c r="AU1996" s="191" t="s">
        <v>86</v>
      </c>
      <c r="AY1996" s="19" t="s">
        <v>142</v>
      </c>
      <c r="BE1996" s="192">
        <f>IF(N1996="základní",J1996,0)</f>
        <v>0</v>
      </c>
      <c r="BF1996" s="192">
        <f>IF(N1996="snížená",J1996,0)</f>
        <v>0</v>
      </c>
      <c r="BG1996" s="192">
        <f>IF(N1996="zákl. přenesená",J1996,0)</f>
        <v>0</v>
      </c>
      <c r="BH1996" s="192">
        <f>IF(N1996="sníž. přenesená",J1996,0)</f>
        <v>0</v>
      </c>
      <c r="BI1996" s="192">
        <f>IF(N1996="nulová",J1996,0)</f>
        <v>0</v>
      </c>
      <c r="BJ1996" s="19" t="s">
        <v>84</v>
      </c>
      <c r="BK1996" s="192">
        <f>ROUND(I1996*H1996,2)</f>
        <v>0</v>
      </c>
      <c r="BL1996" s="19" t="s">
        <v>339</v>
      </c>
      <c r="BM1996" s="191" t="s">
        <v>2807</v>
      </c>
    </row>
    <row r="1997" spans="1:65" s="2" customFormat="1" ht="19.5">
      <c r="A1997" s="36"/>
      <c r="B1997" s="37"/>
      <c r="C1997" s="38"/>
      <c r="D1997" s="198" t="s">
        <v>154</v>
      </c>
      <c r="E1997" s="38"/>
      <c r="F1997" s="199" t="s">
        <v>2808</v>
      </c>
      <c r="G1997" s="38"/>
      <c r="H1997" s="38"/>
      <c r="I1997" s="195"/>
      <c r="J1997" s="38"/>
      <c r="K1997" s="38"/>
      <c r="L1997" s="41"/>
      <c r="M1997" s="196"/>
      <c r="N1997" s="197"/>
      <c r="O1997" s="66"/>
      <c r="P1997" s="66"/>
      <c r="Q1997" s="66"/>
      <c r="R1997" s="66"/>
      <c r="S1997" s="66"/>
      <c r="T1997" s="67"/>
      <c r="U1997" s="36"/>
      <c r="V1997" s="36"/>
      <c r="W1997" s="36"/>
      <c r="X1997" s="36"/>
      <c r="Y1997" s="36"/>
      <c r="Z1997" s="36"/>
      <c r="AA1997" s="36"/>
      <c r="AB1997" s="36"/>
      <c r="AC1997" s="36"/>
      <c r="AD1997" s="36"/>
      <c r="AE1997" s="36"/>
      <c r="AT1997" s="19" t="s">
        <v>154</v>
      </c>
      <c r="AU1997" s="19" t="s">
        <v>86</v>
      </c>
    </row>
    <row r="1998" spans="1:65" s="13" customFormat="1" ht="11.25">
      <c r="B1998" s="206"/>
      <c r="C1998" s="207"/>
      <c r="D1998" s="198" t="s">
        <v>254</v>
      </c>
      <c r="E1998" s="208" t="s">
        <v>19</v>
      </c>
      <c r="F1998" s="209" t="s">
        <v>1040</v>
      </c>
      <c r="G1998" s="207"/>
      <c r="H1998" s="210">
        <v>91.81</v>
      </c>
      <c r="I1998" s="211"/>
      <c r="J1998" s="207"/>
      <c r="K1998" s="207"/>
      <c r="L1998" s="212"/>
      <c r="M1998" s="213"/>
      <c r="N1998" s="214"/>
      <c r="O1998" s="214"/>
      <c r="P1998" s="214"/>
      <c r="Q1998" s="214"/>
      <c r="R1998" s="214"/>
      <c r="S1998" s="214"/>
      <c r="T1998" s="215"/>
      <c r="AT1998" s="216" t="s">
        <v>254</v>
      </c>
      <c r="AU1998" s="216" t="s">
        <v>86</v>
      </c>
      <c r="AV1998" s="13" t="s">
        <v>86</v>
      </c>
      <c r="AW1998" s="13" t="s">
        <v>37</v>
      </c>
      <c r="AX1998" s="13" t="s">
        <v>76</v>
      </c>
      <c r="AY1998" s="216" t="s">
        <v>142</v>
      </c>
    </row>
    <row r="1999" spans="1:65" s="13" customFormat="1" ht="11.25">
      <c r="B1999" s="206"/>
      <c r="C1999" s="207"/>
      <c r="D1999" s="198" t="s">
        <v>254</v>
      </c>
      <c r="E1999" s="208" t="s">
        <v>19</v>
      </c>
      <c r="F1999" s="209" t="s">
        <v>1041</v>
      </c>
      <c r="G1999" s="207"/>
      <c r="H1999" s="210">
        <v>30.45</v>
      </c>
      <c r="I1999" s="211"/>
      <c r="J1999" s="207"/>
      <c r="K1999" s="207"/>
      <c r="L1999" s="212"/>
      <c r="M1999" s="213"/>
      <c r="N1999" s="214"/>
      <c r="O1999" s="214"/>
      <c r="P1999" s="214"/>
      <c r="Q1999" s="214"/>
      <c r="R1999" s="214"/>
      <c r="S1999" s="214"/>
      <c r="T1999" s="215"/>
      <c r="AT1999" s="216" t="s">
        <v>254</v>
      </c>
      <c r="AU1999" s="216" t="s">
        <v>86</v>
      </c>
      <c r="AV1999" s="13" t="s">
        <v>86</v>
      </c>
      <c r="AW1999" s="13" t="s">
        <v>37</v>
      </c>
      <c r="AX1999" s="13" t="s">
        <v>76</v>
      </c>
      <c r="AY1999" s="216" t="s">
        <v>142</v>
      </c>
    </row>
    <row r="2000" spans="1:65" s="13" customFormat="1" ht="11.25">
      <c r="B2000" s="206"/>
      <c r="C2000" s="207"/>
      <c r="D2000" s="198" t="s">
        <v>254</v>
      </c>
      <c r="E2000" s="208" t="s">
        <v>19</v>
      </c>
      <c r="F2000" s="209" t="s">
        <v>1050</v>
      </c>
      <c r="G2000" s="207"/>
      <c r="H2000" s="210">
        <v>3.85</v>
      </c>
      <c r="I2000" s="211"/>
      <c r="J2000" s="207"/>
      <c r="K2000" s="207"/>
      <c r="L2000" s="212"/>
      <c r="M2000" s="213"/>
      <c r="N2000" s="214"/>
      <c r="O2000" s="214"/>
      <c r="P2000" s="214"/>
      <c r="Q2000" s="214"/>
      <c r="R2000" s="214"/>
      <c r="S2000" s="214"/>
      <c r="T2000" s="215"/>
      <c r="AT2000" s="216" t="s">
        <v>254</v>
      </c>
      <c r="AU2000" s="216" t="s">
        <v>86</v>
      </c>
      <c r="AV2000" s="13" t="s">
        <v>86</v>
      </c>
      <c r="AW2000" s="13" t="s">
        <v>37</v>
      </c>
      <c r="AX2000" s="13" t="s">
        <v>76</v>
      </c>
      <c r="AY2000" s="216" t="s">
        <v>142</v>
      </c>
    </row>
    <row r="2001" spans="1:65" s="14" customFormat="1" ht="11.25">
      <c r="B2001" s="217"/>
      <c r="C2001" s="218"/>
      <c r="D2001" s="198" t="s">
        <v>254</v>
      </c>
      <c r="E2001" s="219" t="s">
        <v>19</v>
      </c>
      <c r="F2001" s="220" t="s">
        <v>266</v>
      </c>
      <c r="G2001" s="218"/>
      <c r="H2001" s="221">
        <v>126.11</v>
      </c>
      <c r="I2001" s="222"/>
      <c r="J2001" s="218"/>
      <c r="K2001" s="218"/>
      <c r="L2001" s="223"/>
      <c r="M2001" s="224"/>
      <c r="N2001" s="225"/>
      <c r="O2001" s="225"/>
      <c r="P2001" s="225"/>
      <c r="Q2001" s="225"/>
      <c r="R2001" s="225"/>
      <c r="S2001" s="225"/>
      <c r="T2001" s="226"/>
      <c r="AT2001" s="227" t="s">
        <v>254</v>
      </c>
      <c r="AU2001" s="227" t="s">
        <v>86</v>
      </c>
      <c r="AV2001" s="14" t="s">
        <v>167</v>
      </c>
      <c r="AW2001" s="14" t="s">
        <v>37</v>
      </c>
      <c r="AX2001" s="14" t="s">
        <v>84</v>
      </c>
      <c r="AY2001" s="227" t="s">
        <v>142</v>
      </c>
    </row>
    <row r="2002" spans="1:65" s="13" customFormat="1" ht="11.25">
      <c r="B2002" s="206"/>
      <c r="C2002" s="207"/>
      <c r="D2002" s="198" t="s">
        <v>254</v>
      </c>
      <c r="E2002" s="207"/>
      <c r="F2002" s="209" t="s">
        <v>2809</v>
      </c>
      <c r="G2002" s="207"/>
      <c r="H2002" s="210">
        <v>138.721</v>
      </c>
      <c r="I2002" s="211"/>
      <c r="J2002" s="207"/>
      <c r="K2002" s="207"/>
      <c r="L2002" s="212"/>
      <c r="M2002" s="213"/>
      <c r="N2002" s="214"/>
      <c r="O2002" s="214"/>
      <c r="P2002" s="214"/>
      <c r="Q2002" s="214"/>
      <c r="R2002" s="214"/>
      <c r="S2002" s="214"/>
      <c r="T2002" s="215"/>
      <c r="AT2002" s="216" t="s">
        <v>254</v>
      </c>
      <c r="AU2002" s="216" t="s">
        <v>86</v>
      </c>
      <c r="AV2002" s="13" t="s">
        <v>86</v>
      </c>
      <c r="AW2002" s="13" t="s">
        <v>4</v>
      </c>
      <c r="AX2002" s="13" t="s">
        <v>84</v>
      </c>
      <c r="AY2002" s="216" t="s">
        <v>142</v>
      </c>
    </row>
    <row r="2003" spans="1:65" s="2" customFormat="1" ht="37.9" customHeight="1">
      <c r="A2003" s="36"/>
      <c r="B2003" s="37"/>
      <c r="C2003" s="180" t="s">
        <v>2810</v>
      </c>
      <c r="D2003" s="180" t="s">
        <v>145</v>
      </c>
      <c r="E2003" s="181" t="s">
        <v>2811</v>
      </c>
      <c r="F2003" s="182" t="s">
        <v>2812</v>
      </c>
      <c r="G2003" s="183" t="s">
        <v>251</v>
      </c>
      <c r="H2003" s="184">
        <v>126.11</v>
      </c>
      <c r="I2003" s="185"/>
      <c r="J2003" s="186">
        <f>ROUND(I2003*H2003,2)</f>
        <v>0</v>
      </c>
      <c r="K2003" s="182" t="s">
        <v>149</v>
      </c>
      <c r="L2003" s="41"/>
      <c r="M2003" s="187" t="s">
        <v>19</v>
      </c>
      <c r="N2003" s="188" t="s">
        <v>47</v>
      </c>
      <c r="O2003" s="66"/>
      <c r="P2003" s="189">
        <f>O2003*H2003</f>
        <v>0</v>
      </c>
      <c r="Q2003" s="189">
        <v>3.0000000000000001E-5</v>
      </c>
      <c r="R2003" s="189">
        <f>Q2003*H2003</f>
        <v>3.7833000000000003E-3</v>
      </c>
      <c r="S2003" s="189">
        <v>0</v>
      </c>
      <c r="T2003" s="190">
        <f>S2003*H2003</f>
        <v>0</v>
      </c>
      <c r="U2003" s="36"/>
      <c r="V2003" s="36"/>
      <c r="W2003" s="36"/>
      <c r="X2003" s="36"/>
      <c r="Y2003" s="36"/>
      <c r="Z2003" s="36"/>
      <c r="AA2003" s="36"/>
      <c r="AB2003" s="36"/>
      <c r="AC2003" s="36"/>
      <c r="AD2003" s="36"/>
      <c r="AE2003" s="36"/>
      <c r="AR2003" s="191" t="s">
        <v>339</v>
      </c>
      <c r="AT2003" s="191" t="s">
        <v>145</v>
      </c>
      <c r="AU2003" s="191" t="s">
        <v>86</v>
      </c>
      <c r="AY2003" s="19" t="s">
        <v>142</v>
      </c>
      <c r="BE2003" s="192">
        <f>IF(N2003="základní",J2003,0)</f>
        <v>0</v>
      </c>
      <c r="BF2003" s="192">
        <f>IF(N2003="snížená",J2003,0)</f>
        <v>0</v>
      </c>
      <c r="BG2003" s="192">
        <f>IF(N2003="zákl. přenesená",J2003,0)</f>
        <v>0</v>
      </c>
      <c r="BH2003" s="192">
        <f>IF(N2003="sníž. přenesená",J2003,0)</f>
        <v>0</v>
      </c>
      <c r="BI2003" s="192">
        <f>IF(N2003="nulová",J2003,0)</f>
        <v>0</v>
      </c>
      <c r="BJ2003" s="19" t="s">
        <v>84</v>
      </c>
      <c r="BK2003" s="192">
        <f>ROUND(I2003*H2003,2)</f>
        <v>0</v>
      </c>
      <c r="BL2003" s="19" t="s">
        <v>339</v>
      </c>
      <c r="BM2003" s="191" t="s">
        <v>2813</v>
      </c>
    </row>
    <row r="2004" spans="1:65" s="2" customFormat="1" ht="11.25">
      <c r="A2004" s="36"/>
      <c r="B2004" s="37"/>
      <c r="C2004" s="38"/>
      <c r="D2004" s="193" t="s">
        <v>152</v>
      </c>
      <c r="E2004" s="38"/>
      <c r="F2004" s="194" t="s">
        <v>2814</v>
      </c>
      <c r="G2004" s="38"/>
      <c r="H2004" s="38"/>
      <c r="I2004" s="195"/>
      <c r="J2004" s="38"/>
      <c r="K2004" s="38"/>
      <c r="L2004" s="41"/>
      <c r="M2004" s="196"/>
      <c r="N2004" s="197"/>
      <c r="O2004" s="66"/>
      <c r="P2004" s="66"/>
      <c r="Q2004" s="66"/>
      <c r="R2004" s="66"/>
      <c r="S2004" s="66"/>
      <c r="T2004" s="67"/>
      <c r="U2004" s="36"/>
      <c r="V2004" s="36"/>
      <c r="W2004" s="36"/>
      <c r="X2004" s="36"/>
      <c r="Y2004" s="36"/>
      <c r="Z2004" s="36"/>
      <c r="AA2004" s="36"/>
      <c r="AB2004" s="36"/>
      <c r="AC2004" s="36"/>
      <c r="AD2004" s="36"/>
      <c r="AE2004" s="36"/>
      <c r="AT2004" s="19" t="s">
        <v>152</v>
      </c>
      <c r="AU2004" s="19" t="s">
        <v>86</v>
      </c>
    </row>
    <row r="2005" spans="1:65" s="13" customFormat="1" ht="11.25">
      <c r="B2005" s="206"/>
      <c r="C2005" s="207"/>
      <c r="D2005" s="198" t="s">
        <v>254</v>
      </c>
      <c r="E2005" s="208" t="s">
        <v>19</v>
      </c>
      <c r="F2005" s="209" t="s">
        <v>1040</v>
      </c>
      <c r="G2005" s="207"/>
      <c r="H2005" s="210">
        <v>91.81</v>
      </c>
      <c r="I2005" s="211"/>
      <c r="J2005" s="207"/>
      <c r="K2005" s="207"/>
      <c r="L2005" s="212"/>
      <c r="M2005" s="213"/>
      <c r="N2005" s="214"/>
      <c r="O2005" s="214"/>
      <c r="P2005" s="214"/>
      <c r="Q2005" s="214"/>
      <c r="R2005" s="214"/>
      <c r="S2005" s="214"/>
      <c r="T2005" s="215"/>
      <c r="AT2005" s="216" t="s">
        <v>254</v>
      </c>
      <c r="AU2005" s="216" t="s">
        <v>86</v>
      </c>
      <c r="AV2005" s="13" t="s">
        <v>86</v>
      </c>
      <c r="AW2005" s="13" t="s">
        <v>37</v>
      </c>
      <c r="AX2005" s="13" t="s">
        <v>76</v>
      </c>
      <c r="AY2005" s="216" t="s">
        <v>142</v>
      </c>
    </row>
    <row r="2006" spans="1:65" s="13" customFormat="1" ht="11.25">
      <c r="B2006" s="206"/>
      <c r="C2006" s="207"/>
      <c r="D2006" s="198" t="s">
        <v>254</v>
      </c>
      <c r="E2006" s="208" t="s">
        <v>19</v>
      </c>
      <c r="F2006" s="209" t="s">
        <v>1041</v>
      </c>
      <c r="G2006" s="207"/>
      <c r="H2006" s="210">
        <v>30.45</v>
      </c>
      <c r="I2006" s="211"/>
      <c r="J2006" s="207"/>
      <c r="K2006" s="207"/>
      <c r="L2006" s="212"/>
      <c r="M2006" s="213"/>
      <c r="N2006" s="214"/>
      <c r="O2006" s="214"/>
      <c r="P2006" s="214"/>
      <c r="Q2006" s="214"/>
      <c r="R2006" s="214"/>
      <c r="S2006" s="214"/>
      <c r="T2006" s="215"/>
      <c r="AT2006" s="216" t="s">
        <v>254</v>
      </c>
      <c r="AU2006" s="216" t="s">
        <v>86</v>
      </c>
      <c r="AV2006" s="13" t="s">
        <v>86</v>
      </c>
      <c r="AW2006" s="13" t="s">
        <v>37</v>
      </c>
      <c r="AX2006" s="13" t="s">
        <v>76</v>
      </c>
      <c r="AY2006" s="216" t="s">
        <v>142</v>
      </c>
    </row>
    <row r="2007" spans="1:65" s="13" customFormat="1" ht="11.25">
      <c r="B2007" s="206"/>
      <c r="C2007" s="207"/>
      <c r="D2007" s="198" t="s">
        <v>254</v>
      </c>
      <c r="E2007" s="208" t="s">
        <v>19</v>
      </c>
      <c r="F2007" s="209" t="s">
        <v>1050</v>
      </c>
      <c r="G2007" s="207"/>
      <c r="H2007" s="210">
        <v>3.85</v>
      </c>
      <c r="I2007" s="211"/>
      <c r="J2007" s="207"/>
      <c r="K2007" s="207"/>
      <c r="L2007" s="212"/>
      <c r="M2007" s="213"/>
      <c r="N2007" s="214"/>
      <c r="O2007" s="214"/>
      <c r="P2007" s="214"/>
      <c r="Q2007" s="214"/>
      <c r="R2007" s="214"/>
      <c r="S2007" s="214"/>
      <c r="T2007" s="215"/>
      <c r="AT2007" s="216" t="s">
        <v>254</v>
      </c>
      <c r="AU2007" s="216" t="s">
        <v>86</v>
      </c>
      <c r="AV2007" s="13" t="s">
        <v>86</v>
      </c>
      <c r="AW2007" s="13" t="s">
        <v>37</v>
      </c>
      <c r="AX2007" s="13" t="s">
        <v>76</v>
      </c>
      <c r="AY2007" s="216" t="s">
        <v>142</v>
      </c>
    </row>
    <row r="2008" spans="1:65" s="14" customFormat="1" ht="11.25">
      <c r="B2008" s="217"/>
      <c r="C2008" s="218"/>
      <c r="D2008" s="198" t="s">
        <v>254</v>
      </c>
      <c r="E2008" s="219" t="s">
        <v>19</v>
      </c>
      <c r="F2008" s="220" t="s">
        <v>266</v>
      </c>
      <c r="G2008" s="218"/>
      <c r="H2008" s="221">
        <v>126.11</v>
      </c>
      <c r="I2008" s="222"/>
      <c r="J2008" s="218"/>
      <c r="K2008" s="218"/>
      <c r="L2008" s="223"/>
      <c r="M2008" s="224"/>
      <c r="N2008" s="225"/>
      <c r="O2008" s="225"/>
      <c r="P2008" s="225"/>
      <c r="Q2008" s="225"/>
      <c r="R2008" s="225"/>
      <c r="S2008" s="225"/>
      <c r="T2008" s="226"/>
      <c r="AT2008" s="227" t="s">
        <v>254</v>
      </c>
      <c r="AU2008" s="227" t="s">
        <v>86</v>
      </c>
      <c r="AV2008" s="14" t="s">
        <v>167</v>
      </c>
      <c r="AW2008" s="14" t="s">
        <v>37</v>
      </c>
      <c r="AX2008" s="14" t="s">
        <v>84</v>
      </c>
      <c r="AY2008" s="227" t="s">
        <v>142</v>
      </c>
    </row>
    <row r="2009" spans="1:65" s="2" customFormat="1" ht="44.25" customHeight="1">
      <c r="A2009" s="36"/>
      <c r="B2009" s="37"/>
      <c r="C2009" s="180" t="s">
        <v>2815</v>
      </c>
      <c r="D2009" s="180" t="s">
        <v>145</v>
      </c>
      <c r="E2009" s="181" t="s">
        <v>2816</v>
      </c>
      <c r="F2009" s="182" t="s">
        <v>2817</v>
      </c>
      <c r="G2009" s="183" t="s">
        <v>335</v>
      </c>
      <c r="H2009" s="184">
        <v>1.482</v>
      </c>
      <c r="I2009" s="185"/>
      <c r="J2009" s="186">
        <f>ROUND(I2009*H2009,2)</f>
        <v>0</v>
      </c>
      <c r="K2009" s="182" t="s">
        <v>149</v>
      </c>
      <c r="L2009" s="41"/>
      <c r="M2009" s="187" t="s">
        <v>19</v>
      </c>
      <c r="N2009" s="188" t="s">
        <v>47</v>
      </c>
      <c r="O2009" s="66"/>
      <c r="P2009" s="189">
        <f>O2009*H2009</f>
        <v>0</v>
      </c>
      <c r="Q2009" s="189">
        <v>0</v>
      </c>
      <c r="R2009" s="189">
        <f>Q2009*H2009</f>
        <v>0</v>
      </c>
      <c r="S2009" s="189">
        <v>0</v>
      </c>
      <c r="T2009" s="190">
        <f>S2009*H2009</f>
        <v>0</v>
      </c>
      <c r="U2009" s="36"/>
      <c r="V2009" s="36"/>
      <c r="W2009" s="36"/>
      <c r="X2009" s="36"/>
      <c r="Y2009" s="36"/>
      <c r="Z2009" s="36"/>
      <c r="AA2009" s="36"/>
      <c r="AB2009" s="36"/>
      <c r="AC2009" s="36"/>
      <c r="AD2009" s="36"/>
      <c r="AE2009" s="36"/>
      <c r="AR2009" s="191" t="s">
        <v>339</v>
      </c>
      <c r="AT2009" s="191" t="s">
        <v>145</v>
      </c>
      <c r="AU2009" s="191" t="s">
        <v>86</v>
      </c>
      <c r="AY2009" s="19" t="s">
        <v>142</v>
      </c>
      <c r="BE2009" s="192">
        <f>IF(N2009="základní",J2009,0)</f>
        <v>0</v>
      </c>
      <c r="BF2009" s="192">
        <f>IF(N2009="snížená",J2009,0)</f>
        <v>0</v>
      </c>
      <c r="BG2009" s="192">
        <f>IF(N2009="zákl. přenesená",J2009,0)</f>
        <v>0</v>
      </c>
      <c r="BH2009" s="192">
        <f>IF(N2009="sníž. přenesená",J2009,0)</f>
        <v>0</v>
      </c>
      <c r="BI2009" s="192">
        <f>IF(N2009="nulová",J2009,0)</f>
        <v>0</v>
      </c>
      <c r="BJ2009" s="19" t="s">
        <v>84</v>
      </c>
      <c r="BK2009" s="192">
        <f>ROUND(I2009*H2009,2)</f>
        <v>0</v>
      </c>
      <c r="BL2009" s="19" t="s">
        <v>339</v>
      </c>
      <c r="BM2009" s="191" t="s">
        <v>2818</v>
      </c>
    </row>
    <row r="2010" spans="1:65" s="2" customFormat="1" ht="11.25">
      <c r="A2010" s="36"/>
      <c r="B2010" s="37"/>
      <c r="C2010" s="38"/>
      <c r="D2010" s="193" t="s">
        <v>152</v>
      </c>
      <c r="E2010" s="38"/>
      <c r="F2010" s="194" t="s">
        <v>2819</v>
      </c>
      <c r="G2010" s="38"/>
      <c r="H2010" s="38"/>
      <c r="I2010" s="195"/>
      <c r="J2010" s="38"/>
      <c r="K2010" s="38"/>
      <c r="L2010" s="41"/>
      <c r="M2010" s="196"/>
      <c r="N2010" s="197"/>
      <c r="O2010" s="66"/>
      <c r="P2010" s="66"/>
      <c r="Q2010" s="66"/>
      <c r="R2010" s="66"/>
      <c r="S2010" s="66"/>
      <c r="T2010" s="67"/>
      <c r="U2010" s="36"/>
      <c r="V2010" s="36"/>
      <c r="W2010" s="36"/>
      <c r="X2010" s="36"/>
      <c r="Y2010" s="36"/>
      <c r="Z2010" s="36"/>
      <c r="AA2010" s="36"/>
      <c r="AB2010" s="36"/>
      <c r="AC2010" s="36"/>
      <c r="AD2010" s="36"/>
      <c r="AE2010" s="36"/>
      <c r="AT2010" s="19" t="s">
        <v>152</v>
      </c>
      <c r="AU2010" s="19" t="s">
        <v>86</v>
      </c>
    </row>
    <row r="2011" spans="1:65" s="2" customFormat="1" ht="49.15" customHeight="1">
      <c r="A2011" s="36"/>
      <c r="B2011" s="37"/>
      <c r="C2011" s="180" t="s">
        <v>2820</v>
      </c>
      <c r="D2011" s="180" t="s">
        <v>145</v>
      </c>
      <c r="E2011" s="181" t="s">
        <v>2821</v>
      </c>
      <c r="F2011" s="182" t="s">
        <v>2822</v>
      </c>
      <c r="G2011" s="183" t="s">
        <v>335</v>
      </c>
      <c r="H2011" s="184">
        <v>1.482</v>
      </c>
      <c r="I2011" s="185"/>
      <c r="J2011" s="186">
        <f>ROUND(I2011*H2011,2)</f>
        <v>0</v>
      </c>
      <c r="K2011" s="182" t="s">
        <v>149</v>
      </c>
      <c r="L2011" s="41"/>
      <c r="M2011" s="187" t="s">
        <v>19</v>
      </c>
      <c r="N2011" s="188" t="s">
        <v>47</v>
      </c>
      <c r="O2011" s="66"/>
      <c r="P2011" s="189">
        <f>O2011*H2011</f>
        <v>0</v>
      </c>
      <c r="Q2011" s="189">
        <v>0</v>
      </c>
      <c r="R2011" s="189">
        <f>Q2011*H2011</f>
        <v>0</v>
      </c>
      <c r="S2011" s="189">
        <v>0</v>
      </c>
      <c r="T2011" s="190">
        <f>S2011*H2011</f>
        <v>0</v>
      </c>
      <c r="U2011" s="36"/>
      <c r="V2011" s="36"/>
      <c r="W2011" s="36"/>
      <c r="X2011" s="36"/>
      <c r="Y2011" s="36"/>
      <c r="Z2011" s="36"/>
      <c r="AA2011" s="36"/>
      <c r="AB2011" s="36"/>
      <c r="AC2011" s="36"/>
      <c r="AD2011" s="36"/>
      <c r="AE2011" s="36"/>
      <c r="AR2011" s="191" t="s">
        <v>339</v>
      </c>
      <c r="AT2011" s="191" t="s">
        <v>145</v>
      </c>
      <c r="AU2011" s="191" t="s">
        <v>86</v>
      </c>
      <c r="AY2011" s="19" t="s">
        <v>142</v>
      </c>
      <c r="BE2011" s="192">
        <f>IF(N2011="základní",J2011,0)</f>
        <v>0</v>
      </c>
      <c r="BF2011" s="192">
        <f>IF(N2011="snížená",J2011,0)</f>
        <v>0</v>
      </c>
      <c r="BG2011" s="192">
        <f>IF(N2011="zákl. přenesená",J2011,0)</f>
        <v>0</v>
      </c>
      <c r="BH2011" s="192">
        <f>IF(N2011="sníž. přenesená",J2011,0)</f>
        <v>0</v>
      </c>
      <c r="BI2011" s="192">
        <f>IF(N2011="nulová",J2011,0)</f>
        <v>0</v>
      </c>
      <c r="BJ2011" s="19" t="s">
        <v>84</v>
      </c>
      <c r="BK2011" s="192">
        <f>ROUND(I2011*H2011,2)</f>
        <v>0</v>
      </c>
      <c r="BL2011" s="19" t="s">
        <v>339</v>
      </c>
      <c r="BM2011" s="191" t="s">
        <v>2823</v>
      </c>
    </row>
    <row r="2012" spans="1:65" s="2" customFormat="1" ht="11.25">
      <c r="A2012" s="36"/>
      <c r="B2012" s="37"/>
      <c r="C2012" s="38"/>
      <c r="D2012" s="193" t="s">
        <v>152</v>
      </c>
      <c r="E2012" s="38"/>
      <c r="F2012" s="194" t="s">
        <v>2824</v>
      </c>
      <c r="G2012" s="38"/>
      <c r="H2012" s="38"/>
      <c r="I2012" s="195"/>
      <c r="J2012" s="38"/>
      <c r="K2012" s="38"/>
      <c r="L2012" s="41"/>
      <c r="M2012" s="196"/>
      <c r="N2012" s="197"/>
      <c r="O2012" s="66"/>
      <c r="P2012" s="66"/>
      <c r="Q2012" s="66"/>
      <c r="R2012" s="66"/>
      <c r="S2012" s="66"/>
      <c r="T2012" s="67"/>
      <c r="U2012" s="36"/>
      <c r="V2012" s="36"/>
      <c r="W2012" s="36"/>
      <c r="X2012" s="36"/>
      <c r="Y2012" s="36"/>
      <c r="Z2012" s="36"/>
      <c r="AA2012" s="36"/>
      <c r="AB2012" s="36"/>
      <c r="AC2012" s="36"/>
      <c r="AD2012" s="36"/>
      <c r="AE2012" s="36"/>
      <c r="AT2012" s="19" t="s">
        <v>152</v>
      </c>
      <c r="AU2012" s="19" t="s">
        <v>86</v>
      </c>
    </row>
    <row r="2013" spans="1:65" s="12" customFormat="1" ht="22.9" customHeight="1">
      <c r="B2013" s="164"/>
      <c r="C2013" s="165"/>
      <c r="D2013" s="166" t="s">
        <v>75</v>
      </c>
      <c r="E2013" s="178" t="s">
        <v>2825</v>
      </c>
      <c r="F2013" s="178" t="s">
        <v>2826</v>
      </c>
      <c r="G2013" s="165"/>
      <c r="H2013" s="165"/>
      <c r="I2013" s="168"/>
      <c r="J2013" s="179">
        <f>BK2013</f>
        <v>0</v>
      </c>
      <c r="K2013" s="165"/>
      <c r="L2013" s="170"/>
      <c r="M2013" s="171"/>
      <c r="N2013" s="172"/>
      <c r="O2013" s="172"/>
      <c r="P2013" s="173">
        <f>SUM(P2014:P2110)</f>
        <v>0</v>
      </c>
      <c r="Q2013" s="172"/>
      <c r="R2013" s="173">
        <f>SUM(R2014:R2110)</f>
        <v>0.8928914</v>
      </c>
      <c r="S2013" s="172"/>
      <c r="T2013" s="174">
        <f>SUM(T2014:T2110)</f>
        <v>0</v>
      </c>
      <c r="AR2013" s="175" t="s">
        <v>86</v>
      </c>
      <c r="AT2013" s="176" t="s">
        <v>75</v>
      </c>
      <c r="AU2013" s="176" t="s">
        <v>84</v>
      </c>
      <c r="AY2013" s="175" t="s">
        <v>142</v>
      </c>
      <c r="BK2013" s="177">
        <f>SUM(BK2014:BK2110)</f>
        <v>0</v>
      </c>
    </row>
    <row r="2014" spans="1:65" s="2" customFormat="1" ht="37.9" customHeight="1">
      <c r="A2014" s="36"/>
      <c r="B2014" s="37"/>
      <c r="C2014" s="180" t="s">
        <v>2827</v>
      </c>
      <c r="D2014" s="180" t="s">
        <v>145</v>
      </c>
      <c r="E2014" s="181" t="s">
        <v>2828</v>
      </c>
      <c r="F2014" s="182" t="s">
        <v>2829</v>
      </c>
      <c r="G2014" s="183" t="s">
        <v>251</v>
      </c>
      <c r="H2014" s="184">
        <v>51.58</v>
      </c>
      <c r="I2014" s="185"/>
      <c r="J2014" s="186">
        <f>ROUND(I2014*H2014,2)</f>
        <v>0</v>
      </c>
      <c r="K2014" s="182" t="s">
        <v>19</v>
      </c>
      <c r="L2014" s="41"/>
      <c r="M2014" s="187" t="s">
        <v>19</v>
      </c>
      <c r="N2014" s="188" t="s">
        <v>47</v>
      </c>
      <c r="O2014" s="66"/>
      <c r="P2014" s="189">
        <f>O2014*H2014</f>
        <v>0</v>
      </c>
      <c r="Q2014" s="189">
        <v>7.4999999999999997E-3</v>
      </c>
      <c r="R2014" s="189">
        <f>Q2014*H2014</f>
        <v>0.38684999999999997</v>
      </c>
      <c r="S2014" s="189">
        <v>0</v>
      </c>
      <c r="T2014" s="190">
        <f>S2014*H2014</f>
        <v>0</v>
      </c>
      <c r="U2014" s="36"/>
      <c r="V2014" s="36"/>
      <c r="W2014" s="36"/>
      <c r="X2014" s="36"/>
      <c r="Y2014" s="36"/>
      <c r="Z2014" s="36"/>
      <c r="AA2014" s="36"/>
      <c r="AB2014" s="36"/>
      <c r="AC2014" s="36"/>
      <c r="AD2014" s="36"/>
      <c r="AE2014" s="36"/>
      <c r="AR2014" s="191" t="s">
        <v>339</v>
      </c>
      <c r="AT2014" s="191" t="s">
        <v>145</v>
      </c>
      <c r="AU2014" s="191" t="s">
        <v>86</v>
      </c>
      <c r="AY2014" s="19" t="s">
        <v>142</v>
      </c>
      <c r="BE2014" s="192">
        <f>IF(N2014="základní",J2014,0)</f>
        <v>0</v>
      </c>
      <c r="BF2014" s="192">
        <f>IF(N2014="snížená",J2014,0)</f>
        <v>0</v>
      </c>
      <c r="BG2014" s="192">
        <f>IF(N2014="zákl. přenesená",J2014,0)</f>
        <v>0</v>
      </c>
      <c r="BH2014" s="192">
        <f>IF(N2014="sníž. přenesená",J2014,0)</f>
        <v>0</v>
      </c>
      <c r="BI2014" s="192">
        <f>IF(N2014="nulová",J2014,0)</f>
        <v>0</v>
      </c>
      <c r="BJ2014" s="19" t="s">
        <v>84</v>
      </c>
      <c r="BK2014" s="192">
        <f>ROUND(I2014*H2014,2)</f>
        <v>0</v>
      </c>
      <c r="BL2014" s="19" t="s">
        <v>339</v>
      </c>
      <c r="BM2014" s="191" t="s">
        <v>2830</v>
      </c>
    </row>
    <row r="2015" spans="1:65" s="13" customFormat="1" ht="11.25">
      <c r="B2015" s="206"/>
      <c r="C2015" s="207"/>
      <c r="D2015" s="198" t="s">
        <v>254</v>
      </c>
      <c r="E2015" s="208" t="s">
        <v>19</v>
      </c>
      <c r="F2015" s="209" t="s">
        <v>1042</v>
      </c>
      <c r="G2015" s="207"/>
      <c r="H2015" s="210">
        <v>10.220000000000001</v>
      </c>
      <c r="I2015" s="211"/>
      <c r="J2015" s="207"/>
      <c r="K2015" s="207"/>
      <c r="L2015" s="212"/>
      <c r="M2015" s="213"/>
      <c r="N2015" s="214"/>
      <c r="O2015" s="214"/>
      <c r="P2015" s="214"/>
      <c r="Q2015" s="214"/>
      <c r="R2015" s="214"/>
      <c r="S2015" s="214"/>
      <c r="T2015" s="215"/>
      <c r="AT2015" s="216" t="s">
        <v>254</v>
      </c>
      <c r="AU2015" s="216" t="s">
        <v>86</v>
      </c>
      <c r="AV2015" s="13" t="s">
        <v>86</v>
      </c>
      <c r="AW2015" s="13" t="s">
        <v>37</v>
      </c>
      <c r="AX2015" s="13" t="s">
        <v>76</v>
      </c>
      <c r="AY2015" s="216" t="s">
        <v>142</v>
      </c>
    </row>
    <row r="2016" spans="1:65" s="13" customFormat="1" ht="11.25">
      <c r="B2016" s="206"/>
      <c r="C2016" s="207"/>
      <c r="D2016" s="198" t="s">
        <v>254</v>
      </c>
      <c r="E2016" s="208" t="s">
        <v>19</v>
      </c>
      <c r="F2016" s="209" t="s">
        <v>1043</v>
      </c>
      <c r="G2016" s="207"/>
      <c r="H2016" s="210">
        <v>24.87</v>
      </c>
      <c r="I2016" s="211"/>
      <c r="J2016" s="207"/>
      <c r="K2016" s="207"/>
      <c r="L2016" s="212"/>
      <c r="M2016" s="213"/>
      <c r="N2016" s="214"/>
      <c r="O2016" s="214"/>
      <c r="P2016" s="214"/>
      <c r="Q2016" s="214"/>
      <c r="R2016" s="214"/>
      <c r="S2016" s="214"/>
      <c r="T2016" s="215"/>
      <c r="AT2016" s="216" t="s">
        <v>254</v>
      </c>
      <c r="AU2016" s="216" t="s">
        <v>86</v>
      </c>
      <c r="AV2016" s="13" t="s">
        <v>86</v>
      </c>
      <c r="AW2016" s="13" t="s">
        <v>37</v>
      </c>
      <c r="AX2016" s="13" t="s">
        <v>76</v>
      </c>
      <c r="AY2016" s="216" t="s">
        <v>142</v>
      </c>
    </row>
    <row r="2017" spans="1:65" s="13" customFormat="1" ht="11.25">
      <c r="B2017" s="206"/>
      <c r="C2017" s="207"/>
      <c r="D2017" s="198" t="s">
        <v>254</v>
      </c>
      <c r="E2017" s="208" t="s">
        <v>19</v>
      </c>
      <c r="F2017" s="209" t="s">
        <v>1044</v>
      </c>
      <c r="G2017" s="207"/>
      <c r="H2017" s="210">
        <v>2.5499999999999998</v>
      </c>
      <c r="I2017" s="211"/>
      <c r="J2017" s="207"/>
      <c r="K2017" s="207"/>
      <c r="L2017" s="212"/>
      <c r="M2017" s="213"/>
      <c r="N2017" s="214"/>
      <c r="O2017" s="214"/>
      <c r="P2017" s="214"/>
      <c r="Q2017" s="214"/>
      <c r="R2017" s="214"/>
      <c r="S2017" s="214"/>
      <c r="T2017" s="215"/>
      <c r="AT2017" s="216" t="s">
        <v>254</v>
      </c>
      <c r="AU2017" s="216" t="s">
        <v>86</v>
      </c>
      <c r="AV2017" s="13" t="s">
        <v>86</v>
      </c>
      <c r="AW2017" s="13" t="s">
        <v>37</v>
      </c>
      <c r="AX2017" s="13" t="s">
        <v>76</v>
      </c>
      <c r="AY2017" s="216" t="s">
        <v>142</v>
      </c>
    </row>
    <row r="2018" spans="1:65" s="13" customFormat="1" ht="11.25">
      <c r="B2018" s="206"/>
      <c r="C2018" s="207"/>
      <c r="D2018" s="198" t="s">
        <v>254</v>
      </c>
      <c r="E2018" s="208" t="s">
        <v>19</v>
      </c>
      <c r="F2018" s="209" t="s">
        <v>1045</v>
      </c>
      <c r="G2018" s="207"/>
      <c r="H2018" s="210">
        <v>4.49</v>
      </c>
      <c r="I2018" s="211"/>
      <c r="J2018" s="207"/>
      <c r="K2018" s="207"/>
      <c r="L2018" s="212"/>
      <c r="M2018" s="213"/>
      <c r="N2018" s="214"/>
      <c r="O2018" s="214"/>
      <c r="P2018" s="214"/>
      <c r="Q2018" s="214"/>
      <c r="R2018" s="214"/>
      <c r="S2018" s="214"/>
      <c r="T2018" s="215"/>
      <c r="AT2018" s="216" t="s">
        <v>254</v>
      </c>
      <c r="AU2018" s="216" t="s">
        <v>86</v>
      </c>
      <c r="AV2018" s="13" t="s">
        <v>86</v>
      </c>
      <c r="AW2018" s="13" t="s">
        <v>37</v>
      </c>
      <c r="AX2018" s="13" t="s">
        <v>76</v>
      </c>
      <c r="AY2018" s="216" t="s">
        <v>142</v>
      </c>
    </row>
    <row r="2019" spans="1:65" s="13" customFormat="1" ht="11.25">
      <c r="B2019" s="206"/>
      <c r="C2019" s="207"/>
      <c r="D2019" s="198" t="s">
        <v>254</v>
      </c>
      <c r="E2019" s="208" t="s">
        <v>19</v>
      </c>
      <c r="F2019" s="209" t="s">
        <v>1046</v>
      </c>
      <c r="G2019" s="207"/>
      <c r="H2019" s="210">
        <v>1.71</v>
      </c>
      <c r="I2019" s="211"/>
      <c r="J2019" s="207"/>
      <c r="K2019" s="207"/>
      <c r="L2019" s="212"/>
      <c r="M2019" s="213"/>
      <c r="N2019" s="214"/>
      <c r="O2019" s="214"/>
      <c r="P2019" s="214"/>
      <c r="Q2019" s="214"/>
      <c r="R2019" s="214"/>
      <c r="S2019" s="214"/>
      <c r="T2019" s="215"/>
      <c r="AT2019" s="216" t="s">
        <v>254</v>
      </c>
      <c r="AU2019" s="216" t="s">
        <v>86</v>
      </c>
      <c r="AV2019" s="13" t="s">
        <v>86</v>
      </c>
      <c r="AW2019" s="13" t="s">
        <v>37</v>
      </c>
      <c r="AX2019" s="13" t="s">
        <v>76</v>
      </c>
      <c r="AY2019" s="216" t="s">
        <v>142</v>
      </c>
    </row>
    <row r="2020" spans="1:65" s="13" customFormat="1" ht="11.25">
      <c r="B2020" s="206"/>
      <c r="C2020" s="207"/>
      <c r="D2020" s="198" t="s">
        <v>254</v>
      </c>
      <c r="E2020" s="208" t="s">
        <v>19</v>
      </c>
      <c r="F2020" s="209" t="s">
        <v>1047</v>
      </c>
      <c r="G2020" s="207"/>
      <c r="H2020" s="210">
        <v>1.71</v>
      </c>
      <c r="I2020" s="211"/>
      <c r="J2020" s="207"/>
      <c r="K2020" s="207"/>
      <c r="L2020" s="212"/>
      <c r="M2020" s="213"/>
      <c r="N2020" s="214"/>
      <c r="O2020" s="214"/>
      <c r="P2020" s="214"/>
      <c r="Q2020" s="214"/>
      <c r="R2020" s="214"/>
      <c r="S2020" s="214"/>
      <c r="T2020" s="215"/>
      <c r="AT2020" s="216" t="s">
        <v>254</v>
      </c>
      <c r="AU2020" s="216" t="s">
        <v>86</v>
      </c>
      <c r="AV2020" s="13" t="s">
        <v>86</v>
      </c>
      <c r="AW2020" s="13" t="s">
        <v>37</v>
      </c>
      <c r="AX2020" s="13" t="s">
        <v>76</v>
      </c>
      <c r="AY2020" s="216" t="s">
        <v>142</v>
      </c>
    </row>
    <row r="2021" spans="1:65" s="13" customFormat="1" ht="11.25">
      <c r="B2021" s="206"/>
      <c r="C2021" s="207"/>
      <c r="D2021" s="198" t="s">
        <v>254</v>
      </c>
      <c r="E2021" s="208" t="s">
        <v>19</v>
      </c>
      <c r="F2021" s="209" t="s">
        <v>1048</v>
      </c>
      <c r="G2021" s="207"/>
      <c r="H2021" s="210">
        <v>4.3099999999999996</v>
      </c>
      <c r="I2021" s="211"/>
      <c r="J2021" s="207"/>
      <c r="K2021" s="207"/>
      <c r="L2021" s="212"/>
      <c r="M2021" s="213"/>
      <c r="N2021" s="214"/>
      <c r="O2021" s="214"/>
      <c r="P2021" s="214"/>
      <c r="Q2021" s="214"/>
      <c r="R2021" s="214"/>
      <c r="S2021" s="214"/>
      <c r="T2021" s="215"/>
      <c r="AT2021" s="216" t="s">
        <v>254</v>
      </c>
      <c r="AU2021" s="216" t="s">
        <v>86</v>
      </c>
      <c r="AV2021" s="13" t="s">
        <v>86</v>
      </c>
      <c r="AW2021" s="13" t="s">
        <v>37</v>
      </c>
      <c r="AX2021" s="13" t="s">
        <v>76</v>
      </c>
      <c r="AY2021" s="216" t="s">
        <v>142</v>
      </c>
    </row>
    <row r="2022" spans="1:65" s="13" customFormat="1" ht="11.25">
      <c r="B2022" s="206"/>
      <c r="C2022" s="207"/>
      <c r="D2022" s="198" t="s">
        <v>254</v>
      </c>
      <c r="E2022" s="208" t="s">
        <v>19</v>
      </c>
      <c r="F2022" s="209" t="s">
        <v>1049</v>
      </c>
      <c r="G2022" s="207"/>
      <c r="H2022" s="210">
        <v>1.72</v>
      </c>
      <c r="I2022" s="211"/>
      <c r="J2022" s="207"/>
      <c r="K2022" s="207"/>
      <c r="L2022" s="212"/>
      <c r="M2022" s="213"/>
      <c r="N2022" s="214"/>
      <c r="O2022" s="214"/>
      <c r="P2022" s="214"/>
      <c r="Q2022" s="214"/>
      <c r="R2022" s="214"/>
      <c r="S2022" s="214"/>
      <c r="T2022" s="215"/>
      <c r="AT2022" s="216" t="s">
        <v>254</v>
      </c>
      <c r="AU2022" s="216" t="s">
        <v>86</v>
      </c>
      <c r="AV2022" s="13" t="s">
        <v>86</v>
      </c>
      <c r="AW2022" s="13" t="s">
        <v>37</v>
      </c>
      <c r="AX2022" s="13" t="s">
        <v>76</v>
      </c>
      <c r="AY2022" s="216" t="s">
        <v>142</v>
      </c>
    </row>
    <row r="2023" spans="1:65" s="14" customFormat="1" ht="11.25">
      <c r="B2023" s="217"/>
      <c r="C2023" s="218"/>
      <c r="D2023" s="198" t="s">
        <v>254</v>
      </c>
      <c r="E2023" s="219" t="s">
        <v>19</v>
      </c>
      <c r="F2023" s="220" t="s">
        <v>266</v>
      </c>
      <c r="G2023" s="218"/>
      <c r="H2023" s="221">
        <v>51.58</v>
      </c>
      <c r="I2023" s="222"/>
      <c r="J2023" s="218"/>
      <c r="K2023" s="218"/>
      <c r="L2023" s="223"/>
      <c r="M2023" s="224"/>
      <c r="N2023" s="225"/>
      <c r="O2023" s="225"/>
      <c r="P2023" s="225"/>
      <c r="Q2023" s="225"/>
      <c r="R2023" s="225"/>
      <c r="S2023" s="225"/>
      <c r="T2023" s="226"/>
      <c r="AT2023" s="227" t="s">
        <v>254</v>
      </c>
      <c r="AU2023" s="227" t="s">
        <v>86</v>
      </c>
      <c r="AV2023" s="14" t="s">
        <v>167</v>
      </c>
      <c r="AW2023" s="14" t="s">
        <v>37</v>
      </c>
      <c r="AX2023" s="14" t="s">
        <v>84</v>
      </c>
      <c r="AY2023" s="227" t="s">
        <v>142</v>
      </c>
    </row>
    <row r="2024" spans="1:65" s="2" customFormat="1" ht="21.75" customHeight="1">
      <c r="A2024" s="36"/>
      <c r="B2024" s="37"/>
      <c r="C2024" s="180" t="s">
        <v>2831</v>
      </c>
      <c r="D2024" s="180" t="s">
        <v>145</v>
      </c>
      <c r="E2024" s="181" t="s">
        <v>2832</v>
      </c>
      <c r="F2024" s="182" t="s">
        <v>2833</v>
      </c>
      <c r="G2024" s="183" t="s">
        <v>251</v>
      </c>
      <c r="H2024" s="184">
        <v>51.58</v>
      </c>
      <c r="I2024" s="185"/>
      <c r="J2024" s="186">
        <f>ROUND(I2024*H2024,2)</f>
        <v>0</v>
      </c>
      <c r="K2024" s="182" t="s">
        <v>149</v>
      </c>
      <c r="L2024" s="41"/>
      <c r="M2024" s="187" t="s">
        <v>19</v>
      </c>
      <c r="N2024" s="188" t="s">
        <v>47</v>
      </c>
      <c r="O2024" s="66"/>
      <c r="P2024" s="189">
        <f>O2024*H2024</f>
        <v>0</v>
      </c>
      <c r="Q2024" s="189">
        <v>0</v>
      </c>
      <c r="R2024" s="189">
        <f>Q2024*H2024</f>
        <v>0</v>
      </c>
      <c r="S2024" s="189">
        <v>0</v>
      </c>
      <c r="T2024" s="190">
        <f>S2024*H2024</f>
        <v>0</v>
      </c>
      <c r="U2024" s="36"/>
      <c r="V2024" s="36"/>
      <c r="W2024" s="36"/>
      <c r="X2024" s="36"/>
      <c r="Y2024" s="36"/>
      <c r="Z2024" s="36"/>
      <c r="AA2024" s="36"/>
      <c r="AB2024" s="36"/>
      <c r="AC2024" s="36"/>
      <c r="AD2024" s="36"/>
      <c r="AE2024" s="36"/>
      <c r="AR2024" s="191" t="s">
        <v>339</v>
      </c>
      <c r="AT2024" s="191" t="s">
        <v>145</v>
      </c>
      <c r="AU2024" s="191" t="s">
        <v>86</v>
      </c>
      <c r="AY2024" s="19" t="s">
        <v>142</v>
      </c>
      <c r="BE2024" s="192">
        <f>IF(N2024="základní",J2024,0)</f>
        <v>0</v>
      </c>
      <c r="BF2024" s="192">
        <f>IF(N2024="snížená",J2024,0)</f>
        <v>0</v>
      </c>
      <c r="BG2024" s="192">
        <f>IF(N2024="zákl. přenesená",J2024,0)</f>
        <v>0</v>
      </c>
      <c r="BH2024" s="192">
        <f>IF(N2024="sníž. přenesená",J2024,0)</f>
        <v>0</v>
      </c>
      <c r="BI2024" s="192">
        <f>IF(N2024="nulová",J2024,0)</f>
        <v>0</v>
      </c>
      <c r="BJ2024" s="19" t="s">
        <v>84</v>
      </c>
      <c r="BK2024" s="192">
        <f>ROUND(I2024*H2024,2)</f>
        <v>0</v>
      </c>
      <c r="BL2024" s="19" t="s">
        <v>339</v>
      </c>
      <c r="BM2024" s="191" t="s">
        <v>2834</v>
      </c>
    </row>
    <row r="2025" spans="1:65" s="2" customFormat="1" ht="11.25">
      <c r="A2025" s="36"/>
      <c r="B2025" s="37"/>
      <c r="C2025" s="38"/>
      <c r="D2025" s="193" t="s">
        <v>152</v>
      </c>
      <c r="E2025" s="38"/>
      <c r="F2025" s="194" t="s">
        <v>2835</v>
      </c>
      <c r="G2025" s="38"/>
      <c r="H2025" s="38"/>
      <c r="I2025" s="195"/>
      <c r="J2025" s="38"/>
      <c r="K2025" s="38"/>
      <c r="L2025" s="41"/>
      <c r="M2025" s="196"/>
      <c r="N2025" s="197"/>
      <c r="O2025" s="66"/>
      <c r="P2025" s="66"/>
      <c r="Q2025" s="66"/>
      <c r="R2025" s="66"/>
      <c r="S2025" s="66"/>
      <c r="T2025" s="67"/>
      <c r="U2025" s="36"/>
      <c r="V2025" s="36"/>
      <c r="W2025" s="36"/>
      <c r="X2025" s="36"/>
      <c r="Y2025" s="36"/>
      <c r="Z2025" s="36"/>
      <c r="AA2025" s="36"/>
      <c r="AB2025" s="36"/>
      <c r="AC2025" s="36"/>
      <c r="AD2025" s="36"/>
      <c r="AE2025" s="36"/>
      <c r="AT2025" s="19" t="s">
        <v>152</v>
      </c>
      <c r="AU2025" s="19" t="s">
        <v>86</v>
      </c>
    </row>
    <row r="2026" spans="1:65" s="13" customFormat="1" ht="11.25">
      <c r="B2026" s="206"/>
      <c r="C2026" s="207"/>
      <c r="D2026" s="198" t="s">
        <v>254</v>
      </c>
      <c r="E2026" s="208" t="s">
        <v>19</v>
      </c>
      <c r="F2026" s="209" t="s">
        <v>1042</v>
      </c>
      <c r="G2026" s="207"/>
      <c r="H2026" s="210">
        <v>10.220000000000001</v>
      </c>
      <c r="I2026" s="211"/>
      <c r="J2026" s="207"/>
      <c r="K2026" s="207"/>
      <c r="L2026" s="212"/>
      <c r="M2026" s="213"/>
      <c r="N2026" s="214"/>
      <c r="O2026" s="214"/>
      <c r="P2026" s="214"/>
      <c r="Q2026" s="214"/>
      <c r="R2026" s="214"/>
      <c r="S2026" s="214"/>
      <c r="T2026" s="215"/>
      <c r="AT2026" s="216" t="s">
        <v>254</v>
      </c>
      <c r="AU2026" s="216" t="s">
        <v>86</v>
      </c>
      <c r="AV2026" s="13" t="s">
        <v>86</v>
      </c>
      <c r="AW2026" s="13" t="s">
        <v>37</v>
      </c>
      <c r="AX2026" s="13" t="s">
        <v>76</v>
      </c>
      <c r="AY2026" s="216" t="s">
        <v>142</v>
      </c>
    </row>
    <row r="2027" spans="1:65" s="13" customFormat="1" ht="11.25">
      <c r="B2027" s="206"/>
      <c r="C2027" s="207"/>
      <c r="D2027" s="198" t="s">
        <v>254</v>
      </c>
      <c r="E2027" s="208" t="s">
        <v>19</v>
      </c>
      <c r="F2027" s="209" t="s">
        <v>1043</v>
      </c>
      <c r="G2027" s="207"/>
      <c r="H2027" s="210">
        <v>24.87</v>
      </c>
      <c r="I2027" s="211"/>
      <c r="J2027" s="207"/>
      <c r="K2027" s="207"/>
      <c r="L2027" s="212"/>
      <c r="M2027" s="213"/>
      <c r="N2027" s="214"/>
      <c r="O2027" s="214"/>
      <c r="P2027" s="214"/>
      <c r="Q2027" s="214"/>
      <c r="R2027" s="214"/>
      <c r="S2027" s="214"/>
      <c r="T2027" s="215"/>
      <c r="AT2027" s="216" t="s">
        <v>254</v>
      </c>
      <c r="AU2027" s="216" t="s">
        <v>86</v>
      </c>
      <c r="AV2027" s="13" t="s">
        <v>86</v>
      </c>
      <c r="AW2027" s="13" t="s">
        <v>37</v>
      </c>
      <c r="AX2027" s="13" t="s">
        <v>76</v>
      </c>
      <c r="AY2027" s="216" t="s">
        <v>142</v>
      </c>
    </row>
    <row r="2028" spans="1:65" s="13" customFormat="1" ht="11.25">
      <c r="B2028" s="206"/>
      <c r="C2028" s="207"/>
      <c r="D2028" s="198" t="s">
        <v>254</v>
      </c>
      <c r="E2028" s="208" t="s">
        <v>19</v>
      </c>
      <c r="F2028" s="209" t="s">
        <v>1044</v>
      </c>
      <c r="G2028" s="207"/>
      <c r="H2028" s="210">
        <v>2.5499999999999998</v>
      </c>
      <c r="I2028" s="211"/>
      <c r="J2028" s="207"/>
      <c r="K2028" s="207"/>
      <c r="L2028" s="212"/>
      <c r="M2028" s="213"/>
      <c r="N2028" s="214"/>
      <c r="O2028" s="214"/>
      <c r="P2028" s="214"/>
      <c r="Q2028" s="214"/>
      <c r="R2028" s="214"/>
      <c r="S2028" s="214"/>
      <c r="T2028" s="215"/>
      <c r="AT2028" s="216" t="s">
        <v>254</v>
      </c>
      <c r="AU2028" s="216" t="s">
        <v>86</v>
      </c>
      <c r="AV2028" s="13" t="s">
        <v>86</v>
      </c>
      <c r="AW2028" s="13" t="s">
        <v>37</v>
      </c>
      <c r="AX2028" s="13" t="s">
        <v>76</v>
      </c>
      <c r="AY2028" s="216" t="s">
        <v>142</v>
      </c>
    </row>
    <row r="2029" spans="1:65" s="13" customFormat="1" ht="11.25">
      <c r="B2029" s="206"/>
      <c r="C2029" s="207"/>
      <c r="D2029" s="198" t="s">
        <v>254</v>
      </c>
      <c r="E2029" s="208" t="s">
        <v>19</v>
      </c>
      <c r="F2029" s="209" t="s">
        <v>1045</v>
      </c>
      <c r="G2029" s="207"/>
      <c r="H2029" s="210">
        <v>4.49</v>
      </c>
      <c r="I2029" s="211"/>
      <c r="J2029" s="207"/>
      <c r="K2029" s="207"/>
      <c r="L2029" s="212"/>
      <c r="M2029" s="213"/>
      <c r="N2029" s="214"/>
      <c r="O2029" s="214"/>
      <c r="P2029" s="214"/>
      <c r="Q2029" s="214"/>
      <c r="R2029" s="214"/>
      <c r="S2029" s="214"/>
      <c r="T2029" s="215"/>
      <c r="AT2029" s="216" t="s">
        <v>254</v>
      </c>
      <c r="AU2029" s="216" t="s">
        <v>86</v>
      </c>
      <c r="AV2029" s="13" t="s">
        <v>86</v>
      </c>
      <c r="AW2029" s="13" t="s">
        <v>37</v>
      </c>
      <c r="AX2029" s="13" t="s">
        <v>76</v>
      </c>
      <c r="AY2029" s="216" t="s">
        <v>142</v>
      </c>
    </row>
    <row r="2030" spans="1:65" s="13" customFormat="1" ht="11.25">
      <c r="B2030" s="206"/>
      <c r="C2030" s="207"/>
      <c r="D2030" s="198" t="s">
        <v>254</v>
      </c>
      <c r="E2030" s="208" t="s">
        <v>19</v>
      </c>
      <c r="F2030" s="209" t="s">
        <v>1046</v>
      </c>
      <c r="G2030" s="207"/>
      <c r="H2030" s="210">
        <v>1.71</v>
      </c>
      <c r="I2030" s="211"/>
      <c r="J2030" s="207"/>
      <c r="K2030" s="207"/>
      <c r="L2030" s="212"/>
      <c r="M2030" s="213"/>
      <c r="N2030" s="214"/>
      <c r="O2030" s="214"/>
      <c r="P2030" s="214"/>
      <c r="Q2030" s="214"/>
      <c r="R2030" s="214"/>
      <c r="S2030" s="214"/>
      <c r="T2030" s="215"/>
      <c r="AT2030" s="216" t="s">
        <v>254</v>
      </c>
      <c r="AU2030" s="216" t="s">
        <v>86</v>
      </c>
      <c r="AV2030" s="13" t="s">
        <v>86</v>
      </c>
      <c r="AW2030" s="13" t="s">
        <v>37</v>
      </c>
      <c r="AX2030" s="13" t="s">
        <v>76</v>
      </c>
      <c r="AY2030" s="216" t="s">
        <v>142</v>
      </c>
    </row>
    <row r="2031" spans="1:65" s="13" customFormat="1" ht="11.25">
      <c r="B2031" s="206"/>
      <c r="C2031" s="207"/>
      <c r="D2031" s="198" t="s">
        <v>254</v>
      </c>
      <c r="E2031" s="208" t="s">
        <v>19</v>
      </c>
      <c r="F2031" s="209" t="s">
        <v>1047</v>
      </c>
      <c r="G2031" s="207"/>
      <c r="H2031" s="210">
        <v>1.71</v>
      </c>
      <c r="I2031" s="211"/>
      <c r="J2031" s="207"/>
      <c r="K2031" s="207"/>
      <c r="L2031" s="212"/>
      <c r="M2031" s="213"/>
      <c r="N2031" s="214"/>
      <c r="O2031" s="214"/>
      <c r="P2031" s="214"/>
      <c r="Q2031" s="214"/>
      <c r="R2031" s="214"/>
      <c r="S2031" s="214"/>
      <c r="T2031" s="215"/>
      <c r="AT2031" s="216" t="s">
        <v>254</v>
      </c>
      <c r="AU2031" s="216" t="s">
        <v>86</v>
      </c>
      <c r="AV2031" s="13" t="s">
        <v>86</v>
      </c>
      <c r="AW2031" s="13" t="s">
        <v>37</v>
      </c>
      <c r="AX2031" s="13" t="s">
        <v>76</v>
      </c>
      <c r="AY2031" s="216" t="s">
        <v>142</v>
      </c>
    </row>
    <row r="2032" spans="1:65" s="13" customFormat="1" ht="11.25">
      <c r="B2032" s="206"/>
      <c r="C2032" s="207"/>
      <c r="D2032" s="198" t="s">
        <v>254</v>
      </c>
      <c r="E2032" s="208" t="s">
        <v>19</v>
      </c>
      <c r="F2032" s="209" t="s">
        <v>1048</v>
      </c>
      <c r="G2032" s="207"/>
      <c r="H2032" s="210">
        <v>4.3099999999999996</v>
      </c>
      <c r="I2032" s="211"/>
      <c r="J2032" s="207"/>
      <c r="K2032" s="207"/>
      <c r="L2032" s="212"/>
      <c r="M2032" s="213"/>
      <c r="N2032" s="214"/>
      <c r="O2032" s="214"/>
      <c r="P2032" s="214"/>
      <c r="Q2032" s="214"/>
      <c r="R2032" s="214"/>
      <c r="S2032" s="214"/>
      <c r="T2032" s="215"/>
      <c r="AT2032" s="216" t="s">
        <v>254</v>
      </c>
      <c r="AU2032" s="216" t="s">
        <v>86</v>
      </c>
      <c r="AV2032" s="13" t="s">
        <v>86</v>
      </c>
      <c r="AW2032" s="13" t="s">
        <v>37</v>
      </c>
      <c r="AX2032" s="13" t="s">
        <v>76</v>
      </c>
      <c r="AY2032" s="216" t="s">
        <v>142</v>
      </c>
    </row>
    <row r="2033" spans="1:65" s="13" customFormat="1" ht="11.25">
      <c r="B2033" s="206"/>
      <c r="C2033" s="207"/>
      <c r="D2033" s="198" t="s">
        <v>254</v>
      </c>
      <c r="E2033" s="208" t="s">
        <v>19</v>
      </c>
      <c r="F2033" s="209" t="s">
        <v>1049</v>
      </c>
      <c r="G2033" s="207"/>
      <c r="H2033" s="210">
        <v>1.72</v>
      </c>
      <c r="I2033" s="211"/>
      <c r="J2033" s="207"/>
      <c r="K2033" s="207"/>
      <c r="L2033" s="212"/>
      <c r="M2033" s="213"/>
      <c r="N2033" s="214"/>
      <c r="O2033" s="214"/>
      <c r="P2033" s="214"/>
      <c r="Q2033" s="214"/>
      <c r="R2033" s="214"/>
      <c r="S2033" s="214"/>
      <c r="T2033" s="215"/>
      <c r="AT2033" s="216" t="s">
        <v>254</v>
      </c>
      <c r="AU2033" s="216" t="s">
        <v>86</v>
      </c>
      <c r="AV2033" s="13" t="s">
        <v>86</v>
      </c>
      <c r="AW2033" s="13" t="s">
        <v>37</v>
      </c>
      <c r="AX2033" s="13" t="s">
        <v>76</v>
      </c>
      <c r="AY2033" s="216" t="s">
        <v>142</v>
      </c>
    </row>
    <row r="2034" spans="1:65" s="14" customFormat="1" ht="11.25">
      <c r="B2034" s="217"/>
      <c r="C2034" s="218"/>
      <c r="D2034" s="198" t="s">
        <v>254</v>
      </c>
      <c r="E2034" s="219" t="s">
        <v>19</v>
      </c>
      <c r="F2034" s="220" t="s">
        <v>266</v>
      </c>
      <c r="G2034" s="218"/>
      <c r="H2034" s="221">
        <v>51.58</v>
      </c>
      <c r="I2034" s="222"/>
      <c r="J2034" s="218"/>
      <c r="K2034" s="218"/>
      <c r="L2034" s="223"/>
      <c r="M2034" s="224"/>
      <c r="N2034" s="225"/>
      <c r="O2034" s="225"/>
      <c r="P2034" s="225"/>
      <c r="Q2034" s="225"/>
      <c r="R2034" s="225"/>
      <c r="S2034" s="225"/>
      <c r="T2034" s="226"/>
      <c r="AT2034" s="227" t="s">
        <v>254</v>
      </c>
      <c r="AU2034" s="227" t="s">
        <v>86</v>
      </c>
      <c r="AV2034" s="14" t="s">
        <v>167</v>
      </c>
      <c r="AW2034" s="14" t="s">
        <v>37</v>
      </c>
      <c r="AX2034" s="14" t="s">
        <v>84</v>
      </c>
      <c r="AY2034" s="227" t="s">
        <v>142</v>
      </c>
    </row>
    <row r="2035" spans="1:65" s="2" customFormat="1" ht="24.2" customHeight="1">
      <c r="A2035" s="36"/>
      <c r="B2035" s="37"/>
      <c r="C2035" s="180" t="s">
        <v>2836</v>
      </c>
      <c r="D2035" s="180" t="s">
        <v>145</v>
      </c>
      <c r="E2035" s="181" t="s">
        <v>2837</v>
      </c>
      <c r="F2035" s="182" t="s">
        <v>2838</v>
      </c>
      <c r="G2035" s="183" t="s">
        <v>251</v>
      </c>
      <c r="H2035" s="184">
        <v>57.404000000000003</v>
      </c>
      <c r="I2035" s="185"/>
      <c r="J2035" s="186">
        <f>ROUND(I2035*H2035,2)</f>
        <v>0</v>
      </c>
      <c r="K2035" s="182" t="s">
        <v>149</v>
      </c>
      <c r="L2035" s="41"/>
      <c r="M2035" s="187" t="s">
        <v>19</v>
      </c>
      <c r="N2035" s="188" t="s">
        <v>47</v>
      </c>
      <c r="O2035" s="66"/>
      <c r="P2035" s="189">
        <f>O2035*H2035</f>
        <v>0</v>
      </c>
      <c r="Q2035" s="189">
        <v>5.4000000000000003E-3</v>
      </c>
      <c r="R2035" s="189">
        <f>Q2035*H2035</f>
        <v>0.30998160000000002</v>
      </c>
      <c r="S2035" s="189">
        <v>0</v>
      </c>
      <c r="T2035" s="190">
        <f>S2035*H2035</f>
        <v>0</v>
      </c>
      <c r="U2035" s="36"/>
      <c r="V2035" s="36"/>
      <c r="W2035" s="36"/>
      <c r="X2035" s="36"/>
      <c r="Y2035" s="36"/>
      <c r="Z2035" s="36"/>
      <c r="AA2035" s="36"/>
      <c r="AB2035" s="36"/>
      <c r="AC2035" s="36"/>
      <c r="AD2035" s="36"/>
      <c r="AE2035" s="36"/>
      <c r="AR2035" s="191" t="s">
        <v>339</v>
      </c>
      <c r="AT2035" s="191" t="s">
        <v>145</v>
      </c>
      <c r="AU2035" s="191" t="s">
        <v>86</v>
      </c>
      <c r="AY2035" s="19" t="s">
        <v>142</v>
      </c>
      <c r="BE2035" s="192">
        <f>IF(N2035="základní",J2035,0)</f>
        <v>0</v>
      </c>
      <c r="BF2035" s="192">
        <f>IF(N2035="snížená",J2035,0)</f>
        <v>0</v>
      </c>
      <c r="BG2035" s="192">
        <f>IF(N2035="zákl. přenesená",J2035,0)</f>
        <v>0</v>
      </c>
      <c r="BH2035" s="192">
        <f>IF(N2035="sníž. přenesená",J2035,0)</f>
        <v>0</v>
      </c>
      <c r="BI2035" s="192">
        <f>IF(N2035="nulová",J2035,0)</f>
        <v>0</v>
      </c>
      <c r="BJ2035" s="19" t="s">
        <v>84</v>
      </c>
      <c r="BK2035" s="192">
        <f>ROUND(I2035*H2035,2)</f>
        <v>0</v>
      </c>
      <c r="BL2035" s="19" t="s">
        <v>339</v>
      </c>
      <c r="BM2035" s="191" t="s">
        <v>2839</v>
      </c>
    </row>
    <row r="2036" spans="1:65" s="2" customFormat="1" ht="11.25">
      <c r="A2036" s="36"/>
      <c r="B2036" s="37"/>
      <c r="C2036" s="38"/>
      <c r="D2036" s="193" t="s">
        <v>152</v>
      </c>
      <c r="E2036" s="38"/>
      <c r="F2036" s="194" t="s">
        <v>2840</v>
      </c>
      <c r="G2036" s="38"/>
      <c r="H2036" s="38"/>
      <c r="I2036" s="195"/>
      <c r="J2036" s="38"/>
      <c r="K2036" s="38"/>
      <c r="L2036" s="41"/>
      <c r="M2036" s="196"/>
      <c r="N2036" s="197"/>
      <c r="O2036" s="66"/>
      <c r="P2036" s="66"/>
      <c r="Q2036" s="66"/>
      <c r="R2036" s="66"/>
      <c r="S2036" s="66"/>
      <c r="T2036" s="67"/>
      <c r="U2036" s="36"/>
      <c r="V2036" s="36"/>
      <c r="W2036" s="36"/>
      <c r="X2036" s="36"/>
      <c r="Y2036" s="36"/>
      <c r="Z2036" s="36"/>
      <c r="AA2036" s="36"/>
      <c r="AB2036" s="36"/>
      <c r="AC2036" s="36"/>
      <c r="AD2036" s="36"/>
      <c r="AE2036" s="36"/>
      <c r="AT2036" s="19" t="s">
        <v>152</v>
      </c>
      <c r="AU2036" s="19" t="s">
        <v>86</v>
      </c>
    </row>
    <row r="2037" spans="1:65" s="13" customFormat="1" ht="11.25">
      <c r="B2037" s="206"/>
      <c r="C2037" s="207"/>
      <c r="D2037" s="198" t="s">
        <v>254</v>
      </c>
      <c r="E2037" s="208" t="s">
        <v>19</v>
      </c>
      <c r="F2037" s="209" t="s">
        <v>1042</v>
      </c>
      <c r="G2037" s="207"/>
      <c r="H2037" s="210">
        <v>10.220000000000001</v>
      </c>
      <c r="I2037" s="211"/>
      <c r="J2037" s="207"/>
      <c r="K2037" s="207"/>
      <c r="L2037" s="212"/>
      <c r="M2037" s="213"/>
      <c r="N2037" s="214"/>
      <c r="O2037" s="214"/>
      <c r="P2037" s="214"/>
      <c r="Q2037" s="214"/>
      <c r="R2037" s="214"/>
      <c r="S2037" s="214"/>
      <c r="T2037" s="215"/>
      <c r="AT2037" s="216" t="s">
        <v>254</v>
      </c>
      <c r="AU2037" s="216" t="s">
        <v>86</v>
      </c>
      <c r="AV2037" s="13" t="s">
        <v>86</v>
      </c>
      <c r="AW2037" s="13" t="s">
        <v>37</v>
      </c>
      <c r="AX2037" s="13" t="s">
        <v>76</v>
      </c>
      <c r="AY2037" s="216" t="s">
        <v>142</v>
      </c>
    </row>
    <row r="2038" spans="1:65" s="13" customFormat="1" ht="11.25">
      <c r="B2038" s="206"/>
      <c r="C2038" s="207"/>
      <c r="D2038" s="198" t="s">
        <v>254</v>
      </c>
      <c r="E2038" s="208" t="s">
        <v>19</v>
      </c>
      <c r="F2038" s="209" t="s">
        <v>1043</v>
      </c>
      <c r="G2038" s="207"/>
      <c r="H2038" s="210">
        <v>24.87</v>
      </c>
      <c r="I2038" s="211"/>
      <c r="J2038" s="207"/>
      <c r="K2038" s="207"/>
      <c r="L2038" s="212"/>
      <c r="M2038" s="213"/>
      <c r="N2038" s="214"/>
      <c r="O2038" s="214"/>
      <c r="P2038" s="214"/>
      <c r="Q2038" s="214"/>
      <c r="R2038" s="214"/>
      <c r="S2038" s="214"/>
      <c r="T2038" s="215"/>
      <c r="AT2038" s="216" t="s">
        <v>254</v>
      </c>
      <c r="AU2038" s="216" t="s">
        <v>86</v>
      </c>
      <c r="AV2038" s="13" t="s">
        <v>86</v>
      </c>
      <c r="AW2038" s="13" t="s">
        <v>37</v>
      </c>
      <c r="AX2038" s="13" t="s">
        <v>76</v>
      </c>
      <c r="AY2038" s="216" t="s">
        <v>142</v>
      </c>
    </row>
    <row r="2039" spans="1:65" s="13" customFormat="1" ht="11.25">
      <c r="B2039" s="206"/>
      <c r="C2039" s="207"/>
      <c r="D2039" s="198" t="s">
        <v>254</v>
      </c>
      <c r="E2039" s="208" t="s">
        <v>19</v>
      </c>
      <c r="F2039" s="209" t="s">
        <v>1044</v>
      </c>
      <c r="G2039" s="207"/>
      <c r="H2039" s="210">
        <v>2.5499999999999998</v>
      </c>
      <c r="I2039" s="211"/>
      <c r="J2039" s="207"/>
      <c r="K2039" s="207"/>
      <c r="L2039" s="212"/>
      <c r="M2039" s="213"/>
      <c r="N2039" s="214"/>
      <c r="O2039" s="214"/>
      <c r="P2039" s="214"/>
      <c r="Q2039" s="214"/>
      <c r="R2039" s="214"/>
      <c r="S2039" s="214"/>
      <c r="T2039" s="215"/>
      <c r="AT2039" s="216" t="s">
        <v>254</v>
      </c>
      <c r="AU2039" s="216" t="s">
        <v>86</v>
      </c>
      <c r="AV2039" s="13" t="s">
        <v>86</v>
      </c>
      <c r="AW2039" s="13" t="s">
        <v>37</v>
      </c>
      <c r="AX2039" s="13" t="s">
        <v>76</v>
      </c>
      <c r="AY2039" s="216" t="s">
        <v>142</v>
      </c>
    </row>
    <row r="2040" spans="1:65" s="13" customFormat="1" ht="11.25">
      <c r="B2040" s="206"/>
      <c r="C2040" s="207"/>
      <c r="D2040" s="198" t="s">
        <v>254</v>
      </c>
      <c r="E2040" s="208" t="s">
        <v>19</v>
      </c>
      <c r="F2040" s="209" t="s">
        <v>1045</v>
      </c>
      <c r="G2040" s="207"/>
      <c r="H2040" s="210">
        <v>4.49</v>
      </c>
      <c r="I2040" s="211"/>
      <c r="J2040" s="207"/>
      <c r="K2040" s="207"/>
      <c r="L2040" s="212"/>
      <c r="M2040" s="213"/>
      <c r="N2040" s="214"/>
      <c r="O2040" s="214"/>
      <c r="P2040" s="214"/>
      <c r="Q2040" s="214"/>
      <c r="R2040" s="214"/>
      <c r="S2040" s="214"/>
      <c r="T2040" s="215"/>
      <c r="AT2040" s="216" t="s">
        <v>254</v>
      </c>
      <c r="AU2040" s="216" t="s">
        <v>86</v>
      </c>
      <c r="AV2040" s="13" t="s">
        <v>86</v>
      </c>
      <c r="AW2040" s="13" t="s">
        <v>37</v>
      </c>
      <c r="AX2040" s="13" t="s">
        <v>76</v>
      </c>
      <c r="AY2040" s="216" t="s">
        <v>142</v>
      </c>
    </row>
    <row r="2041" spans="1:65" s="13" customFormat="1" ht="11.25">
      <c r="B2041" s="206"/>
      <c r="C2041" s="207"/>
      <c r="D2041" s="198" t="s">
        <v>254</v>
      </c>
      <c r="E2041" s="208" t="s">
        <v>19</v>
      </c>
      <c r="F2041" s="209" t="s">
        <v>1046</v>
      </c>
      <c r="G2041" s="207"/>
      <c r="H2041" s="210">
        <v>1.71</v>
      </c>
      <c r="I2041" s="211"/>
      <c r="J2041" s="207"/>
      <c r="K2041" s="207"/>
      <c r="L2041" s="212"/>
      <c r="M2041" s="213"/>
      <c r="N2041" s="214"/>
      <c r="O2041" s="214"/>
      <c r="P2041" s="214"/>
      <c r="Q2041" s="214"/>
      <c r="R2041" s="214"/>
      <c r="S2041" s="214"/>
      <c r="T2041" s="215"/>
      <c r="AT2041" s="216" t="s">
        <v>254</v>
      </c>
      <c r="AU2041" s="216" t="s">
        <v>86</v>
      </c>
      <c r="AV2041" s="13" t="s">
        <v>86</v>
      </c>
      <c r="AW2041" s="13" t="s">
        <v>37</v>
      </c>
      <c r="AX2041" s="13" t="s">
        <v>76</v>
      </c>
      <c r="AY2041" s="216" t="s">
        <v>142</v>
      </c>
    </row>
    <row r="2042" spans="1:65" s="13" customFormat="1" ht="11.25">
      <c r="B2042" s="206"/>
      <c r="C2042" s="207"/>
      <c r="D2042" s="198" t="s">
        <v>254</v>
      </c>
      <c r="E2042" s="208" t="s">
        <v>19</v>
      </c>
      <c r="F2042" s="209" t="s">
        <v>1047</v>
      </c>
      <c r="G2042" s="207"/>
      <c r="H2042" s="210">
        <v>1.71</v>
      </c>
      <c r="I2042" s="211"/>
      <c r="J2042" s="207"/>
      <c r="K2042" s="207"/>
      <c r="L2042" s="212"/>
      <c r="M2042" s="213"/>
      <c r="N2042" s="214"/>
      <c r="O2042" s="214"/>
      <c r="P2042" s="214"/>
      <c r="Q2042" s="214"/>
      <c r="R2042" s="214"/>
      <c r="S2042" s="214"/>
      <c r="T2042" s="215"/>
      <c r="AT2042" s="216" t="s">
        <v>254</v>
      </c>
      <c r="AU2042" s="216" t="s">
        <v>86</v>
      </c>
      <c r="AV2042" s="13" t="s">
        <v>86</v>
      </c>
      <c r="AW2042" s="13" t="s">
        <v>37</v>
      </c>
      <c r="AX2042" s="13" t="s">
        <v>76</v>
      </c>
      <c r="AY2042" s="216" t="s">
        <v>142</v>
      </c>
    </row>
    <row r="2043" spans="1:65" s="13" customFormat="1" ht="11.25">
      <c r="B2043" s="206"/>
      <c r="C2043" s="207"/>
      <c r="D2043" s="198" t="s">
        <v>254</v>
      </c>
      <c r="E2043" s="208" t="s">
        <v>19</v>
      </c>
      <c r="F2043" s="209" t="s">
        <v>1048</v>
      </c>
      <c r="G2043" s="207"/>
      <c r="H2043" s="210">
        <v>4.3099999999999996</v>
      </c>
      <c r="I2043" s="211"/>
      <c r="J2043" s="207"/>
      <c r="K2043" s="207"/>
      <c r="L2043" s="212"/>
      <c r="M2043" s="213"/>
      <c r="N2043" s="214"/>
      <c r="O2043" s="214"/>
      <c r="P2043" s="214"/>
      <c r="Q2043" s="214"/>
      <c r="R2043" s="214"/>
      <c r="S2043" s="214"/>
      <c r="T2043" s="215"/>
      <c r="AT2043" s="216" t="s">
        <v>254</v>
      </c>
      <c r="AU2043" s="216" t="s">
        <v>86</v>
      </c>
      <c r="AV2043" s="13" t="s">
        <v>86</v>
      </c>
      <c r="AW2043" s="13" t="s">
        <v>37</v>
      </c>
      <c r="AX2043" s="13" t="s">
        <v>76</v>
      </c>
      <c r="AY2043" s="216" t="s">
        <v>142</v>
      </c>
    </row>
    <row r="2044" spans="1:65" s="13" customFormat="1" ht="11.25">
      <c r="B2044" s="206"/>
      <c r="C2044" s="207"/>
      <c r="D2044" s="198" t="s">
        <v>254</v>
      </c>
      <c r="E2044" s="208" t="s">
        <v>19</v>
      </c>
      <c r="F2044" s="209" t="s">
        <v>1049</v>
      </c>
      <c r="G2044" s="207"/>
      <c r="H2044" s="210">
        <v>1.72</v>
      </c>
      <c r="I2044" s="211"/>
      <c r="J2044" s="207"/>
      <c r="K2044" s="207"/>
      <c r="L2044" s="212"/>
      <c r="M2044" s="213"/>
      <c r="N2044" s="214"/>
      <c r="O2044" s="214"/>
      <c r="P2044" s="214"/>
      <c r="Q2044" s="214"/>
      <c r="R2044" s="214"/>
      <c r="S2044" s="214"/>
      <c r="T2044" s="215"/>
      <c r="AT2044" s="216" t="s">
        <v>254</v>
      </c>
      <c r="AU2044" s="216" t="s">
        <v>86</v>
      </c>
      <c r="AV2044" s="13" t="s">
        <v>86</v>
      </c>
      <c r="AW2044" s="13" t="s">
        <v>37</v>
      </c>
      <c r="AX2044" s="13" t="s">
        <v>76</v>
      </c>
      <c r="AY2044" s="216" t="s">
        <v>142</v>
      </c>
    </row>
    <row r="2045" spans="1:65" s="15" customFormat="1" ht="11.25">
      <c r="B2045" s="238"/>
      <c r="C2045" s="239"/>
      <c r="D2045" s="198" t="s">
        <v>254</v>
      </c>
      <c r="E2045" s="240" t="s">
        <v>19</v>
      </c>
      <c r="F2045" s="241" t="s">
        <v>2841</v>
      </c>
      <c r="G2045" s="239"/>
      <c r="H2045" s="240" t="s">
        <v>19</v>
      </c>
      <c r="I2045" s="242"/>
      <c r="J2045" s="239"/>
      <c r="K2045" s="239"/>
      <c r="L2045" s="243"/>
      <c r="M2045" s="244"/>
      <c r="N2045" s="245"/>
      <c r="O2045" s="245"/>
      <c r="P2045" s="245"/>
      <c r="Q2045" s="245"/>
      <c r="R2045" s="245"/>
      <c r="S2045" s="245"/>
      <c r="T2045" s="246"/>
      <c r="AT2045" s="247" t="s">
        <v>254</v>
      </c>
      <c r="AU2045" s="247" t="s">
        <v>86</v>
      </c>
      <c r="AV2045" s="15" t="s">
        <v>84</v>
      </c>
      <c r="AW2045" s="15" t="s">
        <v>37</v>
      </c>
      <c r="AX2045" s="15" t="s">
        <v>76</v>
      </c>
      <c r="AY2045" s="247" t="s">
        <v>142</v>
      </c>
    </row>
    <row r="2046" spans="1:65" s="13" customFormat="1" ht="11.25">
      <c r="B2046" s="206"/>
      <c r="C2046" s="207"/>
      <c r="D2046" s="198" t="s">
        <v>254</v>
      </c>
      <c r="E2046" s="208" t="s">
        <v>19</v>
      </c>
      <c r="F2046" s="209" t="s">
        <v>2842</v>
      </c>
      <c r="G2046" s="207"/>
      <c r="H2046" s="210">
        <v>1.06</v>
      </c>
      <c r="I2046" s="211"/>
      <c r="J2046" s="207"/>
      <c r="K2046" s="207"/>
      <c r="L2046" s="212"/>
      <c r="M2046" s="213"/>
      <c r="N2046" s="214"/>
      <c r="O2046" s="214"/>
      <c r="P2046" s="214"/>
      <c r="Q2046" s="214"/>
      <c r="R2046" s="214"/>
      <c r="S2046" s="214"/>
      <c r="T2046" s="215"/>
      <c r="AT2046" s="216" t="s">
        <v>254</v>
      </c>
      <c r="AU2046" s="216" t="s">
        <v>86</v>
      </c>
      <c r="AV2046" s="13" t="s">
        <v>86</v>
      </c>
      <c r="AW2046" s="13" t="s">
        <v>37</v>
      </c>
      <c r="AX2046" s="13" t="s">
        <v>76</v>
      </c>
      <c r="AY2046" s="216" t="s">
        <v>142</v>
      </c>
    </row>
    <row r="2047" spans="1:65" s="13" customFormat="1" ht="11.25">
      <c r="B2047" s="206"/>
      <c r="C2047" s="207"/>
      <c r="D2047" s="198" t="s">
        <v>254</v>
      </c>
      <c r="E2047" s="208" t="s">
        <v>19</v>
      </c>
      <c r="F2047" s="209" t="s">
        <v>2843</v>
      </c>
      <c r="G2047" s="207"/>
      <c r="H2047" s="210">
        <v>1.83</v>
      </c>
      <c r="I2047" s="211"/>
      <c r="J2047" s="207"/>
      <c r="K2047" s="207"/>
      <c r="L2047" s="212"/>
      <c r="M2047" s="213"/>
      <c r="N2047" s="214"/>
      <c r="O2047" s="214"/>
      <c r="P2047" s="214"/>
      <c r="Q2047" s="214"/>
      <c r="R2047" s="214"/>
      <c r="S2047" s="214"/>
      <c r="T2047" s="215"/>
      <c r="AT2047" s="216" t="s">
        <v>254</v>
      </c>
      <c r="AU2047" s="216" t="s">
        <v>86</v>
      </c>
      <c r="AV2047" s="13" t="s">
        <v>86</v>
      </c>
      <c r="AW2047" s="13" t="s">
        <v>37</v>
      </c>
      <c r="AX2047" s="13" t="s">
        <v>76</v>
      </c>
      <c r="AY2047" s="216" t="s">
        <v>142</v>
      </c>
    </row>
    <row r="2048" spans="1:65" s="13" customFormat="1" ht="11.25">
      <c r="B2048" s="206"/>
      <c r="C2048" s="207"/>
      <c r="D2048" s="198" t="s">
        <v>254</v>
      </c>
      <c r="E2048" s="208" t="s">
        <v>19</v>
      </c>
      <c r="F2048" s="209" t="s">
        <v>2844</v>
      </c>
      <c r="G2048" s="207"/>
      <c r="H2048" s="210">
        <v>0.46700000000000003</v>
      </c>
      <c r="I2048" s="211"/>
      <c r="J2048" s="207"/>
      <c r="K2048" s="207"/>
      <c r="L2048" s="212"/>
      <c r="M2048" s="213"/>
      <c r="N2048" s="214"/>
      <c r="O2048" s="214"/>
      <c r="P2048" s="214"/>
      <c r="Q2048" s="214"/>
      <c r="R2048" s="214"/>
      <c r="S2048" s="214"/>
      <c r="T2048" s="215"/>
      <c r="AT2048" s="216" t="s">
        <v>254</v>
      </c>
      <c r="AU2048" s="216" t="s">
        <v>86</v>
      </c>
      <c r="AV2048" s="13" t="s">
        <v>86</v>
      </c>
      <c r="AW2048" s="13" t="s">
        <v>37</v>
      </c>
      <c r="AX2048" s="13" t="s">
        <v>76</v>
      </c>
      <c r="AY2048" s="216" t="s">
        <v>142</v>
      </c>
    </row>
    <row r="2049" spans="1:65" s="13" customFormat="1" ht="11.25">
      <c r="B2049" s="206"/>
      <c r="C2049" s="207"/>
      <c r="D2049" s="198" t="s">
        <v>254</v>
      </c>
      <c r="E2049" s="208" t="s">
        <v>19</v>
      </c>
      <c r="F2049" s="209" t="s">
        <v>2845</v>
      </c>
      <c r="G2049" s="207"/>
      <c r="H2049" s="210">
        <v>0.72</v>
      </c>
      <c r="I2049" s="211"/>
      <c r="J2049" s="207"/>
      <c r="K2049" s="207"/>
      <c r="L2049" s="212"/>
      <c r="M2049" s="213"/>
      <c r="N2049" s="214"/>
      <c r="O2049" s="214"/>
      <c r="P2049" s="214"/>
      <c r="Q2049" s="214"/>
      <c r="R2049" s="214"/>
      <c r="S2049" s="214"/>
      <c r="T2049" s="215"/>
      <c r="AT2049" s="216" t="s">
        <v>254</v>
      </c>
      <c r="AU2049" s="216" t="s">
        <v>86</v>
      </c>
      <c r="AV2049" s="13" t="s">
        <v>86</v>
      </c>
      <c r="AW2049" s="13" t="s">
        <v>37</v>
      </c>
      <c r="AX2049" s="13" t="s">
        <v>76</v>
      </c>
      <c r="AY2049" s="216" t="s">
        <v>142</v>
      </c>
    </row>
    <row r="2050" spans="1:65" s="13" customFormat="1" ht="11.25">
      <c r="B2050" s="206"/>
      <c r="C2050" s="207"/>
      <c r="D2050" s="198" t="s">
        <v>254</v>
      </c>
      <c r="E2050" s="208" t="s">
        <v>19</v>
      </c>
      <c r="F2050" s="209" t="s">
        <v>2846</v>
      </c>
      <c r="G2050" s="207"/>
      <c r="H2050" s="210">
        <v>0.32500000000000001</v>
      </c>
      <c r="I2050" s="211"/>
      <c r="J2050" s="207"/>
      <c r="K2050" s="207"/>
      <c r="L2050" s="212"/>
      <c r="M2050" s="213"/>
      <c r="N2050" s="214"/>
      <c r="O2050" s="214"/>
      <c r="P2050" s="214"/>
      <c r="Q2050" s="214"/>
      <c r="R2050" s="214"/>
      <c r="S2050" s="214"/>
      <c r="T2050" s="215"/>
      <c r="AT2050" s="216" t="s">
        <v>254</v>
      </c>
      <c r="AU2050" s="216" t="s">
        <v>86</v>
      </c>
      <c r="AV2050" s="13" t="s">
        <v>86</v>
      </c>
      <c r="AW2050" s="13" t="s">
        <v>37</v>
      </c>
      <c r="AX2050" s="13" t="s">
        <v>76</v>
      </c>
      <c r="AY2050" s="216" t="s">
        <v>142</v>
      </c>
    </row>
    <row r="2051" spans="1:65" s="13" customFormat="1" ht="11.25">
      <c r="B2051" s="206"/>
      <c r="C2051" s="207"/>
      <c r="D2051" s="198" t="s">
        <v>254</v>
      </c>
      <c r="E2051" s="208" t="s">
        <v>19</v>
      </c>
      <c r="F2051" s="209" t="s">
        <v>2847</v>
      </c>
      <c r="G2051" s="207"/>
      <c r="H2051" s="210">
        <v>0.51500000000000001</v>
      </c>
      <c r="I2051" s="211"/>
      <c r="J2051" s="207"/>
      <c r="K2051" s="207"/>
      <c r="L2051" s="212"/>
      <c r="M2051" s="213"/>
      <c r="N2051" s="214"/>
      <c r="O2051" s="214"/>
      <c r="P2051" s="214"/>
      <c r="Q2051" s="214"/>
      <c r="R2051" s="214"/>
      <c r="S2051" s="214"/>
      <c r="T2051" s="215"/>
      <c r="AT2051" s="216" t="s">
        <v>254</v>
      </c>
      <c r="AU2051" s="216" t="s">
        <v>86</v>
      </c>
      <c r="AV2051" s="13" t="s">
        <v>86</v>
      </c>
      <c r="AW2051" s="13" t="s">
        <v>37</v>
      </c>
      <c r="AX2051" s="13" t="s">
        <v>76</v>
      </c>
      <c r="AY2051" s="216" t="s">
        <v>142</v>
      </c>
    </row>
    <row r="2052" spans="1:65" s="13" customFormat="1" ht="11.25">
      <c r="B2052" s="206"/>
      <c r="C2052" s="207"/>
      <c r="D2052" s="198" t="s">
        <v>254</v>
      </c>
      <c r="E2052" s="208" t="s">
        <v>19</v>
      </c>
      <c r="F2052" s="209" t="s">
        <v>2848</v>
      </c>
      <c r="G2052" s="207"/>
      <c r="H2052" s="210">
        <v>0.56699999999999995</v>
      </c>
      <c r="I2052" s="211"/>
      <c r="J2052" s="207"/>
      <c r="K2052" s="207"/>
      <c r="L2052" s="212"/>
      <c r="M2052" s="213"/>
      <c r="N2052" s="214"/>
      <c r="O2052" s="214"/>
      <c r="P2052" s="214"/>
      <c r="Q2052" s="214"/>
      <c r="R2052" s="214"/>
      <c r="S2052" s="214"/>
      <c r="T2052" s="215"/>
      <c r="AT2052" s="216" t="s">
        <v>254</v>
      </c>
      <c r="AU2052" s="216" t="s">
        <v>86</v>
      </c>
      <c r="AV2052" s="13" t="s">
        <v>86</v>
      </c>
      <c r="AW2052" s="13" t="s">
        <v>37</v>
      </c>
      <c r="AX2052" s="13" t="s">
        <v>76</v>
      </c>
      <c r="AY2052" s="216" t="s">
        <v>142</v>
      </c>
    </row>
    <row r="2053" spans="1:65" s="13" customFormat="1" ht="11.25">
      <c r="B2053" s="206"/>
      <c r="C2053" s="207"/>
      <c r="D2053" s="198" t="s">
        <v>254</v>
      </c>
      <c r="E2053" s="208" t="s">
        <v>19</v>
      </c>
      <c r="F2053" s="209" t="s">
        <v>2849</v>
      </c>
      <c r="G2053" s="207"/>
      <c r="H2053" s="210">
        <v>0.34</v>
      </c>
      <c r="I2053" s="211"/>
      <c r="J2053" s="207"/>
      <c r="K2053" s="207"/>
      <c r="L2053" s="212"/>
      <c r="M2053" s="213"/>
      <c r="N2053" s="214"/>
      <c r="O2053" s="214"/>
      <c r="P2053" s="214"/>
      <c r="Q2053" s="214"/>
      <c r="R2053" s="214"/>
      <c r="S2053" s="214"/>
      <c r="T2053" s="215"/>
      <c r="AT2053" s="216" t="s">
        <v>254</v>
      </c>
      <c r="AU2053" s="216" t="s">
        <v>86</v>
      </c>
      <c r="AV2053" s="13" t="s">
        <v>86</v>
      </c>
      <c r="AW2053" s="13" t="s">
        <v>37</v>
      </c>
      <c r="AX2053" s="13" t="s">
        <v>76</v>
      </c>
      <c r="AY2053" s="216" t="s">
        <v>142</v>
      </c>
    </row>
    <row r="2054" spans="1:65" s="14" customFormat="1" ht="11.25">
      <c r="B2054" s="217"/>
      <c r="C2054" s="218"/>
      <c r="D2054" s="198" t="s">
        <v>254</v>
      </c>
      <c r="E2054" s="219" t="s">
        <v>19</v>
      </c>
      <c r="F2054" s="220" t="s">
        <v>266</v>
      </c>
      <c r="G2054" s="218"/>
      <c r="H2054" s="221">
        <v>57.404000000000003</v>
      </c>
      <c r="I2054" s="222"/>
      <c r="J2054" s="218"/>
      <c r="K2054" s="218"/>
      <c r="L2054" s="223"/>
      <c r="M2054" s="224"/>
      <c r="N2054" s="225"/>
      <c r="O2054" s="225"/>
      <c r="P2054" s="225"/>
      <c r="Q2054" s="225"/>
      <c r="R2054" s="225"/>
      <c r="S2054" s="225"/>
      <c r="T2054" s="226"/>
      <c r="AT2054" s="227" t="s">
        <v>254</v>
      </c>
      <c r="AU2054" s="227" t="s">
        <v>86</v>
      </c>
      <c r="AV2054" s="14" t="s">
        <v>167</v>
      </c>
      <c r="AW2054" s="14" t="s">
        <v>37</v>
      </c>
      <c r="AX2054" s="14" t="s">
        <v>84</v>
      </c>
      <c r="AY2054" s="227" t="s">
        <v>142</v>
      </c>
    </row>
    <row r="2055" spans="1:65" s="2" customFormat="1" ht="33" customHeight="1">
      <c r="A2055" s="36"/>
      <c r="B2055" s="37"/>
      <c r="C2055" s="180" t="s">
        <v>2850</v>
      </c>
      <c r="D2055" s="180" t="s">
        <v>145</v>
      </c>
      <c r="E2055" s="181" t="s">
        <v>2851</v>
      </c>
      <c r="F2055" s="182" t="s">
        <v>2852</v>
      </c>
      <c r="G2055" s="183" t="s">
        <v>251</v>
      </c>
      <c r="H2055" s="184">
        <v>57.404000000000003</v>
      </c>
      <c r="I2055" s="185"/>
      <c r="J2055" s="186">
        <f>ROUND(I2055*H2055,2)</f>
        <v>0</v>
      </c>
      <c r="K2055" s="182" t="s">
        <v>149</v>
      </c>
      <c r="L2055" s="41"/>
      <c r="M2055" s="187" t="s">
        <v>19</v>
      </c>
      <c r="N2055" s="188" t="s">
        <v>47</v>
      </c>
      <c r="O2055" s="66"/>
      <c r="P2055" s="189">
        <f>O2055*H2055</f>
        <v>0</v>
      </c>
      <c r="Q2055" s="189">
        <v>0</v>
      </c>
      <c r="R2055" s="189">
        <f>Q2055*H2055</f>
        <v>0</v>
      </c>
      <c r="S2055" s="189">
        <v>0</v>
      </c>
      <c r="T2055" s="190">
        <f>S2055*H2055</f>
        <v>0</v>
      </c>
      <c r="U2055" s="36"/>
      <c r="V2055" s="36"/>
      <c r="W2055" s="36"/>
      <c r="X2055" s="36"/>
      <c r="Y2055" s="36"/>
      <c r="Z2055" s="36"/>
      <c r="AA2055" s="36"/>
      <c r="AB2055" s="36"/>
      <c r="AC2055" s="36"/>
      <c r="AD2055" s="36"/>
      <c r="AE2055" s="36"/>
      <c r="AR2055" s="191" t="s">
        <v>339</v>
      </c>
      <c r="AT2055" s="191" t="s">
        <v>145</v>
      </c>
      <c r="AU2055" s="191" t="s">
        <v>86</v>
      </c>
      <c r="AY2055" s="19" t="s">
        <v>142</v>
      </c>
      <c r="BE2055" s="192">
        <f>IF(N2055="základní",J2055,0)</f>
        <v>0</v>
      </c>
      <c r="BF2055" s="192">
        <f>IF(N2055="snížená",J2055,0)</f>
        <v>0</v>
      </c>
      <c r="BG2055" s="192">
        <f>IF(N2055="zákl. přenesená",J2055,0)</f>
        <v>0</v>
      </c>
      <c r="BH2055" s="192">
        <f>IF(N2055="sníž. přenesená",J2055,0)</f>
        <v>0</v>
      </c>
      <c r="BI2055" s="192">
        <f>IF(N2055="nulová",J2055,0)</f>
        <v>0</v>
      </c>
      <c r="BJ2055" s="19" t="s">
        <v>84</v>
      </c>
      <c r="BK2055" s="192">
        <f>ROUND(I2055*H2055,2)</f>
        <v>0</v>
      </c>
      <c r="BL2055" s="19" t="s">
        <v>339</v>
      </c>
      <c r="BM2055" s="191" t="s">
        <v>2853</v>
      </c>
    </row>
    <row r="2056" spans="1:65" s="2" customFormat="1" ht="11.25">
      <c r="A2056" s="36"/>
      <c r="B2056" s="37"/>
      <c r="C2056" s="38"/>
      <c r="D2056" s="193" t="s">
        <v>152</v>
      </c>
      <c r="E2056" s="38"/>
      <c r="F2056" s="194" t="s">
        <v>2854</v>
      </c>
      <c r="G2056" s="38"/>
      <c r="H2056" s="38"/>
      <c r="I2056" s="195"/>
      <c r="J2056" s="38"/>
      <c r="K2056" s="38"/>
      <c r="L2056" s="41"/>
      <c r="M2056" s="196"/>
      <c r="N2056" s="197"/>
      <c r="O2056" s="66"/>
      <c r="P2056" s="66"/>
      <c r="Q2056" s="66"/>
      <c r="R2056" s="66"/>
      <c r="S2056" s="66"/>
      <c r="T2056" s="67"/>
      <c r="U2056" s="36"/>
      <c r="V2056" s="36"/>
      <c r="W2056" s="36"/>
      <c r="X2056" s="36"/>
      <c r="Y2056" s="36"/>
      <c r="Z2056" s="36"/>
      <c r="AA2056" s="36"/>
      <c r="AB2056" s="36"/>
      <c r="AC2056" s="36"/>
      <c r="AD2056" s="36"/>
      <c r="AE2056" s="36"/>
      <c r="AT2056" s="19" t="s">
        <v>152</v>
      </c>
      <c r="AU2056" s="19" t="s">
        <v>86</v>
      </c>
    </row>
    <row r="2057" spans="1:65" s="13" customFormat="1" ht="11.25">
      <c r="B2057" s="206"/>
      <c r="C2057" s="207"/>
      <c r="D2057" s="198" t="s">
        <v>254</v>
      </c>
      <c r="E2057" s="208" t="s">
        <v>19</v>
      </c>
      <c r="F2057" s="209" t="s">
        <v>1042</v>
      </c>
      <c r="G2057" s="207"/>
      <c r="H2057" s="210">
        <v>10.220000000000001</v>
      </c>
      <c r="I2057" s="211"/>
      <c r="J2057" s="207"/>
      <c r="K2057" s="207"/>
      <c r="L2057" s="212"/>
      <c r="M2057" s="213"/>
      <c r="N2057" s="214"/>
      <c r="O2057" s="214"/>
      <c r="P2057" s="214"/>
      <c r="Q2057" s="214"/>
      <c r="R2057" s="214"/>
      <c r="S2057" s="214"/>
      <c r="T2057" s="215"/>
      <c r="AT2057" s="216" t="s">
        <v>254</v>
      </c>
      <c r="AU2057" s="216" t="s">
        <v>86</v>
      </c>
      <c r="AV2057" s="13" t="s">
        <v>86</v>
      </c>
      <c r="AW2057" s="13" t="s">
        <v>37</v>
      </c>
      <c r="AX2057" s="13" t="s">
        <v>76</v>
      </c>
      <c r="AY2057" s="216" t="s">
        <v>142</v>
      </c>
    </row>
    <row r="2058" spans="1:65" s="13" customFormat="1" ht="11.25">
      <c r="B2058" s="206"/>
      <c r="C2058" s="207"/>
      <c r="D2058" s="198" t="s">
        <v>254</v>
      </c>
      <c r="E2058" s="208" t="s">
        <v>19</v>
      </c>
      <c r="F2058" s="209" t="s">
        <v>1043</v>
      </c>
      <c r="G2058" s="207"/>
      <c r="H2058" s="210">
        <v>24.87</v>
      </c>
      <c r="I2058" s="211"/>
      <c r="J2058" s="207"/>
      <c r="K2058" s="207"/>
      <c r="L2058" s="212"/>
      <c r="M2058" s="213"/>
      <c r="N2058" s="214"/>
      <c r="O2058" s="214"/>
      <c r="P2058" s="214"/>
      <c r="Q2058" s="214"/>
      <c r="R2058" s="214"/>
      <c r="S2058" s="214"/>
      <c r="T2058" s="215"/>
      <c r="AT2058" s="216" t="s">
        <v>254</v>
      </c>
      <c r="AU2058" s="216" t="s">
        <v>86</v>
      </c>
      <c r="AV2058" s="13" t="s">
        <v>86</v>
      </c>
      <c r="AW2058" s="13" t="s">
        <v>37</v>
      </c>
      <c r="AX2058" s="13" t="s">
        <v>76</v>
      </c>
      <c r="AY2058" s="216" t="s">
        <v>142</v>
      </c>
    </row>
    <row r="2059" spans="1:65" s="13" customFormat="1" ht="11.25">
      <c r="B2059" s="206"/>
      <c r="C2059" s="207"/>
      <c r="D2059" s="198" t="s">
        <v>254</v>
      </c>
      <c r="E2059" s="208" t="s">
        <v>19</v>
      </c>
      <c r="F2059" s="209" t="s">
        <v>1044</v>
      </c>
      <c r="G2059" s="207"/>
      <c r="H2059" s="210">
        <v>2.5499999999999998</v>
      </c>
      <c r="I2059" s="211"/>
      <c r="J2059" s="207"/>
      <c r="K2059" s="207"/>
      <c r="L2059" s="212"/>
      <c r="M2059" s="213"/>
      <c r="N2059" s="214"/>
      <c r="O2059" s="214"/>
      <c r="P2059" s="214"/>
      <c r="Q2059" s="214"/>
      <c r="R2059" s="214"/>
      <c r="S2059" s="214"/>
      <c r="T2059" s="215"/>
      <c r="AT2059" s="216" t="s">
        <v>254</v>
      </c>
      <c r="AU2059" s="216" t="s">
        <v>86</v>
      </c>
      <c r="AV2059" s="13" t="s">
        <v>86</v>
      </c>
      <c r="AW2059" s="13" t="s">
        <v>37</v>
      </c>
      <c r="AX2059" s="13" t="s">
        <v>76</v>
      </c>
      <c r="AY2059" s="216" t="s">
        <v>142</v>
      </c>
    </row>
    <row r="2060" spans="1:65" s="13" customFormat="1" ht="11.25">
      <c r="B2060" s="206"/>
      <c r="C2060" s="207"/>
      <c r="D2060" s="198" t="s">
        <v>254</v>
      </c>
      <c r="E2060" s="208" t="s">
        <v>19</v>
      </c>
      <c r="F2060" s="209" t="s">
        <v>1045</v>
      </c>
      <c r="G2060" s="207"/>
      <c r="H2060" s="210">
        <v>4.49</v>
      </c>
      <c r="I2060" s="211"/>
      <c r="J2060" s="207"/>
      <c r="K2060" s="207"/>
      <c r="L2060" s="212"/>
      <c r="M2060" s="213"/>
      <c r="N2060" s="214"/>
      <c r="O2060" s="214"/>
      <c r="P2060" s="214"/>
      <c r="Q2060" s="214"/>
      <c r="R2060" s="214"/>
      <c r="S2060" s="214"/>
      <c r="T2060" s="215"/>
      <c r="AT2060" s="216" t="s">
        <v>254</v>
      </c>
      <c r="AU2060" s="216" t="s">
        <v>86</v>
      </c>
      <c r="AV2060" s="13" t="s">
        <v>86</v>
      </c>
      <c r="AW2060" s="13" t="s">
        <v>37</v>
      </c>
      <c r="AX2060" s="13" t="s">
        <v>76</v>
      </c>
      <c r="AY2060" s="216" t="s">
        <v>142</v>
      </c>
    </row>
    <row r="2061" spans="1:65" s="13" customFormat="1" ht="11.25">
      <c r="B2061" s="206"/>
      <c r="C2061" s="207"/>
      <c r="D2061" s="198" t="s">
        <v>254</v>
      </c>
      <c r="E2061" s="208" t="s">
        <v>19</v>
      </c>
      <c r="F2061" s="209" t="s">
        <v>1046</v>
      </c>
      <c r="G2061" s="207"/>
      <c r="H2061" s="210">
        <v>1.71</v>
      </c>
      <c r="I2061" s="211"/>
      <c r="J2061" s="207"/>
      <c r="K2061" s="207"/>
      <c r="L2061" s="212"/>
      <c r="M2061" s="213"/>
      <c r="N2061" s="214"/>
      <c r="O2061" s="214"/>
      <c r="P2061" s="214"/>
      <c r="Q2061" s="214"/>
      <c r="R2061" s="214"/>
      <c r="S2061" s="214"/>
      <c r="T2061" s="215"/>
      <c r="AT2061" s="216" t="s">
        <v>254</v>
      </c>
      <c r="AU2061" s="216" t="s">
        <v>86</v>
      </c>
      <c r="AV2061" s="13" t="s">
        <v>86</v>
      </c>
      <c r="AW2061" s="13" t="s">
        <v>37</v>
      </c>
      <c r="AX2061" s="13" t="s">
        <v>76</v>
      </c>
      <c r="AY2061" s="216" t="s">
        <v>142</v>
      </c>
    </row>
    <row r="2062" spans="1:65" s="13" customFormat="1" ht="11.25">
      <c r="B2062" s="206"/>
      <c r="C2062" s="207"/>
      <c r="D2062" s="198" t="s">
        <v>254</v>
      </c>
      <c r="E2062" s="208" t="s">
        <v>19</v>
      </c>
      <c r="F2062" s="209" t="s">
        <v>1047</v>
      </c>
      <c r="G2062" s="207"/>
      <c r="H2062" s="210">
        <v>1.71</v>
      </c>
      <c r="I2062" s="211"/>
      <c r="J2062" s="207"/>
      <c r="K2062" s="207"/>
      <c r="L2062" s="212"/>
      <c r="M2062" s="213"/>
      <c r="N2062" s="214"/>
      <c r="O2062" s="214"/>
      <c r="P2062" s="214"/>
      <c r="Q2062" s="214"/>
      <c r="R2062" s="214"/>
      <c r="S2062" s="214"/>
      <c r="T2062" s="215"/>
      <c r="AT2062" s="216" t="s">
        <v>254</v>
      </c>
      <c r="AU2062" s="216" t="s">
        <v>86</v>
      </c>
      <c r="AV2062" s="13" t="s">
        <v>86</v>
      </c>
      <c r="AW2062" s="13" t="s">
        <v>37</v>
      </c>
      <c r="AX2062" s="13" t="s">
        <v>76</v>
      </c>
      <c r="AY2062" s="216" t="s">
        <v>142</v>
      </c>
    </row>
    <row r="2063" spans="1:65" s="13" customFormat="1" ht="11.25">
      <c r="B2063" s="206"/>
      <c r="C2063" s="207"/>
      <c r="D2063" s="198" t="s">
        <v>254</v>
      </c>
      <c r="E2063" s="208" t="s">
        <v>19</v>
      </c>
      <c r="F2063" s="209" t="s">
        <v>1048</v>
      </c>
      <c r="G2063" s="207"/>
      <c r="H2063" s="210">
        <v>4.3099999999999996</v>
      </c>
      <c r="I2063" s="211"/>
      <c r="J2063" s="207"/>
      <c r="K2063" s="207"/>
      <c r="L2063" s="212"/>
      <c r="M2063" s="213"/>
      <c r="N2063" s="214"/>
      <c r="O2063" s="214"/>
      <c r="P2063" s="214"/>
      <c r="Q2063" s="214"/>
      <c r="R2063" s="214"/>
      <c r="S2063" s="214"/>
      <c r="T2063" s="215"/>
      <c r="AT2063" s="216" t="s">
        <v>254</v>
      </c>
      <c r="AU2063" s="216" t="s">
        <v>86</v>
      </c>
      <c r="AV2063" s="13" t="s">
        <v>86</v>
      </c>
      <c r="AW2063" s="13" t="s">
        <v>37</v>
      </c>
      <c r="AX2063" s="13" t="s">
        <v>76</v>
      </c>
      <c r="AY2063" s="216" t="s">
        <v>142</v>
      </c>
    </row>
    <row r="2064" spans="1:65" s="13" customFormat="1" ht="11.25">
      <c r="B2064" s="206"/>
      <c r="C2064" s="207"/>
      <c r="D2064" s="198" t="s">
        <v>254</v>
      </c>
      <c r="E2064" s="208" t="s">
        <v>19</v>
      </c>
      <c r="F2064" s="209" t="s">
        <v>1049</v>
      </c>
      <c r="G2064" s="207"/>
      <c r="H2064" s="210">
        <v>1.72</v>
      </c>
      <c r="I2064" s="211"/>
      <c r="J2064" s="207"/>
      <c r="K2064" s="207"/>
      <c r="L2064" s="212"/>
      <c r="M2064" s="213"/>
      <c r="N2064" s="214"/>
      <c r="O2064" s="214"/>
      <c r="P2064" s="214"/>
      <c r="Q2064" s="214"/>
      <c r="R2064" s="214"/>
      <c r="S2064" s="214"/>
      <c r="T2064" s="215"/>
      <c r="AT2064" s="216" t="s">
        <v>254</v>
      </c>
      <c r="AU2064" s="216" t="s">
        <v>86</v>
      </c>
      <c r="AV2064" s="13" t="s">
        <v>86</v>
      </c>
      <c r="AW2064" s="13" t="s">
        <v>37</v>
      </c>
      <c r="AX2064" s="13" t="s">
        <v>76</v>
      </c>
      <c r="AY2064" s="216" t="s">
        <v>142</v>
      </c>
    </row>
    <row r="2065" spans="1:65" s="15" customFormat="1" ht="11.25">
      <c r="B2065" s="238"/>
      <c r="C2065" s="239"/>
      <c r="D2065" s="198" t="s">
        <v>254</v>
      </c>
      <c r="E2065" s="240" t="s">
        <v>19</v>
      </c>
      <c r="F2065" s="241" t="s">
        <v>2841</v>
      </c>
      <c r="G2065" s="239"/>
      <c r="H2065" s="240" t="s">
        <v>19</v>
      </c>
      <c r="I2065" s="242"/>
      <c r="J2065" s="239"/>
      <c r="K2065" s="239"/>
      <c r="L2065" s="243"/>
      <c r="M2065" s="244"/>
      <c r="N2065" s="245"/>
      <c r="O2065" s="245"/>
      <c r="P2065" s="245"/>
      <c r="Q2065" s="245"/>
      <c r="R2065" s="245"/>
      <c r="S2065" s="245"/>
      <c r="T2065" s="246"/>
      <c r="AT2065" s="247" t="s">
        <v>254</v>
      </c>
      <c r="AU2065" s="247" t="s">
        <v>86</v>
      </c>
      <c r="AV2065" s="15" t="s">
        <v>84</v>
      </c>
      <c r="AW2065" s="15" t="s">
        <v>37</v>
      </c>
      <c r="AX2065" s="15" t="s">
        <v>76</v>
      </c>
      <c r="AY2065" s="247" t="s">
        <v>142</v>
      </c>
    </row>
    <row r="2066" spans="1:65" s="13" customFormat="1" ht="11.25">
      <c r="B2066" s="206"/>
      <c r="C2066" s="207"/>
      <c r="D2066" s="198" t="s">
        <v>254</v>
      </c>
      <c r="E2066" s="208" t="s">
        <v>19</v>
      </c>
      <c r="F2066" s="209" t="s">
        <v>2842</v>
      </c>
      <c r="G2066" s="207"/>
      <c r="H2066" s="210">
        <v>1.06</v>
      </c>
      <c r="I2066" s="211"/>
      <c r="J2066" s="207"/>
      <c r="K2066" s="207"/>
      <c r="L2066" s="212"/>
      <c r="M2066" s="213"/>
      <c r="N2066" s="214"/>
      <c r="O2066" s="214"/>
      <c r="P2066" s="214"/>
      <c r="Q2066" s="214"/>
      <c r="R2066" s="214"/>
      <c r="S2066" s="214"/>
      <c r="T2066" s="215"/>
      <c r="AT2066" s="216" t="s">
        <v>254</v>
      </c>
      <c r="AU2066" s="216" t="s">
        <v>86</v>
      </c>
      <c r="AV2066" s="13" t="s">
        <v>86</v>
      </c>
      <c r="AW2066" s="13" t="s">
        <v>37</v>
      </c>
      <c r="AX2066" s="13" t="s">
        <v>76</v>
      </c>
      <c r="AY2066" s="216" t="s">
        <v>142</v>
      </c>
    </row>
    <row r="2067" spans="1:65" s="13" customFormat="1" ht="11.25">
      <c r="B2067" s="206"/>
      <c r="C2067" s="207"/>
      <c r="D2067" s="198" t="s">
        <v>254</v>
      </c>
      <c r="E2067" s="208" t="s">
        <v>19</v>
      </c>
      <c r="F2067" s="209" t="s">
        <v>2843</v>
      </c>
      <c r="G2067" s="207"/>
      <c r="H2067" s="210">
        <v>1.83</v>
      </c>
      <c r="I2067" s="211"/>
      <c r="J2067" s="207"/>
      <c r="K2067" s="207"/>
      <c r="L2067" s="212"/>
      <c r="M2067" s="213"/>
      <c r="N2067" s="214"/>
      <c r="O2067" s="214"/>
      <c r="P2067" s="214"/>
      <c r="Q2067" s="214"/>
      <c r="R2067" s="214"/>
      <c r="S2067" s="214"/>
      <c r="T2067" s="215"/>
      <c r="AT2067" s="216" t="s">
        <v>254</v>
      </c>
      <c r="AU2067" s="216" t="s">
        <v>86</v>
      </c>
      <c r="AV2067" s="13" t="s">
        <v>86</v>
      </c>
      <c r="AW2067" s="13" t="s">
        <v>37</v>
      </c>
      <c r="AX2067" s="13" t="s">
        <v>76</v>
      </c>
      <c r="AY2067" s="216" t="s">
        <v>142</v>
      </c>
    </row>
    <row r="2068" spans="1:65" s="13" customFormat="1" ht="11.25">
      <c r="B2068" s="206"/>
      <c r="C2068" s="207"/>
      <c r="D2068" s="198" t="s">
        <v>254</v>
      </c>
      <c r="E2068" s="208" t="s">
        <v>19</v>
      </c>
      <c r="F2068" s="209" t="s">
        <v>2844</v>
      </c>
      <c r="G2068" s="207"/>
      <c r="H2068" s="210">
        <v>0.46700000000000003</v>
      </c>
      <c r="I2068" s="211"/>
      <c r="J2068" s="207"/>
      <c r="K2068" s="207"/>
      <c r="L2068" s="212"/>
      <c r="M2068" s="213"/>
      <c r="N2068" s="214"/>
      <c r="O2068" s="214"/>
      <c r="P2068" s="214"/>
      <c r="Q2068" s="214"/>
      <c r="R2068" s="214"/>
      <c r="S2068" s="214"/>
      <c r="T2068" s="215"/>
      <c r="AT2068" s="216" t="s">
        <v>254</v>
      </c>
      <c r="AU2068" s="216" t="s">
        <v>86</v>
      </c>
      <c r="AV2068" s="13" t="s">
        <v>86</v>
      </c>
      <c r="AW2068" s="13" t="s">
        <v>37</v>
      </c>
      <c r="AX2068" s="13" t="s">
        <v>76</v>
      </c>
      <c r="AY2068" s="216" t="s">
        <v>142</v>
      </c>
    </row>
    <row r="2069" spans="1:65" s="13" customFormat="1" ht="11.25">
      <c r="B2069" s="206"/>
      <c r="C2069" s="207"/>
      <c r="D2069" s="198" t="s">
        <v>254</v>
      </c>
      <c r="E2069" s="208" t="s">
        <v>19</v>
      </c>
      <c r="F2069" s="209" t="s">
        <v>2845</v>
      </c>
      <c r="G2069" s="207"/>
      <c r="H2069" s="210">
        <v>0.72</v>
      </c>
      <c r="I2069" s="211"/>
      <c r="J2069" s="207"/>
      <c r="K2069" s="207"/>
      <c r="L2069" s="212"/>
      <c r="M2069" s="213"/>
      <c r="N2069" s="214"/>
      <c r="O2069" s="214"/>
      <c r="P2069" s="214"/>
      <c r="Q2069" s="214"/>
      <c r="R2069" s="214"/>
      <c r="S2069" s="214"/>
      <c r="T2069" s="215"/>
      <c r="AT2069" s="216" t="s">
        <v>254</v>
      </c>
      <c r="AU2069" s="216" t="s">
        <v>86</v>
      </c>
      <c r="AV2069" s="13" t="s">
        <v>86</v>
      </c>
      <c r="AW2069" s="13" t="s">
        <v>37</v>
      </c>
      <c r="AX2069" s="13" t="s">
        <v>76</v>
      </c>
      <c r="AY2069" s="216" t="s">
        <v>142</v>
      </c>
    </row>
    <row r="2070" spans="1:65" s="13" customFormat="1" ht="11.25">
      <c r="B2070" s="206"/>
      <c r="C2070" s="207"/>
      <c r="D2070" s="198" t="s">
        <v>254</v>
      </c>
      <c r="E2070" s="208" t="s">
        <v>19</v>
      </c>
      <c r="F2070" s="209" t="s">
        <v>2846</v>
      </c>
      <c r="G2070" s="207"/>
      <c r="H2070" s="210">
        <v>0.32500000000000001</v>
      </c>
      <c r="I2070" s="211"/>
      <c r="J2070" s="207"/>
      <c r="K2070" s="207"/>
      <c r="L2070" s="212"/>
      <c r="M2070" s="213"/>
      <c r="N2070" s="214"/>
      <c r="O2070" s="214"/>
      <c r="P2070" s="214"/>
      <c r="Q2070" s="214"/>
      <c r="R2070" s="214"/>
      <c r="S2070" s="214"/>
      <c r="T2070" s="215"/>
      <c r="AT2070" s="216" t="s">
        <v>254</v>
      </c>
      <c r="AU2070" s="216" t="s">
        <v>86</v>
      </c>
      <c r="AV2070" s="13" t="s">
        <v>86</v>
      </c>
      <c r="AW2070" s="13" t="s">
        <v>37</v>
      </c>
      <c r="AX2070" s="13" t="s">
        <v>76</v>
      </c>
      <c r="AY2070" s="216" t="s">
        <v>142</v>
      </c>
    </row>
    <row r="2071" spans="1:65" s="13" customFormat="1" ht="11.25">
      <c r="B2071" s="206"/>
      <c r="C2071" s="207"/>
      <c r="D2071" s="198" t="s">
        <v>254</v>
      </c>
      <c r="E2071" s="208" t="s">
        <v>19</v>
      </c>
      <c r="F2071" s="209" t="s">
        <v>2847</v>
      </c>
      <c r="G2071" s="207"/>
      <c r="H2071" s="210">
        <v>0.51500000000000001</v>
      </c>
      <c r="I2071" s="211"/>
      <c r="J2071" s="207"/>
      <c r="K2071" s="207"/>
      <c r="L2071" s="212"/>
      <c r="M2071" s="213"/>
      <c r="N2071" s="214"/>
      <c r="O2071" s="214"/>
      <c r="P2071" s="214"/>
      <c r="Q2071" s="214"/>
      <c r="R2071" s="214"/>
      <c r="S2071" s="214"/>
      <c r="T2071" s="215"/>
      <c r="AT2071" s="216" t="s">
        <v>254</v>
      </c>
      <c r="AU2071" s="216" t="s">
        <v>86</v>
      </c>
      <c r="AV2071" s="13" t="s">
        <v>86</v>
      </c>
      <c r="AW2071" s="13" t="s">
        <v>37</v>
      </c>
      <c r="AX2071" s="13" t="s">
        <v>76</v>
      </c>
      <c r="AY2071" s="216" t="s">
        <v>142</v>
      </c>
    </row>
    <row r="2072" spans="1:65" s="13" customFormat="1" ht="11.25">
      <c r="B2072" s="206"/>
      <c r="C2072" s="207"/>
      <c r="D2072" s="198" t="s">
        <v>254</v>
      </c>
      <c r="E2072" s="208" t="s">
        <v>19</v>
      </c>
      <c r="F2072" s="209" t="s">
        <v>2848</v>
      </c>
      <c r="G2072" s="207"/>
      <c r="H2072" s="210">
        <v>0.56699999999999995</v>
      </c>
      <c r="I2072" s="211"/>
      <c r="J2072" s="207"/>
      <c r="K2072" s="207"/>
      <c r="L2072" s="212"/>
      <c r="M2072" s="213"/>
      <c r="N2072" s="214"/>
      <c r="O2072" s="214"/>
      <c r="P2072" s="214"/>
      <c r="Q2072" s="214"/>
      <c r="R2072" s="214"/>
      <c r="S2072" s="214"/>
      <c r="T2072" s="215"/>
      <c r="AT2072" s="216" t="s">
        <v>254</v>
      </c>
      <c r="AU2072" s="216" t="s">
        <v>86</v>
      </c>
      <c r="AV2072" s="13" t="s">
        <v>86</v>
      </c>
      <c r="AW2072" s="13" t="s">
        <v>37</v>
      </c>
      <c r="AX2072" s="13" t="s">
        <v>76</v>
      </c>
      <c r="AY2072" s="216" t="s">
        <v>142</v>
      </c>
    </row>
    <row r="2073" spans="1:65" s="13" customFormat="1" ht="11.25">
      <c r="B2073" s="206"/>
      <c r="C2073" s="207"/>
      <c r="D2073" s="198" t="s">
        <v>254</v>
      </c>
      <c r="E2073" s="208" t="s">
        <v>19</v>
      </c>
      <c r="F2073" s="209" t="s">
        <v>2849</v>
      </c>
      <c r="G2073" s="207"/>
      <c r="H2073" s="210">
        <v>0.34</v>
      </c>
      <c r="I2073" s="211"/>
      <c r="J2073" s="207"/>
      <c r="K2073" s="207"/>
      <c r="L2073" s="212"/>
      <c r="M2073" s="213"/>
      <c r="N2073" s="214"/>
      <c r="O2073" s="214"/>
      <c r="P2073" s="214"/>
      <c r="Q2073" s="214"/>
      <c r="R2073" s="214"/>
      <c r="S2073" s="214"/>
      <c r="T2073" s="215"/>
      <c r="AT2073" s="216" t="s">
        <v>254</v>
      </c>
      <c r="AU2073" s="216" t="s">
        <v>86</v>
      </c>
      <c r="AV2073" s="13" t="s">
        <v>86</v>
      </c>
      <c r="AW2073" s="13" t="s">
        <v>37</v>
      </c>
      <c r="AX2073" s="13" t="s">
        <v>76</v>
      </c>
      <c r="AY2073" s="216" t="s">
        <v>142</v>
      </c>
    </row>
    <row r="2074" spans="1:65" s="14" customFormat="1" ht="11.25">
      <c r="B2074" s="217"/>
      <c r="C2074" s="218"/>
      <c r="D2074" s="198" t="s">
        <v>254</v>
      </c>
      <c r="E2074" s="219" t="s">
        <v>19</v>
      </c>
      <c r="F2074" s="220" t="s">
        <v>266</v>
      </c>
      <c r="G2074" s="218"/>
      <c r="H2074" s="221">
        <v>57.404000000000003</v>
      </c>
      <c r="I2074" s="222"/>
      <c r="J2074" s="218"/>
      <c r="K2074" s="218"/>
      <c r="L2074" s="223"/>
      <c r="M2074" s="224"/>
      <c r="N2074" s="225"/>
      <c r="O2074" s="225"/>
      <c r="P2074" s="225"/>
      <c r="Q2074" s="225"/>
      <c r="R2074" s="225"/>
      <c r="S2074" s="225"/>
      <c r="T2074" s="226"/>
      <c r="AT2074" s="227" t="s">
        <v>254</v>
      </c>
      <c r="AU2074" s="227" t="s">
        <v>86</v>
      </c>
      <c r="AV2074" s="14" t="s">
        <v>167</v>
      </c>
      <c r="AW2074" s="14" t="s">
        <v>37</v>
      </c>
      <c r="AX2074" s="14" t="s">
        <v>84</v>
      </c>
      <c r="AY2074" s="227" t="s">
        <v>142</v>
      </c>
    </row>
    <row r="2075" spans="1:65" s="2" customFormat="1" ht="16.5" customHeight="1">
      <c r="A2075" s="36"/>
      <c r="B2075" s="37"/>
      <c r="C2075" s="180" t="s">
        <v>2855</v>
      </c>
      <c r="D2075" s="180" t="s">
        <v>145</v>
      </c>
      <c r="E2075" s="181" t="s">
        <v>2856</v>
      </c>
      <c r="F2075" s="182" t="s">
        <v>2857</v>
      </c>
      <c r="G2075" s="183" t="s">
        <v>251</v>
      </c>
      <c r="H2075" s="184">
        <v>57.404000000000003</v>
      </c>
      <c r="I2075" s="185"/>
      <c r="J2075" s="186">
        <f>ROUND(I2075*H2075,2)</f>
        <v>0</v>
      </c>
      <c r="K2075" s="182" t="s">
        <v>149</v>
      </c>
      <c r="L2075" s="41"/>
      <c r="M2075" s="187" t="s">
        <v>19</v>
      </c>
      <c r="N2075" s="188" t="s">
        <v>47</v>
      </c>
      <c r="O2075" s="66"/>
      <c r="P2075" s="189">
        <f>O2075*H2075</f>
        <v>0</v>
      </c>
      <c r="Q2075" s="189">
        <v>2.5000000000000001E-4</v>
      </c>
      <c r="R2075" s="189">
        <f>Q2075*H2075</f>
        <v>1.4351000000000001E-2</v>
      </c>
      <c r="S2075" s="189">
        <v>0</v>
      </c>
      <c r="T2075" s="190">
        <f>S2075*H2075</f>
        <v>0</v>
      </c>
      <c r="U2075" s="36"/>
      <c r="V2075" s="36"/>
      <c r="W2075" s="36"/>
      <c r="X2075" s="36"/>
      <c r="Y2075" s="36"/>
      <c r="Z2075" s="36"/>
      <c r="AA2075" s="36"/>
      <c r="AB2075" s="36"/>
      <c r="AC2075" s="36"/>
      <c r="AD2075" s="36"/>
      <c r="AE2075" s="36"/>
      <c r="AR2075" s="191" t="s">
        <v>339</v>
      </c>
      <c r="AT2075" s="191" t="s">
        <v>145</v>
      </c>
      <c r="AU2075" s="191" t="s">
        <v>86</v>
      </c>
      <c r="AY2075" s="19" t="s">
        <v>142</v>
      </c>
      <c r="BE2075" s="192">
        <f>IF(N2075="základní",J2075,0)</f>
        <v>0</v>
      </c>
      <c r="BF2075" s="192">
        <f>IF(N2075="snížená",J2075,0)</f>
        <v>0</v>
      </c>
      <c r="BG2075" s="192">
        <f>IF(N2075="zákl. přenesená",J2075,0)</f>
        <v>0</v>
      </c>
      <c r="BH2075" s="192">
        <f>IF(N2075="sníž. přenesená",J2075,0)</f>
        <v>0</v>
      </c>
      <c r="BI2075" s="192">
        <f>IF(N2075="nulová",J2075,0)</f>
        <v>0</v>
      </c>
      <c r="BJ2075" s="19" t="s">
        <v>84</v>
      </c>
      <c r="BK2075" s="192">
        <f>ROUND(I2075*H2075,2)</f>
        <v>0</v>
      </c>
      <c r="BL2075" s="19" t="s">
        <v>339</v>
      </c>
      <c r="BM2075" s="191" t="s">
        <v>2858</v>
      </c>
    </row>
    <row r="2076" spans="1:65" s="2" customFormat="1" ht="11.25">
      <c r="A2076" s="36"/>
      <c r="B2076" s="37"/>
      <c r="C2076" s="38"/>
      <c r="D2076" s="193" t="s">
        <v>152</v>
      </c>
      <c r="E2076" s="38"/>
      <c r="F2076" s="194" t="s">
        <v>2859</v>
      </c>
      <c r="G2076" s="38"/>
      <c r="H2076" s="38"/>
      <c r="I2076" s="195"/>
      <c r="J2076" s="38"/>
      <c r="K2076" s="38"/>
      <c r="L2076" s="41"/>
      <c r="M2076" s="196"/>
      <c r="N2076" s="197"/>
      <c r="O2076" s="66"/>
      <c r="P2076" s="66"/>
      <c r="Q2076" s="66"/>
      <c r="R2076" s="66"/>
      <c r="S2076" s="66"/>
      <c r="T2076" s="67"/>
      <c r="U2076" s="36"/>
      <c r="V2076" s="36"/>
      <c r="W2076" s="36"/>
      <c r="X2076" s="36"/>
      <c r="Y2076" s="36"/>
      <c r="Z2076" s="36"/>
      <c r="AA2076" s="36"/>
      <c r="AB2076" s="36"/>
      <c r="AC2076" s="36"/>
      <c r="AD2076" s="36"/>
      <c r="AE2076" s="36"/>
      <c r="AT2076" s="19" t="s">
        <v>152</v>
      </c>
      <c r="AU2076" s="19" t="s">
        <v>86</v>
      </c>
    </row>
    <row r="2077" spans="1:65" s="2" customFormat="1" ht="19.5">
      <c r="A2077" s="36"/>
      <c r="B2077" s="37"/>
      <c r="C2077" s="38"/>
      <c r="D2077" s="198" t="s">
        <v>154</v>
      </c>
      <c r="E2077" s="38"/>
      <c r="F2077" s="199" t="s">
        <v>2808</v>
      </c>
      <c r="G2077" s="38"/>
      <c r="H2077" s="38"/>
      <c r="I2077" s="195"/>
      <c r="J2077" s="38"/>
      <c r="K2077" s="38"/>
      <c r="L2077" s="41"/>
      <c r="M2077" s="196"/>
      <c r="N2077" s="197"/>
      <c r="O2077" s="66"/>
      <c r="P2077" s="66"/>
      <c r="Q2077" s="66"/>
      <c r="R2077" s="66"/>
      <c r="S2077" s="66"/>
      <c r="T2077" s="67"/>
      <c r="U2077" s="36"/>
      <c r="V2077" s="36"/>
      <c r="W2077" s="36"/>
      <c r="X2077" s="36"/>
      <c r="Y2077" s="36"/>
      <c r="Z2077" s="36"/>
      <c r="AA2077" s="36"/>
      <c r="AB2077" s="36"/>
      <c r="AC2077" s="36"/>
      <c r="AD2077" s="36"/>
      <c r="AE2077" s="36"/>
      <c r="AT2077" s="19" t="s">
        <v>154</v>
      </c>
      <c r="AU2077" s="19" t="s">
        <v>86</v>
      </c>
    </row>
    <row r="2078" spans="1:65" s="13" customFormat="1" ht="11.25">
      <c r="B2078" s="206"/>
      <c r="C2078" s="207"/>
      <c r="D2078" s="198" t="s">
        <v>254</v>
      </c>
      <c r="E2078" s="208" t="s">
        <v>19</v>
      </c>
      <c r="F2078" s="209" t="s">
        <v>1042</v>
      </c>
      <c r="G2078" s="207"/>
      <c r="H2078" s="210">
        <v>10.220000000000001</v>
      </c>
      <c r="I2078" s="211"/>
      <c r="J2078" s="207"/>
      <c r="K2078" s="207"/>
      <c r="L2078" s="212"/>
      <c r="M2078" s="213"/>
      <c r="N2078" s="214"/>
      <c r="O2078" s="214"/>
      <c r="P2078" s="214"/>
      <c r="Q2078" s="214"/>
      <c r="R2078" s="214"/>
      <c r="S2078" s="214"/>
      <c r="T2078" s="215"/>
      <c r="AT2078" s="216" t="s">
        <v>254</v>
      </c>
      <c r="AU2078" s="216" t="s">
        <v>86</v>
      </c>
      <c r="AV2078" s="13" t="s">
        <v>86</v>
      </c>
      <c r="AW2078" s="13" t="s">
        <v>37</v>
      </c>
      <c r="AX2078" s="13" t="s">
        <v>76</v>
      </c>
      <c r="AY2078" s="216" t="s">
        <v>142</v>
      </c>
    </row>
    <row r="2079" spans="1:65" s="13" customFormat="1" ht="11.25">
      <c r="B2079" s="206"/>
      <c r="C2079" s="207"/>
      <c r="D2079" s="198" t="s">
        <v>254</v>
      </c>
      <c r="E2079" s="208" t="s">
        <v>19</v>
      </c>
      <c r="F2079" s="209" t="s">
        <v>1043</v>
      </c>
      <c r="G2079" s="207"/>
      <c r="H2079" s="210">
        <v>24.87</v>
      </c>
      <c r="I2079" s="211"/>
      <c r="J2079" s="207"/>
      <c r="K2079" s="207"/>
      <c r="L2079" s="212"/>
      <c r="M2079" s="213"/>
      <c r="N2079" s="214"/>
      <c r="O2079" s="214"/>
      <c r="P2079" s="214"/>
      <c r="Q2079" s="214"/>
      <c r="R2079" s="214"/>
      <c r="S2079" s="214"/>
      <c r="T2079" s="215"/>
      <c r="AT2079" s="216" t="s">
        <v>254</v>
      </c>
      <c r="AU2079" s="216" t="s">
        <v>86</v>
      </c>
      <c r="AV2079" s="13" t="s">
        <v>86</v>
      </c>
      <c r="AW2079" s="13" t="s">
        <v>37</v>
      </c>
      <c r="AX2079" s="13" t="s">
        <v>76</v>
      </c>
      <c r="AY2079" s="216" t="s">
        <v>142</v>
      </c>
    </row>
    <row r="2080" spans="1:65" s="13" customFormat="1" ht="11.25">
      <c r="B2080" s="206"/>
      <c r="C2080" s="207"/>
      <c r="D2080" s="198" t="s">
        <v>254</v>
      </c>
      <c r="E2080" s="208" t="s">
        <v>19</v>
      </c>
      <c r="F2080" s="209" t="s">
        <v>1044</v>
      </c>
      <c r="G2080" s="207"/>
      <c r="H2080" s="210">
        <v>2.5499999999999998</v>
      </c>
      <c r="I2080" s="211"/>
      <c r="J2080" s="207"/>
      <c r="K2080" s="207"/>
      <c r="L2080" s="212"/>
      <c r="M2080" s="213"/>
      <c r="N2080" s="214"/>
      <c r="O2080" s="214"/>
      <c r="P2080" s="214"/>
      <c r="Q2080" s="214"/>
      <c r="R2080" s="214"/>
      <c r="S2080" s="214"/>
      <c r="T2080" s="215"/>
      <c r="AT2080" s="216" t="s">
        <v>254</v>
      </c>
      <c r="AU2080" s="216" t="s">
        <v>86</v>
      </c>
      <c r="AV2080" s="13" t="s">
        <v>86</v>
      </c>
      <c r="AW2080" s="13" t="s">
        <v>37</v>
      </c>
      <c r="AX2080" s="13" t="s">
        <v>76</v>
      </c>
      <c r="AY2080" s="216" t="s">
        <v>142</v>
      </c>
    </row>
    <row r="2081" spans="1:65" s="13" customFormat="1" ht="11.25">
      <c r="B2081" s="206"/>
      <c r="C2081" s="207"/>
      <c r="D2081" s="198" t="s">
        <v>254</v>
      </c>
      <c r="E2081" s="208" t="s">
        <v>19</v>
      </c>
      <c r="F2081" s="209" t="s">
        <v>1045</v>
      </c>
      <c r="G2081" s="207"/>
      <c r="H2081" s="210">
        <v>4.49</v>
      </c>
      <c r="I2081" s="211"/>
      <c r="J2081" s="207"/>
      <c r="K2081" s="207"/>
      <c r="L2081" s="212"/>
      <c r="M2081" s="213"/>
      <c r="N2081" s="214"/>
      <c r="O2081" s="214"/>
      <c r="P2081" s="214"/>
      <c r="Q2081" s="214"/>
      <c r="R2081" s="214"/>
      <c r="S2081" s="214"/>
      <c r="T2081" s="215"/>
      <c r="AT2081" s="216" t="s">
        <v>254</v>
      </c>
      <c r="AU2081" s="216" t="s">
        <v>86</v>
      </c>
      <c r="AV2081" s="13" t="s">
        <v>86</v>
      </c>
      <c r="AW2081" s="13" t="s">
        <v>37</v>
      </c>
      <c r="AX2081" s="13" t="s">
        <v>76</v>
      </c>
      <c r="AY2081" s="216" t="s">
        <v>142</v>
      </c>
    </row>
    <row r="2082" spans="1:65" s="13" customFormat="1" ht="11.25">
      <c r="B2082" s="206"/>
      <c r="C2082" s="207"/>
      <c r="D2082" s="198" t="s">
        <v>254</v>
      </c>
      <c r="E2082" s="208" t="s">
        <v>19</v>
      </c>
      <c r="F2082" s="209" t="s">
        <v>1046</v>
      </c>
      <c r="G2082" s="207"/>
      <c r="H2082" s="210">
        <v>1.71</v>
      </c>
      <c r="I2082" s="211"/>
      <c r="J2082" s="207"/>
      <c r="K2082" s="207"/>
      <c r="L2082" s="212"/>
      <c r="M2082" s="213"/>
      <c r="N2082" s="214"/>
      <c r="O2082" s="214"/>
      <c r="P2082" s="214"/>
      <c r="Q2082" s="214"/>
      <c r="R2082" s="214"/>
      <c r="S2082" s="214"/>
      <c r="T2082" s="215"/>
      <c r="AT2082" s="216" t="s">
        <v>254</v>
      </c>
      <c r="AU2082" s="216" t="s">
        <v>86</v>
      </c>
      <c r="AV2082" s="13" t="s">
        <v>86</v>
      </c>
      <c r="AW2082" s="13" t="s">
        <v>37</v>
      </c>
      <c r="AX2082" s="13" t="s">
        <v>76</v>
      </c>
      <c r="AY2082" s="216" t="s">
        <v>142</v>
      </c>
    </row>
    <row r="2083" spans="1:65" s="13" customFormat="1" ht="11.25">
      <c r="B2083" s="206"/>
      <c r="C2083" s="207"/>
      <c r="D2083" s="198" t="s">
        <v>254</v>
      </c>
      <c r="E2083" s="208" t="s">
        <v>19</v>
      </c>
      <c r="F2083" s="209" t="s">
        <v>1047</v>
      </c>
      <c r="G2083" s="207"/>
      <c r="H2083" s="210">
        <v>1.71</v>
      </c>
      <c r="I2083" s="211"/>
      <c r="J2083" s="207"/>
      <c r="K2083" s="207"/>
      <c r="L2083" s="212"/>
      <c r="M2083" s="213"/>
      <c r="N2083" s="214"/>
      <c r="O2083" s="214"/>
      <c r="P2083" s="214"/>
      <c r="Q2083" s="214"/>
      <c r="R2083" s="214"/>
      <c r="S2083" s="214"/>
      <c r="T2083" s="215"/>
      <c r="AT2083" s="216" t="s">
        <v>254</v>
      </c>
      <c r="AU2083" s="216" t="s">
        <v>86</v>
      </c>
      <c r="AV2083" s="13" t="s">
        <v>86</v>
      </c>
      <c r="AW2083" s="13" t="s">
        <v>37</v>
      </c>
      <c r="AX2083" s="13" t="s">
        <v>76</v>
      </c>
      <c r="AY2083" s="216" t="s">
        <v>142</v>
      </c>
    </row>
    <row r="2084" spans="1:65" s="13" customFormat="1" ht="11.25">
      <c r="B2084" s="206"/>
      <c r="C2084" s="207"/>
      <c r="D2084" s="198" t="s">
        <v>254</v>
      </c>
      <c r="E2084" s="208" t="s">
        <v>19</v>
      </c>
      <c r="F2084" s="209" t="s">
        <v>1048</v>
      </c>
      <c r="G2084" s="207"/>
      <c r="H2084" s="210">
        <v>4.3099999999999996</v>
      </c>
      <c r="I2084" s="211"/>
      <c r="J2084" s="207"/>
      <c r="K2084" s="207"/>
      <c r="L2084" s="212"/>
      <c r="M2084" s="213"/>
      <c r="N2084" s="214"/>
      <c r="O2084" s="214"/>
      <c r="P2084" s="214"/>
      <c r="Q2084" s="214"/>
      <c r="R2084" s="214"/>
      <c r="S2084" s="214"/>
      <c r="T2084" s="215"/>
      <c r="AT2084" s="216" t="s">
        <v>254</v>
      </c>
      <c r="AU2084" s="216" t="s">
        <v>86</v>
      </c>
      <c r="AV2084" s="13" t="s">
        <v>86</v>
      </c>
      <c r="AW2084" s="13" t="s">
        <v>37</v>
      </c>
      <c r="AX2084" s="13" t="s">
        <v>76</v>
      </c>
      <c r="AY2084" s="216" t="s">
        <v>142</v>
      </c>
    </row>
    <row r="2085" spans="1:65" s="13" customFormat="1" ht="11.25">
      <c r="B2085" s="206"/>
      <c r="C2085" s="207"/>
      <c r="D2085" s="198" t="s">
        <v>254</v>
      </c>
      <c r="E2085" s="208" t="s">
        <v>19</v>
      </c>
      <c r="F2085" s="209" t="s">
        <v>1049</v>
      </c>
      <c r="G2085" s="207"/>
      <c r="H2085" s="210">
        <v>1.72</v>
      </c>
      <c r="I2085" s="211"/>
      <c r="J2085" s="207"/>
      <c r="K2085" s="207"/>
      <c r="L2085" s="212"/>
      <c r="M2085" s="213"/>
      <c r="N2085" s="214"/>
      <c r="O2085" s="214"/>
      <c r="P2085" s="214"/>
      <c r="Q2085" s="214"/>
      <c r="R2085" s="214"/>
      <c r="S2085" s="214"/>
      <c r="T2085" s="215"/>
      <c r="AT2085" s="216" t="s">
        <v>254</v>
      </c>
      <c r="AU2085" s="216" t="s">
        <v>86</v>
      </c>
      <c r="AV2085" s="13" t="s">
        <v>86</v>
      </c>
      <c r="AW2085" s="13" t="s">
        <v>37</v>
      </c>
      <c r="AX2085" s="13" t="s">
        <v>76</v>
      </c>
      <c r="AY2085" s="216" t="s">
        <v>142</v>
      </c>
    </row>
    <row r="2086" spans="1:65" s="15" customFormat="1" ht="11.25">
      <c r="B2086" s="238"/>
      <c r="C2086" s="239"/>
      <c r="D2086" s="198" t="s">
        <v>254</v>
      </c>
      <c r="E2086" s="240" t="s">
        <v>19</v>
      </c>
      <c r="F2086" s="241" t="s">
        <v>2841</v>
      </c>
      <c r="G2086" s="239"/>
      <c r="H2086" s="240" t="s">
        <v>19</v>
      </c>
      <c r="I2086" s="242"/>
      <c r="J2086" s="239"/>
      <c r="K2086" s="239"/>
      <c r="L2086" s="243"/>
      <c r="M2086" s="244"/>
      <c r="N2086" s="245"/>
      <c r="O2086" s="245"/>
      <c r="P2086" s="245"/>
      <c r="Q2086" s="245"/>
      <c r="R2086" s="245"/>
      <c r="S2086" s="245"/>
      <c r="T2086" s="246"/>
      <c r="AT2086" s="247" t="s">
        <v>254</v>
      </c>
      <c r="AU2086" s="247" t="s">
        <v>86</v>
      </c>
      <c r="AV2086" s="15" t="s">
        <v>84</v>
      </c>
      <c r="AW2086" s="15" t="s">
        <v>37</v>
      </c>
      <c r="AX2086" s="15" t="s">
        <v>76</v>
      </c>
      <c r="AY2086" s="247" t="s">
        <v>142</v>
      </c>
    </row>
    <row r="2087" spans="1:65" s="13" customFormat="1" ht="11.25">
      <c r="B2087" s="206"/>
      <c r="C2087" s="207"/>
      <c r="D2087" s="198" t="s">
        <v>254</v>
      </c>
      <c r="E2087" s="208" t="s">
        <v>19</v>
      </c>
      <c r="F2087" s="209" t="s">
        <v>2842</v>
      </c>
      <c r="G2087" s="207"/>
      <c r="H2087" s="210">
        <v>1.06</v>
      </c>
      <c r="I2087" s="211"/>
      <c r="J2087" s="207"/>
      <c r="K2087" s="207"/>
      <c r="L2087" s="212"/>
      <c r="M2087" s="213"/>
      <c r="N2087" s="214"/>
      <c r="O2087" s="214"/>
      <c r="P2087" s="214"/>
      <c r="Q2087" s="214"/>
      <c r="R2087" s="214"/>
      <c r="S2087" s="214"/>
      <c r="T2087" s="215"/>
      <c r="AT2087" s="216" t="s">
        <v>254</v>
      </c>
      <c r="AU2087" s="216" t="s">
        <v>86</v>
      </c>
      <c r="AV2087" s="13" t="s">
        <v>86</v>
      </c>
      <c r="AW2087" s="13" t="s">
        <v>37</v>
      </c>
      <c r="AX2087" s="13" t="s">
        <v>76</v>
      </c>
      <c r="AY2087" s="216" t="s">
        <v>142</v>
      </c>
    </row>
    <row r="2088" spans="1:65" s="13" customFormat="1" ht="11.25">
      <c r="B2088" s="206"/>
      <c r="C2088" s="207"/>
      <c r="D2088" s="198" t="s">
        <v>254</v>
      </c>
      <c r="E2088" s="208" t="s">
        <v>19</v>
      </c>
      <c r="F2088" s="209" t="s">
        <v>2843</v>
      </c>
      <c r="G2088" s="207"/>
      <c r="H2088" s="210">
        <v>1.83</v>
      </c>
      <c r="I2088" s="211"/>
      <c r="J2088" s="207"/>
      <c r="K2088" s="207"/>
      <c r="L2088" s="212"/>
      <c r="M2088" s="213"/>
      <c r="N2088" s="214"/>
      <c r="O2088" s="214"/>
      <c r="P2088" s="214"/>
      <c r="Q2088" s="214"/>
      <c r="R2088" s="214"/>
      <c r="S2088" s="214"/>
      <c r="T2088" s="215"/>
      <c r="AT2088" s="216" t="s">
        <v>254</v>
      </c>
      <c r="AU2088" s="216" t="s">
        <v>86</v>
      </c>
      <c r="AV2088" s="13" t="s">
        <v>86</v>
      </c>
      <c r="AW2088" s="13" t="s">
        <v>37</v>
      </c>
      <c r="AX2088" s="13" t="s">
        <v>76</v>
      </c>
      <c r="AY2088" s="216" t="s">
        <v>142</v>
      </c>
    </row>
    <row r="2089" spans="1:65" s="13" customFormat="1" ht="11.25">
      <c r="B2089" s="206"/>
      <c r="C2089" s="207"/>
      <c r="D2089" s="198" t="s">
        <v>254</v>
      </c>
      <c r="E2089" s="208" t="s">
        <v>19</v>
      </c>
      <c r="F2089" s="209" t="s">
        <v>2844</v>
      </c>
      <c r="G2089" s="207"/>
      <c r="H2089" s="210">
        <v>0.46700000000000003</v>
      </c>
      <c r="I2089" s="211"/>
      <c r="J2089" s="207"/>
      <c r="K2089" s="207"/>
      <c r="L2089" s="212"/>
      <c r="M2089" s="213"/>
      <c r="N2089" s="214"/>
      <c r="O2089" s="214"/>
      <c r="P2089" s="214"/>
      <c r="Q2089" s="214"/>
      <c r="R2089" s="214"/>
      <c r="S2089" s="214"/>
      <c r="T2089" s="215"/>
      <c r="AT2089" s="216" t="s">
        <v>254</v>
      </c>
      <c r="AU2089" s="216" t="s">
        <v>86</v>
      </c>
      <c r="AV2089" s="13" t="s">
        <v>86</v>
      </c>
      <c r="AW2089" s="13" t="s">
        <v>37</v>
      </c>
      <c r="AX2089" s="13" t="s">
        <v>76</v>
      </c>
      <c r="AY2089" s="216" t="s">
        <v>142</v>
      </c>
    </row>
    <row r="2090" spans="1:65" s="13" customFormat="1" ht="11.25">
      <c r="B2090" s="206"/>
      <c r="C2090" s="207"/>
      <c r="D2090" s="198" t="s">
        <v>254</v>
      </c>
      <c r="E2090" s="208" t="s">
        <v>19</v>
      </c>
      <c r="F2090" s="209" t="s">
        <v>2845</v>
      </c>
      <c r="G2090" s="207"/>
      <c r="H2090" s="210">
        <v>0.72</v>
      </c>
      <c r="I2090" s="211"/>
      <c r="J2090" s="207"/>
      <c r="K2090" s="207"/>
      <c r="L2090" s="212"/>
      <c r="M2090" s="213"/>
      <c r="N2090" s="214"/>
      <c r="O2090" s="214"/>
      <c r="P2090" s="214"/>
      <c r="Q2090" s="214"/>
      <c r="R2090" s="214"/>
      <c r="S2090" s="214"/>
      <c r="T2090" s="215"/>
      <c r="AT2090" s="216" t="s">
        <v>254</v>
      </c>
      <c r="AU2090" s="216" t="s">
        <v>86</v>
      </c>
      <c r="AV2090" s="13" t="s">
        <v>86</v>
      </c>
      <c r="AW2090" s="13" t="s">
        <v>37</v>
      </c>
      <c r="AX2090" s="13" t="s">
        <v>76</v>
      </c>
      <c r="AY2090" s="216" t="s">
        <v>142</v>
      </c>
    </row>
    <row r="2091" spans="1:65" s="13" customFormat="1" ht="11.25">
      <c r="B2091" s="206"/>
      <c r="C2091" s="207"/>
      <c r="D2091" s="198" t="s">
        <v>254</v>
      </c>
      <c r="E2091" s="208" t="s">
        <v>19</v>
      </c>
      <c r="F2091" s="209" t="s">
        <v>2846</v>
      </c>
      <c r="G2091" s="207"/>
      <c r="H2091" s="210">
        <v>0.32500000000000001</v>
      </c>
      <c r="I2091" s="211"/>
      <c r="J2091" s="207"/>
      <c r="K2091" s="207"/>
      <c r="L2091" s="212"/>
      <c r="M2091" s="213"/>
      <c r="N2091" s="214"/>
      <c r="O2091" s="214"/>
      <c r="P2091" s="214"/>
      <c r="Q2091" s="214"/>
      <c r="R2091" s="214"/>
      <c r="S2091" s="214"/>
      <c r="T2091" s="215"/>
      <c r="AT2091" s="216" t="s">
        <v>254</v>
      </c>
      <c r="AU2091" s="216" t="s">
        <v>86</v>
      </c>
      <c r="AV2091" s="13" t="s">
        <v>86</v>
      </c>
      <c r="AW2091" s="13" t="s">
        <v>37</v>
      </c>
      <c r="AX2091" s="13" t="s">
        <v>76</v>
      </c>
      <c r="AY2091" s="216" t="s">
        <v>142</v>
      </c>
    </row>
    <row r="2092" spans="1:65" s="13" customFormat="1" ht="11.25">
      <c r="B2092" s="206"/>
      <c r="C2092" s="207"/>
      <c r="D2092" s="198" t="s">
        <v>254</v>
      </c>
      <c r="E2092" s="208" t="s">
        <v>19</v>
      </c>
      <c r="F2092" s="209" t="s">
        <v>2847</v>
      </c>
      <c r="G2092" s="207"/>
      <c r="H2092" s="210">
        <v>0.51500000000000001</v>
      </c>
      <c r="I2092" s="211"/>
      <c r="J2092" s="207"/>
      <c r="K2092" s="207"/>
      <c r="L2092" s="212"/>
      <c r="M2092" s="213"/>
      <c r="N2092" s="214"/>
      <c r="O2092" s="214"/>
      <c r="P2092" s="214"/>
      <c r="Q2092" s="214"/>
      <c r="R2092" s="214"/>
      <c r="S2092" s="214"/>
      <c r="T2092" s="215"/>
      <c r="AT2092" s="216" t="s">
        <v>254</v>
      </c>
      <c r="AU2092" s="216" t="s">
        <v>86</v>
      </c>
      <c r="AV2092" s="13" t="s">
        <v>86</v>
      </c>
      <c r="AW2092" s="13" t="s">
        <v>37</v>
      </c>
      <c r="AX2092" s="13" t="s">
        <v>76</v>
      </c>
      <c r="AY2092" s="216" t="s">
        <v>142</v>
      </c>
    </row>
    <row r="2093" spans="1:65" s="13" customFormat="1" ht="11.25">
      <c r="B2093" s="206"/>
      <c r="C2093" s="207"/>
      <c r="D2093" s="198" t="s">
        <v>254</v>
      </c>
      <c r="E2093" s="208" t="s">
        <v>19</v>
      </c>
      <c r="F2093" s="209" t="s">
        <v>2848</v>
      </c>
      <c r="G2093" s="207"/>
      <c r="H2093" s="210">
        <v>0.56699999999999995</v>
      </c>
      <c r="I2093" s="211"/>
      <c r="J2093" s="207"/>
      <c r="K2093" s="207"/>
      <c r="L2093" s="212"/>
      <c r="M2093" s="213"/>
      <c r="N2093" s="214"/>
      <c r="O2093" s="214"/>
      <c r="P2093" s="214"/>
      <c r="Q2093" s="214"/>
      <c r="R2093" s="214"/>
      <c r="S2093" s="214"/>
      <c r="T2093" s="215"/>
      <c r="AT2093" s="216" t="s">
        <v>254</v>
      </c>
      <c r="AU2093" s="216" t="s">
        <v>86</v>
      </c>
      <c r="AV2093" s="13" t="s">
        <v>86</v>
      </c>
      <c r="AW2093" s="13" t="s">
        <v>37</v>
      </c>
      <c r="AX2093" s="13" t="s">
        <v>76</v>
      </c>
      <c r="AY2093" s="216" t="s">
        <v>142</v>
      </c>
    </row>
    <row r="2094" spans="1:65" s="13" customFormat="1" ht="11.25">
      <c r="B2094" s="206"/>
      <c r="C2094" s="207"/>
      <c r="D2094" s="198" t="s">
        <v>254</v>
      </c>
      <c r="E2094" s="208" t="s">
        <v>19</v>
      </c>
      <c r="F2094" s="209" t="s">
        <v>2849</v>
      </c>
      <c r="G2094" s="207"/>
      <c r="H2094" s="210">
        <v>0.34</v>
      </c>
      <c r="I2094" s="211"/>
      <c r="J2094" s="207"/>
      <c r="K2094" s="207"/>
      <c r="L2094" s="212"/>
      <c r="M2094" s="213"/>
      <c r="N2094" s="214"/>
      <c r="O2094" s="214"/>
      <c r="P2094" s="214"/>
      <c r="Q2094" s="214"/>
      <c r="R2094" s="214"/>
      <c r="S2094" s="214"/>
      <c r="T2094" s="215"/>
      <c r="AT2094" s="216" t="s">
        <v>254</v>
      </c>
      <c r="AU2094" s="216" t="s">
        <v>86</v>
      </c>
      <c r="AV2094" s="13" t="s">
        <v>86</v>
      </c>
      <c r="AW2094" s="13" t="s">
        <v>37</v>
      </c>
      <c r="AX2094" s="13" t="s">
        <v>76</v>
      </c>
      <c r="AY2094" s="216" t="s">
        <v>142</v>
      </c>
    </row>
    <row r="2095" spans="1:65" s="14" customFormat="1" ht="11.25">
      <c r="B2095" s="217"/>
      <c r="C2095" s="218"/>
      <c r="D2095" s="198" t="s">
        <v>254</v>
      </c>
      <c r="E2095" s="219" t="s">
        <v>19</v>
      </c>
      <c r="F2095" s="220" t="s">
        <v>266</v>
      </c>
      <c r="G2095" s="218"/>
      <c r="H2095" s="221">
        <v>57.404000000000003</v>
      </c>
      <c r="I2095" s="222"/>
      <c r="J2095" s="218"/>
      <c r="K2095" s="218"/>
      <c r="L2095" s="223"/>
      <c r="M2095" s="224"/>
      <c r="N2095" s="225"/>
      <c r="O2095" s="225"/>
      <c r="P2095" s="225"/>
      <c r="Q2095" s="225"/>
      <c r="R2095" s="225"/>
      <c r="S2095" s="225"/>
      <c r="T2095" s="226"/>
      <c r="AT2095" s="227" t="s">
        <v>254</v>
      </c>
      <c r="AU2095" s="227" t="s">
        <v>86</v>
      </c>
      <c r="AV2095" s="14" t="s">
        <v>167</v>
      </c>
      <c r="AW2095" s="14" t="s">
        <v>37</v>
      </c>
      <c r="AX2095" s="14" t="s">
        <v>84</v>
      </c>
      <c r="AY2095" s="227" t="s">
        <v>142</v>
      </c>
    </row>
    <row r="2096" spans="1:65" s="2" customFormat="1" ht="24.2" customHeight="1">
      <c r="A2096" s="36"/>
      <c r="B2096" s="37"/>
      <c r="C2096" s="180" t="s">
        <v>2860</v>
      </c>
      <c r="D2096" s="180" t="s">
        <v>145</v>
      </c>
      <c r="E2096" s="181" t="s">
        <v>2861</v>
      </c>
      <c r="F2096" s="182" t="s">
        <v>2862</v>
      </c>
      <c r="G2096" s="183" t="s">
        <v>414</v>
      </c>
      <c r="H2096" s="184">
        <v>58.24</v>
      </c>
      <c r="I2096" s="185"/>
      <c r="J2096" s="186">
        <f>ROUND(I2096*H2096,2)</f>
        <v>0</v>
      </c>
      <c r="K2096" s="182" t="s">
        <v>149</v>
      </c>
      <c r="L2096" s="41"/>
      <c r="M2096" s="187" t="s">
        <v>19</v>
      </c>
      <c r="N2096" s="188" t="s">
        <v>47</v>
      </c>
      <c r="O2096" s="66"/>
      <c r="P2096" s="189">
        <f>O2096*H2096</f>
        <v>0</v>
      </c>
      <c r="Q2096" s="189">
        <v>3.1199999999999999E-3</v>
      </c>
      <c r="R2096" s="189">
        <f>Q2096*H2096</f>
        <v>0.1817088</v>
      </c>
      <c r="S2096" s="189">
        <v>0</v>
      </c>
      <c r="T2096" s="190">
        <f>S2096*H2096</f>
        <v>0</v>
      </c>
      <c r="U2096" s="36"/>
      <c r="V2096" s="36"/>
      <c r="W2096" s="36"/>
      <c r="X2096" s="36"/>
      <c r="Y2096" s="36"/>
      <c r="Z2096" s="36"/>
      <c r="AA2096" s="36"/>
      <c r="AB2096" s="36"/>
      <c r="AC2096" s="36"/>
      <c r="AD2096" s="36"/>
      <c r="AE2096" s="36"/>
      <c r="AR2096" s="191" t="s">
        <v>339</v>
      </c>
      <c r="AT2096" s="191" t="s">
        <v>145</v>
      </c>
      <c r="AU2096" s="191" t="s">
        <v>86</v>
      </c>
      <c r="AY2096" s="19" t="s">
        <v>142</v>
      </c>
      <c r="BE2096" s="192">
        <f>IF(N2096="základní",J2096,0)</f>
        <v>0</v>
      </c>
      <c r="BF2096" s="192">
        <f>IF(N2096="snížená",J2096,0)</f>
        <v>0</v>
      </c>
      <c r="BG2096" s="192">
        <f>IF(N2096="zákl. přenesená",J2096,0)</f>
        <v>0</v>
      </c>
      <c r="BH2096" s="192">
        <f>IF(N2096="sníž. přenesená",J2096,0)</f>
        <v>0</v>
      </c>
      <c r="BI2096" s="192">
        <f>IF(N2096="nulová",J2096,0)</f>
        <v>0</v>
      </c>
      <c r="BJ2096" s="19" t="s">
        <v>84</v>
      </c>
      <c r="BK2096" s="192">
        <f>ROUND(I2096*H2096,2)</f>
        <v>0</v>
      </c>
      <c r="BL2096" s="19" t="s">
        <v>339</v>
      </c>
      <c r="BM2096" s="191" t="s">
        <v>2863</v>
      </c>
    </row>
    <row r="2097" spans="1:65" s="2" customFormat="1" ht="11.25">
      <c r="A2097" s="36"/>
      <c r="B2097" s="37"/>
      <c r="C2097" s="38"/>
      <c r="D2097" s="193" t="s">
        <v>152</v>
      </c>
      <c r="E2097" s="38"/>
      <c r="F2097" s="194" t="s">
        <v>2864</v>
      </c>
      <c r="G2097" s="38"/>
      <c r="H2097" s="38"/>
      <c r="I2097" s="195"/>
      <c r="J2097" s="38"/>
      <c r="K2097" s="38"/>
      <c r="L2097" s="41"/>
      <c r="M2097" s="196"/>
      <c r="N2097" s="197"/>
      <c r="O2097" s="66"/>
      <c r="P2097" s="66"/>
      <c r="Q2097" s="66"/>
      <c r="R2097" s="66"/>
      <c r="S2097" s="66"/>
      <c r="T2097" s="67"/>
      <c r="U2097" s="36"/>
      <c r="V2097" s="36"/>
      <c r="W2097" s="36"/>
      <c r="X2097" s="36"/>
      <c r="Y2097" s="36"/>
      <c r="Z2097" s="36"/>
      <c r="AA2097" s="36"/>
      <c r="AB2097" s="36"/>
      <c r="AC2097" s="36"/>
      <c r="AD2097" s="36"/>
      <c r="AE2097" s="36"/>
      <c r="AT2097" s="19" t="s">
        <v>152</v>
      </c>
      <c r="AU2097" s="19" t="s">
        <v>86</v>
      </c>
    </row>
    <row r="2098" spans="1:65" s="13" customFormat="1" ht="11.25">
      <c r="B2098" s="206"/>
      <c r="C2098" s="207"/>
      <c r="D2098" s="198" t="s">
        <v>254</v>
      </c>
      <c r="E2098" s="208" t="s">
        <v>19</v>
      </c>
      <c r="F2098" s="209" t="s">
        <v>2865</v>
      </c>
      <c r="G2098" s="207"/>
      <c r="H2098" s="210">
        <v>10.6</v>
      </c>
      <c r="I2098" s="211"/>
      <c r="J2098" s="207"/>
      <c r="K2098" s="207"/>
      <c r="L2098" s="212"/>
      <c r="M2098" s="213"/>
      <c r="N2098" s="214"/>
      <c r="O2098" s="214"/>
      <c r="P2098" s="214"/>
      <c r="Q2098" s="214"/>
      <c r="R2098" s="214"/>
      <c r="S2098" s="214"/>
      <c r="T2098" s="215"/>
      <c r="AT2098" s="216" t="s">
        <v>254</v>
      </c>
      <c r="AU2098" s="216" t="s">
        <v>86</v>
      </c>
      <c r="AV2098" s="13" t="s">
        <v>86</v>
      </c>
      <c r="AW2098" s="13" t="s">
        <v>37</v>
      </c>
      <c r="AX2098" s="13" t="s">
        <v>76</v>
      </c>
      <c r="AY2098" s="216" t="s">
        <v>142</v>
      </c>
    </row>
    <row r="2099" spans="1:65" s="13" customFormat="1" ht="11.25">
      <c r="B2099" s="206"/>
      <c r="C2099" s="207"/>
      <c r="D2099" s="198" t="s">
        <v>254</v>
      </c>
      <c r="E2099" s="208" t="s">
        <v>19</v>
      </c>
      <c r="F2099" s="209" t="s">
        <v>2866</v>
      </c>
      <c r="G2099" s="207"/>
      <c r="H2099" s="210">
        <v>18.3</v>
      </c>
      <c r="I2099" s="211"/>
      <c r="J2099" s="207"/>
      <c r="K2099" s="207"/>
      <c r="L2099" s="212"/>
      <c r="M2099" s="213"/>
      <c r="N2099" s="214"/>
      <c r="O2099" s="214"/>
      <c r="P2099" s="214"/>
      <c r="Q2099" s="214"/>
      <c r="R2099" s="214"/>
      <c r="S2099" s="214"/>
      <c r="T2099" s="215"/>
      <c r="AT2099" s="216" t="s">
        <v>254</v>
      </c>
      <c r="AU2099" s="216" t="s">
        <v>86</v>
      </c>
      <c r="AV2099" s="13" t="s">
        <v>86</v>
      </c>
      <c r="AW2099" s="13" t="s">
        <v>37</v>
      </c>
      <c r="AX2099" s="13" t="s">
        <v>76</v>
      </c>
      <c r="AY2099" s="216" t="s">
        <v>142</v>
      </c>
    </row>
    <row r="2100" spans="1:65" s="13" customFormat="1" ht="11.25">
      <c r="B2100" s="206"/>
      <c r="C2100" s="207"/>
      <c r="D2100" s="198" t="s">
        <v>254</v>
      </c>
      <c r="E2100" s="208" t="s">
        <v>19</v>
      </c>
      <c r="F2100" s="209" t="s">
        <v>2867</v>
      </c>
      <c r="G2100" s="207"/>
      <c r="H2100" s="210">
        <v>4.67</v>
      </c>
      <c r="I2100" s="211"/>
      <c r="J2100" s="207"/>
      <c r="K2100" s="207"/>
      <c r="L2100" s="212"/>
      <c r="M2100" s="213"/>
      <c r="N2100" s="214"/>
      <c r="O2100" s="214"/>
      <c r="P2100" s="214"/>
      <c r="Q2100" s="214"/>
      <c r="R2100" s="214"/>
      <c r="S2100" s="214"/>
      <c r="T2100" s="215"/>
      <c r="AT2100" s="216" t="s">
        <v>254</v>
      </c>
      <c r="AU2100" s="216" t="s">
        <v>86</v>
      </c>
      <c r="AV2100" s="13" t="s">
        <v>86</v>
      </c>
      <c r="AW2100" s="13" t="s">
        <v>37</v>
      </c>
      <c r="AX2100" s="13" t="s">
        <v>76</v>
      </c>
      <c r="AY2100" s="216" t="s">
        <v>142</v>
      </c>
    </row>
    <row r="2101" spans="1:65" s="13" customFormat="1" ht="11.25">
      <c r="B2101" s="206"/>
      <c r="C2101" s="207"/>
      <c r="D2101" s="198" t="s">
        <v>254</v>
      </c>
      <c r="E2101" s="208" t="s">
        <v>19</v>
      </c>
      <c r="F2101" s="209" t="s">
        <v>2868</v>
      </c>
      <c r="G2101" s="207"/>
      <c r="H2101" s="210">
        <v>7.2</v>
      </c>
      <c r="I2101" s="211"/>
      <c r="J2101" s="207"/>
      <c r="K2101" s="207"/>
      <c r="L2101" s="212"/>
      <c r="M2101" s="213"/>
      <c r="N2101" s="214"/>
      <c r="O2101" s="214"/>
      <c r="P2101" s="214"/>
      <c r="Q2101" s="214"/>
      <c r="R2101" s="214"/>
      <c r="S2101" s="214"/>
      <c r="T2101" s="215"/>
      <c r="AT2101" s="216" t="s">
        <v>254</v>
      </c>
      <c r="AU2101" s="216" t="s">
        <v>86</v>
      </c>
      <c r="AV2101" s="13" t="s">
        <v>86</v>
      </c>
      <c r="AW2101" s="13" t="s">
        <v>37</v>
      </c>
      <c r="AX2101" s="13" t="s">
        <v>76</v>
      </c>
      <c r="AY2101" s="216" t="s">
        <v>142</v>
      </c>
    </row>
    <row r="2102" spans="1:65" s="13" customFormat="1" ht="11.25">
      <c r="B2102" s="206"/>
      <c r="C2102" s="207"/>
      <c r="D2102" s="198" t="s">
        <v>254</v>
      </c>
      <c r="E2102" s="208" t="s">
        <v>19</v>
      </c>
      <c r="F2102" s="209" t="s">
        <v>2869</v>
      </c>
      <c r="G2102" s="207"/>
      <c r="H2102" s="210">
        <v>3.25</v>
      </c>
      <c r="I2102" s="211"/>
      <c r="J2102" s="207"/>
      <c r="K2102" s="207"/>
      <c r="L2102" s="212"/>
      <c r="M2102" s="213"/>
      <c r="N2102" s="214"/>
      <c r="O2102" s="214"/>
      <c r="P2102" s="214"/>
      <c r="Q2102" s="214"/>
      <c r="R2102" s="214"/>
      <c r="S2102" s="214"/>
      <c r="T2102" s="215"/>
      <c r="AT2102" s="216" t="s">
        <v>254</v>
      </c>
      <c r="AU2102" s="216" t="s">
        <v>86</v>
      </c>
      <c r="AV2102" s="13" t="s">
        <v>86</v>
      </c>
      <c r="AW2102" s="13" t="s">
        <v>37</v>
      </c>
      <c r="AX2102" s="13" t="s">
        <v>76</v>
      </c>
      <c r="AY2102" s="216" t="s">
        <v>142</v>
      </c>
    </row>
    <row r="2103" spans="1:65" s="13" customFormat="1" ht="11.25">
      <c r="B2103" s="206"/>
      <c r="C2103" s="207"/>
      <c r="D2103" s="198" t="s">
        <v>254</v>
      </c>
      <c r="E2103" s="208" t="s">
        <v>19</v>
      </c>
      <c r="F2103" s="209" t="s">
        <v>2870</v>
      </c>
      <c r="G2103" s="207"/>
      <c r="H2103" s="210">
        <v>5.15</v>
      </c>
      <c r="I2103" s="211"/>
      <c r="J2103" s="207"/>
      <c r="K2103" s="207"/>
      <c r="L2103" s="212"/>
      <c r="M2103" s="213"/>
      <c r="N2103" s="214"/>
      <c r="O2103" s="214"/>
      <c r="P2103" s="214"/>
      <c r="Q2103" s="214"/>
      <c r="R2103" s="214"/>
      <c r="S2103" s="214"/>
      <c r="T2103" s="215"/>
      <c r="AT2103" s="216" t="s">
        <v>254</v>
      </c>
      <c r="AU2103" s="216" t="s">
        <v>86</v>
      </c>
      <c r="AV2103" s="13" t="s">
        <v>86</v>
      </c>
      <c r="AW2103" s="13" t="s">
        <v>37</v>
      </c>
      <c r="AX2103" s="13" t="s">
        <v>76</v>
      </c>
      <c r="AY2103" s="216" t="s">
        <v>142</v>
      </c>
    </row>
    <row r="2104" spans="1:65" s="13" customFormat="1" ht="11.25">
      <c r="B2104" s="206"/>
      <c r="C2104" s="207"/>
      <c r="D2104" s="198" t="s">
        <v>254</v>
      </c>
      <c r="E2104" s="208" t="s">
        <v>19</v>
      </c>
      <c r="F2104" s="209" t="s">
        <v>2871</v>
      </c>
      <c r="G2104" s="207"/>
      <c r="H2104" s="210">
        <v>5.67</v>
      </c>
      <c r="I2104" s="211"/>
      <c r="J2104" s="207"/>
      <c r="K2104" s="207"/>
      <c r="L2104" s="212"/>
      <c r="M2104" s="213"/>
      <c r="N2104" s="214"/>
      <c r="O2104" s="214"/>
      <c r="P2104" s="214"/>
      <c r="Q2104" s="214"/>
      <c r="R2104" s="214"/>
      <c r="S2104" s="214"/>
      <c r="T2104" s="215"/>
      <c r="AT2104" s="216" t="s">
        <v>254</v>
      </c>
      <c r="AU2104" s="216" t="s">
        <v>86</v>
      </c>
      <c r="AV2104" s="13" t="s">
        <v>86</v>
      </c>
      <c r="AW2104" s="13" t="s">
        <v>37</v>
      </c>
      <c r="AX2104" s="13" t="s">
        <v>76</v>
      </c>
      <c r="AY2104" s="216" t="s">
        <v>142</v>
      </c>
    </row>
    <row r="2105" spans="1:65" s="13" customFormat="1" ht="11.25">
      <c r="B2105" s="206"/>
      <c r="C2105" s="207"/>
      <c r="D2105" s="198" t="s">
        <v>254</v>
      </c>
      <c r="E2105" s="208" t="s">
        <v>19</v>
      </c>
      <c r="F2105" s="209" t="s">
        <v>2872</v>
      </c>
      <c r="G2105" s="207"/>
      <c r="H2105" s="210">
        <v>3.4</v>
      </c>
      <c r="I2105" s="211"/>
      <c r="J2105" s="207"/>
      <c r="K2105" s="207"/>
      <c r="L2105" s="212"/>
      <c r="M2105" s="213"/>
      <c r="N2105" s="214"/>
      <c r="O2105" s="214"/>
      <c r="P2105" s="214"/>
      <c r="Q2105" s="214"/>
      <c r="R2105" s="214"/>
      <c r="S2105" s="214"/>
      <c r="T2105" s="215"/>
      <c r="AT2105" s="216" t="s">
        <v>254</v>
      </c>
      <c r="AU2105" s="216" t="s">
        <v>86</v>
      </c>
      <c r="AV2105" s="13" t="s">
        <v>86</v>
      </c>
      <c r="AW2105" s="13" t="s">
        <v>37</v>
      </c>
      <c r="AX2105" s="13" t="s">
        <v>76</v>
      </c>
      <c r="AY2105" s="216" t="s">
        <v>142</v>
      </c>
    </row>
    <row r="2106" spans="1:65" s="14" customFormat="1" ht="11.25">
      <c r="B2106" s="217"/>
      <c r="C2106" s="218"/>
      <c r="D2106" s="198" t="s">
        <v>254</v>
      </c>
      <c r="E2106" s="219" t="s">
        <v>19</v>
      </c>
      <c r="F2106" s="220" t="s">
        <v>266</v>
      </c>
      <c r="G2106" s="218"/>
      <c r="H2106" s="221">
        <v>58.24</v>
      </c>
      <c r="I2106" s="222"/>
      <c r="J2106" s="218"/>
      <c r="K2106" s="218"/>
      <c r="L2106" s="223"/>
      <c r="M2106" s="224"/>
      <c r="N2106" s="225"/>
      <c r="O2106" s="225"/>
      <c r="P2106" s="225"/>
      <c r="Q2106" s="225"/>
      <c r="R2106" s="225"/>
      <c r="S2106" s="225"/>
      <c r="T2106" s="226"/>
      <c r="AT2106" s="227" t="s">
        <v>254</v>
      </c>
      <c r="AU2106" s="227" t="s">
        <v>86</v>
      </c>
      <c r="AV2106" s="14" t="s">
        <v>167</v>
      </c>
      <c r="AW2106" s="14" t="s">
        <v>37</v>
      </c>
      <c r="AX2106" s="14" t="s">
        <v>84</v>
      </c>
      <c r="AY2106" s="227" t="s">
        <v>142</v>
      </c>
    </row>
    <row r="2107" spans="1:65" s="2" customFormat="1" ht="44.25" customHeight="1">
      <c r="A2107" s="36"/>
      <c r="B2107" s="37"/>
      <c r="C2107" s="180" t="s">
        <v>2873</v>
      </c>
      <c r="D2107" s="180" t="s">
        <v>145</v>
      </c>
      <c r="E2107" s="181" t="s">
        <v>2874</v>
      </c>
      <c r="F2107" s="182" t="s">
        <v>2875</v>
      </c>
      <c r="G2107" s="183" t="s">
        <v>335</v>
      </c>
      <c r="H2107" s="184">
        <v>0.89300000000000002</v>
      </c>
      <c r="I2107" s="185"/>
      <c r="J2107" s="186">
        <f>ROUND(I2107*H2107,2)</f>
        <v>0</v>
      </c>
      <c r="K2107" s="182" t="s">
        <v>149</v>
      </c>
      <c r="L2107" s="41"/>
      <c r="M2107" s="187" t="s">
        <v>19</v>
      </c>
      <c r="N2107" s="188" t="s">
        <v>47</v>
      </c>
      <c r="O2107" s="66"/>
      <c r="P2107" s="189">
        <f>O2107*H2107</f>
        <v>0</v>
      </c>
      <c r="Q2107" s="189">
        <v>0</v>
      </c>
      <c r="R2107" s="189">
        <f>Q2107*H2107</f>
        <v>0</v>
      </c>
      <c r="S2107" s="189">
        <v>0</v>
      </c>
      <c r="T2107" s="190">
        <f>S2107*H2107</f>
        <v>0</v>
      </c>
      <c r="U2107" s="36"/>
      <c r="V2107" s="36"/>
      <c r="W2107" s="36"/>
      <c r="X2107" s="36"/>
      <c r="Y2107" s="36"/>
      <c r="Z2107" s="36"/>
      <c r="AA2107" s="36"/>
      <c r="AB2107" s="36"/>
      <c r="AC2107" s="36"/>
      <c r="AD2107" s="36"/>
      <c r="AE2107" s="36"/>
      <c r="AR2107" s="191" t="s">
        <v>339</v>
      </c>
      <c r="AT2107" s="191" t="s">
        <v>145</v>
      </c>
      <c r="AU2107" s="191" t="s">
        <v>86</v>
      </c>
      <c r="AY2107" s="19" t="s">
        <v>142</v>
      </c>
      <c r="BE2107" s="192">
        <f>IF(N2107="základní",J2107,0)</f>
        <v>0</v>
      </c>
      <c r="BF2107" s="192">
        <f>IF(N2107="snížená",J2107,0)</f>
        <v>0</v>
      </c>
      <c r="BG2107" s="192">
        <f>IF(N2107="zákl. přenesená",J2107,0)</f>
        <v>0</v>
      </c>
      <c r="BH2107" s="192">
        <f>IF(N2107="sníž. přenesená",J2107,0)</f>
        <v>0</v>
      </c>
      <c r="BI2107" s="192">
        <f>IF(N2107="nulová",J2107,0)</f>
        <v>0</v>
      </c>
      <c r="BJ2107" s="19" t="s">
        <v>84</v>
      </c>
      <c r="BK2107" s="192">
        <f>ROUND(I2107*H2107,2)</f>
        <v>0</v>
      </c>
      <c r="BL2107" s="19" t="s">
        <v>339</v>
      </c>
      <c r="BM2107" s="191" t="s">
        <v>2876</v>
      </c>
    </row>
    <row r="2108" spans="1:65" s="2" customFormat="1" ht="11.25">
      <c r="A2108" s="36"/>
      <c r="B2108" s="37"/>
      <c r="C2108" s="38"/>
      <c r="D2108" s="193" t="s">
        <v>152</v>
      </c>
      <c r="E2108" s="38"/>
      <c r="F2108" s="194" t="s">
        <v>2877</v>
      </c>
      <c r="G2108" s="38"/>
      <c r="H2108" s="38"/>
      <c r="I2108" s="195"/>
      <c r="J2108" s="38"/>
      <c r="K2108" s="38"/>
      <c r="L2108" s="41"/>
      <c r="M2108" s="196"/>
      <c r="N2108" s="197"/>
      <c r="O2108" s="66"/>
      <c r="P2108" s="66"/>
      <c r="Q2108" s="66"/>
      <c r="R2108" s="66"/>
      <c r="S2108" s="66"/>
      <c r="T2108" s="67"/>
      <c r="U2108" s="36"/>
      <c r="V2108" s="36"/>
      <c r="W2108" s="36"/>
      <c r="X2108" s="36"/>
      <c r="Y2108" s="36"/>
      <c r="Z2108" s="36"/>
      <c r="AA2108" s="36"/>
      <c r="AB2108" s="36"/>
      <c r="AC2108" s="36"/>
      <c r="AD2108" s="36"/>
      <c r="AE2108" s="36"/>
      <c r="AT2108" s="19" t="s">
        <v>152</v>
      </c>
      <c r="AU2108" s="19" t="s">
        <v>86</v>
      </c>
    </row>
    <row r="2109" spans="1:65" s="2" customFormat="1" ht="49.15" customHeight="1">
      <c r="A2109" s="36"/>
      <c r="B2109" s="37"/>
      <c r="C2109" s="180" t="s">
        <v>2878</v>
      </c>
      <c r="D2109" s="180" t="s">
        <v>145</v>
      </c>
      <c r="E2109" s="181" t="s">
        <v>2879</v>
      </c>
      <c r="F2109" s="182" t="s">
        <v>2880</v>
      </c>
      <c r="G2109" s="183" t="s">
        <v>335</v>
      </c>
      <c r="H2109" s="184">
        <v>0.89300000000000002</v>
      </c>
      <c r="I2109" s="185"/>
      <c r="J2109" s="186">
        <f>ROUND(I2109*H2109,2)</f>
        <v>0</v>
      </c>
      <c r="K2109" s="182" t="s">
        <v>149</v>
      </c>
      <c r="L2109" s="41"/>
      <c r="M2109" s="187" t="s">
        <v>19</v>
      </c>
      <c r="N2109" s="188" t="s">
        <v>47</v>
      </c>
      <c r="O2109" s="66"/>
      <c r="P2109" s="189">
        <f>O2109*H2109</f>
        <v>0</v>
      </c>
      <c r="Q2109" s="189">
        <v>0</v>
      </c>
      <c r="R2109" s="189">
        <f>Q2109*H2109</f>
        <v>0</v>
      </c>
      <c r="S2109" s="189">
        <v>0</v>
      </c>
      <c r="T2109" s="190">
        <f>S2109*H2109</f>
        <v>0</v>
      </c>
      <c r="U2109" s="36"/>
      <c r="V2109" s="36"/>
      <c r="W2109" s="36"/>
      <c r="X2109" s="36"/>
      <c r="Y2109" s="36"/>
      <c r="Z2109" s="36"/>
      <c r="AA2109" s="36"/>
      <c r="AB2109" s="36"/>
      <c r="AC2109" s="36"/>
      <c r="AD2109" s="36"/>
      <c r="AE2109" s="36"/>
      <c r="AR2109" s="191" t="s">
        <v>339</v>
      </c>
      <c r="AT2109" s="191" t="s">
        <v>145</v>
      </c>
      <c r="AU2109" s="191" t="s">
        <v>86</v>
      </c>
      <c r="AY2109" s="19" t="s">
        <v>142</v>
      </c>
      <c r="BE2109" s="192">
        <f>IF(N2109="základní",J2109,0)</f>
        <v>0</v>
      </c>
      <c r="BF2109" s="192">
        <f>IF(N2109="snížená",J2109,0)</f>
        <v>0</v>
      </c>
      <c r="BG2109" s="192">
        <f>IF(N2109="zákl. přenesená",J2109,0)</f>
        <v>0</v>
      </c>
      <c r="BH2109" s="192">
        <f>IF(N2109="sníž. přenesená",J2109,0)</f>
        <v>0</v>
      </c>
      <c r="BI2109" s="192">
        <f>IF(N2109="nulová",J2109,0)</f>
        <v>0</v>
      </c>
      <c r="BJ2109" s="19" t="s">
        <v>84</v>
      </c>
      <c r="BK2109" s="192">
        <f>ROUND(I2109*H2109,2)</f>
        <v>0</v>
      </c>
      <c r="BL2109" s="19" t="s">
        <v>339</v>
      </c>
      <c r="BM2109" s="191" t="s">
        <v>2881</v>
      </c>
    </row>
    <row r="2110" spans="1:65" s="2" customFormat="1" ht="11.25">
      <c r="A2110" s="36"/>
      <c r="B2110" s="37"/>
      <c r="C2110" s="38"/>
      <c r="D2110" s="193" t="s">
        <v>152</v>
      </c>
      <c r="E2110" s="38"/>
      <c r="F2110" s="194" t="s">
        <v>2882</v>
      </c>
      <c r="G2110" s="38"/>
      <c r="H2110" s="38"/>
      <c r="I2110" s="195"/>
      <c r="J2110" s="38"/>
      <c r="K2110" s="38"/>
      <c r="L2110" s="41"/>
      <c r="M2110" s="196"/>
      <c r="N2110" s="197"/>
      <c r="O2110" s="66"/>
      <c r="P2110" s="66"/>
      <c r="Q2110" s="66"/>
      <c r="R2110" s="66"/>
      <c r="S2110" s="66"/>
      <c r="T2110" s="67"/>
      <c r="U2110" s="36"/>
      <c r="V2110" s="36"/>
      <c r="W2110" s="36"/>
      <c r="X2110" s="36"/>
      <c r="Y2110" s="36"/>
      <c r="Z2110" s="36"/>
      <c r="AA2110" s="36"/>
      <c r="AB2110" s="36"/>
      <c r="AC2110" s="36"/>
      <c r="AD2110" s="36"/>
      <c r="AE2110" s="36"/>
      <c r="AT2110" s="19" t="s">
        <v>152</v>
      </c>
      <c r="AU2110" s="19" t="s">
        <v>86</v>
      </c>
    </row>
    <row r="2111" spans="1:65" s="12" customFormat="1" ht="22.9" customHeight="1">
      <c r="B2111" s="164"/>
      <c r="C2111" s="165"/>
      <c r="D2111" s="166" t="s">
        <v>75</v>
      </c>
      <c r="E2111" s="178" t="s">
        <v>2883</v>
      </c>
      <c r="F2111" s="178" t="s">
        <v>2884</v>
      </c>
      <c r="G2111" s="165"/>
      <c r="H2111" s="165"/>
      <c r="I2111" s="168"/>
      <c r="J2111" s="179">
        <f>BK2111</f>
        <v>0</v>
      </c>
      <c r="K2111" s="165"/>
      <c r="L2111" s="170"/>
      <c r="M2111" s="171"/>
      <c r="N2111" s="172"/>
      <c r="O2111" s="172"/>
      <c r="P2111" s="173">
        <f>SUM(P2112:P2167)</f>
        <v>0</v>
      </c>
      <c r="Q2111" s="172"/>
      <c r="R2111" s="173">
        <f>SUM(R2112:R2167)</f>
        <v>2.0128745399999999</v>
      </c>
      <c r="S2111" s="172"/>
      <c r="T2111" s="174">
        <f>SUM(T2112:T2167)</f>
        <v>0</v>
      </c>
      <c r="AR2111" s="175" t="s">
        <v>86</v>
      </c>
      <c r="AT2111" s="176" t="s">
        <v>75</v>
      </c>
      <c r="AU2111" s="176" t="s">
        <v>84</v>
      </c>
      <c r="AY2111" s="175" t="s">
        <v>142</v>
      </c>
      <c r="BK2111" s="177">
        <f>SUM(BK2112:BK2167)</f>
        <v>0</v>
      </c>
    </row>
    <row r="2112" spans="1:65" s="2" customFormat="1" ht="24.2" customHeight="1">
      <c r="A2112" s="36"/>
      <c r="B2112" s="37"/>
      <c r="C2112" s="180" t="s">
        <v>2885</v>
      </c>
      <c r="D2112" s="180" t="s">
        <v>145</v>
      </c>
      <c r="E2112" s="181" t="s">
        <v>2886</v>
      </c>
      <c r="F2112" s="182" t="s">
        <v>2887</v>
      </c>
      <c r="G2112" s="183" t="s">
        <v>251</v>
      </c>
      <c r="H2112" s="184">
        <v>101.539</v>
      </c>
      <c r="I2112" s="185"/>
      <c r="J2112" s="186">
        <f>ROUND(I2112*H2112,2)</f>
        <v>0</v>
      </c>
      <c r="K2112" s="182" t="s">
        <v>149</v>
      </c>
      <c r="L2112" s="41"/>
      <c r="M2112" s="187" t="s">
        <v>19</v>
      </c>
      <c r="N2112" s="188" t="s">
        <v>47</v>
      </c>
      <c r="O2112" s="66"/>
      <c r="P2112" s="189">
        <f>O2112*H2112</f>
        <v>0</v>
      </c>
      <c r="Q2112" s="189">
        <v>2.9999999999999997E-4</v>
      </c>
      <c r="R2112" s="189">
        <f>Q2112*H2112</f>
        <v>3.0461699999999998E-2</v>
      </c>
      <c r="S2112" s="189">
        <v>0</v>
      </c>
      <c r="T2112" s="190">
        <f>S2112*H2112</f>
        <v>0</v>
      </c>
      <c r="U2112" s="36"/>
      <c r="V2112" s="36"/>
      <c r="W2112" s="36"/>
      <c r="X2112" s="36"/>
      <c r="Y2112" s="36"/>
      <c r="Z2112" s="36"/>
      <c r="AA2112" s="36"/>
      <c r="AB2112" s="36"/>
      <c r="AC2112" s="36"/>
      <c r="AD2112" s="36"/>
      <c r="AE2112" s="36"/>
      <c r="AR2112" s="191" t="s">
        <v>339</v>
      </c>
      <c r="AT2112" s="191" t="s">
        <v>145</v>
      </c>
      <c r="AU2112" s="191" t="s">
        <v>86</v>
      </c>
      <c r="AY2112" s="19" t="s">
        <v>142</v>
      </c>
      <c r="BE2112" s="192">
        <f>IF(N2112="základní",J2112,0)</f>
        <v>0</v>
      </c>
      <c r="BF2112" s="192">
        <f>IF(N2112="snížená",J2112,0)</f>
        <v>0</v>
      </c>
      <c r="BG2112" s="192">
        <f>IF(N2112="zákl. přenesená",J2112,0)</f>
        <v>0</v>
      </c>
      <c r="BH2112" s="192">
        <f>IF(N2112="sníž. přenesená",J2112,0)</f>
        <v>0</v>
      </c>
      <c r="BI2112" s="192">
        <f>IF(N2112="nulová",J2112,0)</f>
        <v>0</v>
      </c>
      <c r="BJ2112" s="19" t="s">
        <v>84</v>
      </c>
      <c r="BK2112" s="192">
        <f>ROUND(I2112*H2112,2)</f>
        <v>0</v>
      </c>
      <c r="BL2112" s="19" t="s">
        <v>339</v>
      </c>
      <c r="BM2112" s="191" t="s">
        <v>2888</v>
      </c>
    </row>
    <row r="2113" spans="1:65" s="2" customFormat="1" ht="11.25">
      <c r="A2113" s="36"/>
      <c r="B2113" s="37"/>
      <c r="C2113" s="38"/>
      <c r="D2113" s="193" t="s">
        <v>152</v>
      </c>
      <c r="E2113" s="38"/>
      <c r="F2113" s="194" t="s">
        <v>2889</v>
      </c>
      <c r="G2113" s="38"/>
      <c r="H2113" s="38"/>
      <c r="I2113" s="195"/>
      <c r="J2113" s="38"/>
      <c r="K2113" s="38"/>
      <c r="L2113" s="41"/>
      <c r="M2113" s="196"/>
      <c r="N2113" s="197"/>
      <c r="O2113" s="66"/>
      <c r="P2113" s="66"/>
      <c r="Q2113" s="66"/>
      <c r="R2113" s="66"/>
      <c r="S2113" s="66"/>
      <c r="T2113" s="67"/>
      <c r="U2113" s="36"/>
      <c r="V2113" s="36"/>
      <c r="W2113" s="36"/>
      <c r="X2113" s="36"/>
      <c r="Y2113" s="36"/>
      <c r="Z2113" s="36"/>
      <c r="AA2113" s="36"/>
      <c r="AB2113" s="36"/>
      <c r="AC2113" s="36"/>
      <c r="AD2113" s="36"/>
      <c r="AE2113" s="36"/>
      <c r="AT2113" s="19" t="s">
        <v>152</v>
      </c>
      <c r="AU2113" s="19" t="s">
        <v>86</v>
      </c>
    </row>
    <row r="2114" spans="1:65" s="13" customFormat="1" ht="22.5">
      <c r="B2114" s="206"/>
      <c r="C2114" s="207"/>
      <c r="D2114" s="198" t="s">
        <v>254</v>
      </c>
      <c r="E2114" s="208" t="s">
        <v>19</v>
      </c>
      <c r="F2114" s="209" t="s">
        <v>2890</v>
      </c>
      <c r="G2114" s="207"/>
      <c r="H2114" s="210">
        <v>15.728999999999999</v>
      </c>
      <c r="I2114" s="211"/>
      <c r="J2114" s="207"/>
      <c r="K2114" s="207"/>
      <c r="L2114" s="212"/>
      <c r="M2114" s="213"/>
      <c r="N2114" s="214"/>
      <c r="O2114" s="214"/>
      <c r="P2114" s="214"/>
      <c r="Q2114" s="214"/>
      <c r="R2114" s="214"/>
      <c r="S2114" s="214"/>
      <c r="T2114" s="215"/>
      <c r="AT2114" s="216" t="s">
        <v>254</v>
      </c>
      <c r="AU2114" s="216" t="s">
        <v>86</v>
      </c>
      <c r="AV2114" s="13" t="s">
        <v>86</v>
      </c>
      <c r="AW2114" s="13" t="s">
        <v>37</v>
      </c>
      <c r="AX2114" s="13" t="s">
        <v>76</v>
      </c>
      <c r="AY2114" s="216" t="s">
        <v>142</v>
      </c>
    </row>
    <row r="2115" spans="1:65" s="13" customFormat="1" ht="22.5">
      <c r="B2115" s="206"/>
      <c r="C2115" s="207"/>
      <c r="D2115" s="198" t="s">
        <v>254</v>
      </c>
      <c r="E2115" s="208" t="s">
        <v>19</v>
      </c>
      <c r="F2115" s="209" t="s">
        <v>2891</v>
      </c>
      <c r="G2115" s="207"/>
      <c r="H2115" s="210">
        <v>41.41</v>
      </c>
      <c r="I2115" s="211"/>
      <c r="J2115" s="207"/>
      <c r="K2115" s="207"/>
      <c r="L2115" s="212"/>
      <c r="M2115" s="213"/>
      <c r="N2115" s="214"/>
      <c r="O2115" s="214"/>
      <c r="P2115" s="214"/>
      <c r="Q2115" s="214"/>
      <c r="R2115" s="214"/>
      <c r="S2115" s="214"/>
      <c r="T2115" s="215"/>
      <c r="AT2115" s="216" t="s">
        <v>254</v>
      </c>
      <c r="AU2115" s="216" t="s">
        <v>86</v>
      </c>
      <c r="AV2115" s="13" t="s">
        <v>86</v>
      </c>
      <c r="AW2115" s="13" t="s">
        <v>37</v>
      </c>
      <c r="AX2115" s="13" t="s">
        <v>76</v>
      </c>
      <c r="AY2115" s="216" t="s">
        <v>142</v>
      </c>
    </row>
    <row r="2116" spans="1:65" s="13" customFormat="1" ht="11.25">
      <c r="B2116" s="206"/>
      <c r="C2116" s="207"/>
      <c r="D2116" s="198" t="s">
        <v>254</v>
      </c>
      <c r="E2116" s="208" t="s">
        <v>19</v>
      </c>
      <c r="F2116" s="209" t="s">
        <v>2892</v>
      </c>
      <c r="G2116" s="207"/>
      <c r="H2116" s="210">
        <v>16.739999999999998</v>
      </c>
      <c r="I2116" s="211"/>
      <c r="J2116" s="207"/>
      <c r="K2116" s="207"/>
      <c r="L2116" s="212"/>
      <c r="M2116" s="213"/>
      <c r="N2116" s="214"/>
      <c r="O2116" s="214"/>
      <c r="P2116" s="214"/>
      <c r="Q2116" s="214"/>
      <c r="R2116" s="214"/>
      <c r="S2116" s="214"/>
      <c r="T2116" s="215"/>
      <c r="AT2116" s="216" t="s">
        <v>254</v>
      </c>
      <c r="AU2116" s="216" t="s">
        <v>86</v>
      </c>
      <c r="AV2116" s="13" t="s">
        <v>86</v>
      </c>
      <c r="AW2116" s="13" t="s">
        <v>37</v>
      </c>
      <c r="AX2116" s="13" t="s">
        <v>76</v>
      </c>
      <c r="AY2116" s="216" t="s">
        <v>142</v>
      </c>
    </row>
    <row r="2117" spans="1:65" s="13" customFormat="1" ht="11.25">
      <c r="B2117" s="206"/>
      <c r="C2117" s="207"/>
      <c r="D2117" s="198" t="s">
        <v>254</v>
      </c>
      <c r="E2117" s="208" t="s">
        <v>19</v>
      </c>
      <c r="F2117" s="209" t="s">
        <v>2893</v>
      </c>
      <c r="G2117" s="207"/>
      <c r="H2117" s="210">
        <v>7.73</v>
      </c>
      <c r="I2117" s="211"/>
      <c r="J2117" s="207"/>
      <c r="K2117" s="207"/>
      <c r="L2117" s="212"/>
      <c r="M2117" s="213"/>
      <c r="N2117" s="214"/>
      <c r="O2117" s="214"/>
      <c r="P2117" s="214"/>
      <c r="Q2117" s="214"/>
      <c r="R2117" s="214"/>
      <c r="S2117" s="214"/>
      <c r="T2117" s="215"/>
      <c r="AT2117" s="216" t="s">
        <v>254</v>
      </c>
      <c r="AU2117" s="216" t="s">
        <v>86</v>
      </c>
      <c r="AV2117" s="13" t="s">
        <v>86</v>
      </c>
      <c r="AW2117" s="13" t="s">
        <v>37</v>
      </c>
      <c r="AX2117" s="13" t="s">
        <v>76</v>
      </c>
      <c r="AY2117" s="216" t="s">
        <v>142</v>
      </c>
    </row>
    <row r="2118" spans="1:65" s="13" customFormat="1" ht="11.25">
      <c r="B2118" s="206"/>
      <c r="C2118" s="207"/>
      <c r="D2118" s="198" t="s">
        <v>254</v>
      </c>
      <c r="E2118" s="208" t="s">
        <v>19</v>
      </c>
      <c r="F2118" s="209" t="s">
        <v>2894</v>
      </c>
      <c r="G2118" s="207"/>
      <c r="H2118" s="210">
        <v>11.93</v>
      </c>
      <c r="I2118" s="211"/>
      <c r="J2118" s="207"/>
      <c r="K2118" s="207"/>
      <c r="L2118" s="212"/>
      <c r="M2118" s="213"/>
      <c r="N2118" s="214"/>
      <c r="O2118" s="214"/>
      <c r="P2118" s="214"/>
      <c r="Q2118" s="214"/>
      <c r="R2118" s="214"/>
      <c r="S2118" s="214"/>
      <c r="T2118" s="215"/>
      <c r="AT2118" s="216" t="s">
        <v>254</v>
      </c>
      <c r="AU2118" s="216" t="s">
        <v>86</v>
      </c>
      <c r="AV2118" s="13" t="s">
        <v>86</v>
      </c>
      <c r="AW2118" s="13" t="s">
        <v>37</v>
      </c>
      <c r="AX2118" s="13" t="s">
        <v>76</v>
      </c>
      <c r="AY2118" s="216" t="s">
        <v>142</v>
      </c>
    </row>
    <row r="2119" spans="1:65" s="13" customFormat="1" ht="11.25">
      <c r="B2119" s="206"/>
      <c r="C2119" s="207"/>
      <c r="D2119" s="198" t="s">
        <v>254</v>
      </c>
      <c r="E2119" s="208" t="s">
        <v>19</v>
      </c>
      <c r="F2119" s="209" t="s">
        <v>2895</v>
      </c>
      <c r="G2119" s="207"/>
      <c r="H2119" s="210">
        <v>8</v>
      </c>
      <c r="I2119" s="211"/>
      <c r="J2119" s="207"/>
      <c r="K2119" s="207"/>
      <c r="L2119" s="212"/>
      <c r="M2119" s="213"/>
      <c r="N2119" s="214"/>
      <c r="O2119" s="214"/>
      <c r="P2119" s="214"/>
      <c r="Q2119" s="214"/>
      <c r="R2119" s="214"/>
      <c r="S2119" s="214"/>
      <c r="T2119" s="215"/>
      <c r="AT2119" s="216" t="s">
        <v>254</v>
      </c>
      <c r="AU2119" s="216" t="s">
        <v>86</v>
      </c>
      <c r="AV2119" s="13" t="s">
        <v>86</v>
      </c>
      <c r="AW2119" s="13" t="s">
        <v>37</v>
      </c>
      <c r="AX2119" s="13" t="s">
        <v>76</v>
      </c>
      <c r="AY2119" s="216" t="s">
        <v>142</v>
      </c>
    </row>
    <row r="2120" spans="1:65" s="14" customFormat="1" ht="11.25">
      <c r="B2120" s="217"/>
      <c r="C2120" s="218"/>
      <c r="D2120" s="198" t="s">
        <v>254</v>
      </c>
      <c r="E2120" s="219" t="s">
        <v>19</v>
      </c>
      <c r="F2120" s="220" t="s">
        <v>266</v>
      </c>
      <c r="G2120" s="218"/>
      <c r="H2120" s="221">
        <v>101.539</v>
      </c>
      <c r="I2120" s="222"/>
      <c r="J2120" s="218"/>
      <c r="K2120" s="218"/>
      <c r="L2120" s="223"/>
      <c r="M2120" s="224"/>
      <c r="N2120" s="225"/>
      <c r="O2120" s="225"/>
      <c r="P2120" s="225"/>
      <c r="Q2120" s="225"/>
      <c r="R2120" s="225"/>
      <c r="S2120" s="225"/>
      <c r="T2120" s="226"/>
      <c r="AT2120" s="227" t="s">
        <v>254</v>
      </c>
      <c r="AU2120" s="227" t="s">
        <v>86</v>
      </c>
      <c r="AV2120" s="14" t="s">
        <v>167</v>
      </c>
      <c r="AW2120" s="14" t="s">
        <v>37</v>
      </c>
      <c r="AX2120" s="14" t="s">
        <v>84</v>
      </c>
      <c r="AY2120" s="227" t="s">
        <v>142</v>
      </c>
    </row>
    <row r="2121" spans="1:65" s="2" customFormat="1" ht="37.9" customHeight="1">
      <c r="A2121" s="36"/>
      <c r="B2121" s="37"/>
      <c r="C2121" s="180" t="s">
        <v>2896</v>
      </c>
      <c r="D2121" s="180" t="s">
        <v>145</v>
      </c>
      <c r="E2121" s="181" t="s">
        <v>2897</v>
      </c>
      <c r="F2121" s="182" t="s">
        <v>2898</v>
      </c>
      <c r="G2121" s="183" t="s">
        <v>251</v>
      </c>
      <c r="H2121" s="184">
        <v>101.539</v>
      </c>
      <c r="I2121" s="185"/>
      <c r="J2121" s="186">
        <f>ROUND(I2121*H2121,2)</f>
        <v>0</v>
      </c>
      <c r="K2121" s="182" t="s">
        <v>149</v>
      </c>
      <c r="L2121" s="41"/>
      <c r="M2121" s="187" t="s">
        <v>19</v>
      </c>
      <c r="N2121" s="188" t="s">
        <v>47</v>
      </c>
      <c r="O2121" s="66"/>
      <c r="P2121" s="189">
        <f>O2121*H2121</f>
        <v>0</v>
      </c>
      <c r="Q2121" s="189">
        <v>5.1999999999999998E-3</v>
      </c>
      <c r="R2121" s="189">
        <f>Q2121*H2121</f>
        <v>0.52800279999999999</v>
      </c>
      <c r="S2121" s="189">
        <v>0</v>
      </c>
      <c r="T2121" s="190">
        <f>S2121*H2121</f>
        <v>0</v>
      </c>
      <c r="U2121" s="36"/>
      <c r="V2121" s="36"/>
      <c r="W2121" s="36"/>
      <c r="X2121" s="36"/>
      <c r="Y2121" s="36"/>
      <c r="Z2121" s="36"/>
      <c r="AA2121" s="36"/>
      <c r="AB2121" s="36"/>
      <c r="AC2121" s="36"/>
      <c r="AD2121" s="36"/>
      <c r="AE2121" s="36"/>
      <c r="AR2121" s="191" t="s">
        <v>339</v>
      </c>
      <c r="AT2121" s="191" t="s">
        <v>145</v>
      </c>
      <c r="AU2121" s="191" t="s">
        <v>86</v>
      </c>
      <c r="AY2121" s="19" t="s">
        <v>142</v>
      </c>
      <c r="BE2121" s="192">
        <f>IF(N2121="základní",J2121,0)</f>
        <v>0</v>
      </c>
      <c r="BF2121" s="192">
        <f>IF(N2121="snížená",J2121,0)</f>
        <v>0</v>
      </c>
      <c r="BG2121" s="192">
        <f>IF(N2121="zákl. přenesená",J2121,0)</f>
        <v>0</v>
      </c>
      <c r="BH2121" s="192">
        <f>IF(N2121="sníž. přenesená",J2121,0)</f>
        <v>0</v>
      </c>
      <c r="BI2121" s="192">
        <f>IF(N2121="nulová",J2121,0)</f>
        <v>0</v>
      </c>
      <c r="BJ2121" s="19" t="s">
        <v>84</v>
      </c>
      <c r="BK2121" s="192">
        <f>ROUND(I2121*H2121,2)</f>
        <v>0</v>
      </c>
      <c r="BL2121" s="19" t="s">
        <v>339</v>
      </c>
      <c r="BM2121" s="191" t="s">
        <v>2899</v>
      </c>
    </row>
    <row r="2122" spans="1:65" s="2" customFormat="1" ht="11.25">
      <c r="A2122" s="36"/>
      <c r="B2122" s="37"/>
      <c r="C2122" s="38"/>
      <c r="D2122" s="193" t="s">
        <v>152</v>
      </c>
      <c r="E2122" s="38"/>
      <c r="F2122" s="194" t="s">
        <v>2900</v>
      </c>
      <c r="G2122" s="38"/>
      <c r="H2122" s="38"/>
      <c r="I2122" s="195"/>
      <c r="J2122" s="38"/>
      <c r="K2122" s="38"/>
      <c r="L2122" s="41"/>
      <c r="M2122" s="196"/>
      <c r="N2122" s="197"/>
      <c r="O2122" s="66"/>
      <c r="P2122" s="66"/>
      <c r="Q2122" s="66"/>
      <c r="R2122" s="66"/>
      <c r="S2122" s="66"/>
      <c r="T2122" s="67"/>
      <c r="U2122" s="36"/>
      <c r="V2122" s="36"/>
      <c r="W2122" s="36"/>
      <c r="X2122" s="36"/>
      <c r="Y2122" s="36"/>
      <c r="Z2122" s="36"/>
      <c r="AA2122" s="36"/>
      <c r="AB2122" s="36"/>
      <c r="AC2122" s="36"/>
      <c r="AD2122" s="36"/>
      <c r="AE2122" s="36"/>
      <c r="AT2122" s="19" t="s">
        <v>152</v>
      </c>
      <c r="AU2122" s="19" t="s">
        <v>86</v>
      </c>
    </row>
    <row r="2123" spans="1:65" s="13" customFormat="1" ht="22.5">
      <c r="B2123" s="206"/>
      <c r="C2123" s="207"/>
      <c r="D2123" s="198" t="s">
        <v>254</v>
      </c>
      <c r="E2123" s="208" t="s">
        <v>19</v>
      </c>
      <c r="F2123" s="209" t="s">
        <v>2890</v>
      </c>
      <c r="G2123" s="207"/>
      <c r="H2123" s="210">
        <v>15.728999999999999</v>
      </c>
      <c r="I2123" s="211"/>
      <c r="J2123" s="207"/>
      <c r="K2123" s="207"/>
      <c r="L2123" s="212"/>
      <c r="M2123" s="213"/>
      <c r="N2123" s="214"/>
      <c r="O2123" s="214"/>
      <c r="P2123" s="214"/>
      <c r="Q2123" s="214"/>
      <c r="R2123" s="214"/>
      <c r="S2123" s="214"/>
      <c r="T2123" s="215"/>
      <c r="AT2123" s="216" t="s">
        <v>254</v>
      </c>
      <c r="AU2123" s="216" t="s">
        <v>86</v>
      </c>
      <c r="AV2123" s="13" t="s">
        <v>86</v>
      </c>
      <c r="AW2123" s="13" t="s">
        <v>37</v>
      </c>
      <c r="AX2123" s="13" t="s">
        <v>76</v>
      </c>
      <c r="AY2123" s="216" t="s">
        <v>142</v>
      </c>
    </row>
    <row r="2124" spans="1:65" s="13" customFormat="1" ht="22.5">
      <c r="B2124" s="206"/>
      <c r="C2124" s="207"/>
      <c r="D2124" s="198" t="s">
        <v>254</v>
      </c>
      <c r="E2124" s="208" t="s">
        <v>19</v>
      </c>
      <c r="F2124" s="209" t="s">
        <v>2891</v>
      </c>
      <c r="G2124" s="207"/>
      <c r="H2124" s="210">
        <v>41.41</v>
      </c>
      <c r="I2124" s="211"/>
      <c r="J2124" s="207"/>
      <c r="K2124" s="207"/>
      <c r="L2124" s="212"/>
      <c r="M2124" s="213"/>
      <c r="N2124" s="214"/>
      <c r="O2124" s="214"/>
      <c r="P2124" s="214"/>
      <c r="Q2124" s="214"/>
      <c r="R2124" s="214"/>
      <c r="S2124" s="214"/>
      <c r="T2124" s="215"/>
      <c r="AT2124" s="216" t="s">
        <v>254</v>
      </c>
      <c r="AU2124" s="216" t="s">
        <v>86</v>
      </c>
      <c r="AV2124" s="13" t="s">
        <v>86</v>
      </c>
      <c r="AW2124" s="13" t="s">
        <v>37</v>
      </c>
      <c r="AX2124" s="13" t="s">
        <v>76</v>
      </c>
      <c r="AY2124" s="216" t="s">
        <v>142</v>
      </c>
    </row>
    <row r="2125" spans="1:65" s="13" customFormat="1" ht="11.25">
      <c r="B2125" s="206"/>
      <c r="C2125" s="207"/>
      <c r="D2125" s="198" t="s">
        <v>254</v>
      </c>
      <c r="E2125" s="208" t="s">
        <v>19</v>
      </c>
      <c r="F2125" s="209" t="s">
        <v>2892</v>
      </c>
      <c r="G2125" s="207"/>
      <c r="H2125" s="210">
        <v>16.739999999999998</v>
      </c>
      <c r="I2125" s="211"/>
      <c r="J2125" s="207"/>
      <c r="K2125" s="207"/>
      <c r="L2125" s="212"/>
      <c r="M2125" s="213"/>
      <c r="N2125" s="214"/>
      <c r="O2125" s="214"/>
      <c r="P2125" s="214"/>
      <c r="Q2125" s="214"/>
      <c r="R2125" s="214"/>
      <c r="S2125" s="214"/>
      <c r="T2125" s="215"/>
      <c r="AT2125" s="216" t="s">
        <v>254</v>
      </c>
      <c r="AU2125" s="216" t="s">
        <v>86</v>
      </c>
      <c r="AV2125" s="13" t="s">
        <v>86</v>
      </c>
      <c r="AW2125" s="13" t="s">
        <v>37</v>
      </c>
      <c r="AX2125" s="13" t="s">
        <v>76</v>
      </c>
      <c r="AY2125" s="216" t="s">
        <v>142</v>
      </c>
    </row>
    <row r="2126" spans="1:65" s="13" customFormat="1" ht="11.25">
      <c r="B2126" s="206"/>
      <c r="C2126" s="207"/>
      <c r="D2126" s="198" t="s">
        <v>254</v>
      </c>
      <c r="E2126" s="208" t="s">
        <v>19</v>
      </c>
      <c r="F2126" s="209" t="s">
        <v>2893</v>
      </c>
      <c r="G2126" s="207"/>
      <c r="H2126" s="210">
        <v>7.73</v>
      </c>
      <c r="I2126" s="211"/>
      <c r="J2126" s="207"/>
      <c r="K2126" s="207"/>
      <c r="L2126" s="212"/>
      <c r="M2126" s="213"/>
      <c r="N2126" s="214"/>
      <c r="O2126" s="214"/>
      <c r="P2126" s="214"/>
      <c r="Q2126" s="214"/>
      <c r="R2126" s="214"/>
      <c r="S2126" s="214"/>
      <c r="T2126" s="215"/>
      <c r="AT2126" s="216" t="s">
        <v>254</v>
      </c>
      <c r="AU2126" s="216" t="s">
        <v>86</v>
      </c>
      <c r="AV2126" s="13" t="s">
        <v>86</v>
      </c>
      <c r="AW2126" s="13" t="s">
        <v>37</v>
      </c>
      <c r="AX2126" s="13" t="s">
        <v>76</v>
      </c>
      <c r="AY2126" s="216" t="s">
        <v>142</v>
      </c>
    </row>
    <row r="2127" spans="1:65" s="13" customFormat="1" ht="11.25">
      <c r="B2127" s="206"/>
      <c r="C2127" s="207"/>
      <c r="D2127" s="198" t="s">
        <v>254</v>
      </c>
      <c r="E2127" s="208" t="s">
        <v>19</v>
      </c>
      <c r="F2127" s="209" t="s">
        <v>2894</v>
      </c>
      <c r="G2127" s="207"/>
      <c r="H2127" s="210">
        <v>11.93</v>
      </c>
      <c r="I2127" s="211"/>
      <c r="J2127" s="207"/>
      <c r="K2127" s="207"/>
      <c r="L2127" s="212"/>
      <c r="M2127" s="213"/>
      <c r="N2127" s="214"/>
      <c r="O2127" s="214"/>
      <c r="P2127" s="214"/>
      <c r="Q2127" s="214"/>
      <c r="R2127" s="214"/>
      <c r="S2127" s="214"/>
      <c r="T2127" s="215"/>
      <c r="AT2127" s="216" t="s">
        <v>254</v>
      </c>
      <c r="AU2127" s="216" t="s">
        <v>86</v>
      </c>
      <c r="AV2127" s="13" t="s">
        <v>86</v>
      </c>
      <c r="AW2127" s="13" t="s">
        <v>37</v>
      </c>
      <c r="AX2127" s="13" t="s">
        <v>76</v>
      </c>
      <c r="AY2127" s="216" t="s">
        <v>142</v>
      </c>
    </row>
    <row r="2128" spans="1:65" s="13" customFormat="1" ht="11.25">
      <c r="B2128" s="206"/>
      <c r="C2128" s="207"/>
      <c r="D2128" s="198" t="s">
        <v>254</v>
      </c>
      <c r="E2128" s="208" t="s">
        <v>19</v>
      </c>
      <c r="F2128" s="209" t="s">
        <v>2895</v>
      </c>
      <c r="G2128" s="207"/>
      <c r="H2128" s="210">
        <v>8</v>
      </c>
      <c r="I2128" s="211"/>
      <c r="J2128" s="207"/>
      <c r="K2128" s="207"/>
      <c r="L2128" s="212"/>
      <c r="M2128" s="213"/>
      <c r="N2128" s="214"/>
      <c r="O2128" s="214"/>
      <c r="P2128" s="214"/>
      <c r="Q2128" s="214"/>
      <c r="R2128" s="214"/>
      <c r="S2128" s="214"/>
      <c r="T2128" s="215"/>
      <c r="AT2128" s="216" t="s">
        <v>254</v>
      </c>
      <c r="AU2128" s="216" t="s">
        <v>86</v>
      </c>
      <c r="AV2128" s="13" t="s">
        <v>86</v>
      </c>
      <c r="AW2128" s="13" t="s">
        <v>37</v>
      </c>
      <c r="AX2128" s="13" t="s">
        <v>76</v>
      </c>
      <c r="AY2128" s="216" t="s">
        <v>142</v>
      </c>
    </row>
    <row r="2129" spans="1:65" s="14" customFormat="1" ht="11.25">
      <c r="B2129" s="217"/>
      <c r="C2129" s="218"/>
      <c r="D2129" s="198" t="s">
        <v>254</v>
      </c>
      <c r="E2129" s="219" t="s">
        <v>19</v>
      </c>
      <c r="F2129" s="220" t="s">
        <v>266</v>
      </c>
      <c r="G2129" s="218"/>
      <c r="H2129" s="221">
        <v>101.539</v>
      </c>
      <c r="I2129" s="222"/>
      <c r="J2129" s="218"/>
      <c r="K2129" s="218"/>
      <c r="L2129" s="223"/>
      <c r="M2129" s="224"/>
      <c r="N2129" s="225"/>
      <c r="O2129" s="225"/>
      <c r="P2129" s="225"/>
      <c r="Q2129" s="225"/>
      <c r="R2129" s="225"/>
      <c r="S2129" s="225"/>
      <c r="T2129" s="226"/>
      <c r="AT2129" s="227" t="s">
        <v>254</v>
      </c>
      <c r="AU2129" s="227" t="s">
        <v>86</v>
      </c>
      <c r="AV2129" s="14" t="s">
        <v>167</v>
      </c>
      <c r="AW2129" s="14" t="s">
        <v>37</v>
      </c>
      <c r="AX2129" s="14" t="s">
        <v>84</v>
      </c>
      <c r="AY2129" s="227" t="s">
        <v>142</v>
      </c>
    </row>
    <row r="2130" spans="1:65" s="2" customFormat="1" ht="16.5" customHeight="1">
      <c r="A2130" s="36"/>
      <c r="B2130" s="37"/>
      <c r="C2130" s="228" t="s">
        <v>2901</v>
      </c>
      <c r="D2130" s="228" t="s">
        <v>351</v>
      </c>
      <c r="E2130" s="229" t="s">
        <v>2902</v>
      </c>
      <c r="F2130" s="230" t="s">
        <v>2903</v>
      </c>
      <c r="G2130" s="231" t="s">
        <v>251</v>
      </c>
      <c r="H2130" s="232">
        <v>111.693</v>
      </c>
      <c r="I2130" s="233"/>
      <c r="J2130" s="234">
        <f>ROUND(I2130*H2130,2)</f>
        <v>0</v>
      </c>
      <c r="K2130" s="230" t="s">
        <v>149</v>
      </c>
      <c r="L2130" s="235"/>
      <c r="M2130" s="236" t="s">
        <v>19</v>
      </c>
      <c r="N2130" s="237" t="s">
        <v>47</v>
      </c>
      <c r="O2130" s="66"/>
      <c r="P2130" s="189">
        <f>O2130*H2130</f>
        <v>0</v>
      </c>
      <c r="Q2130" s="189">
        <v>1.26E-2</v>
      </c>
      <c r="R2130" s="189">
        <f>Q2130*H2130</f>
        <v>1.4073317999999999</v>
      </c>
      <c r="S2130" s="189">
        <v>0</v>
      </c>
      <c r="T2130" s="190">
        <f>S2130*H2130</f>
        <v>0</v>
      </c>
      <c r="U2130" s="36"/>
      <c r="V2130" s="36"/>
      <c r="W2130" s="36"/>
      <c r="X2130" s="36"/>
      <c r="Y2130" s="36"/>
      <c r="Z2130" s="36"/>
      <c r="AA2130" s="36"/>
      <c r="AB2130" s="36"/>
      <c r="AC2130" s="36"/>
      <c r="AD2130" s="36"/>
      <c r="AE2130" s="36"/>
      <c r="AR2130" s="191" t="s">
        <v>437</v>
      </c>
      <c r="AT2130" s="191" t="s">
        <v>351</v>
      </c>
      <c r="AU2130" s="191" t="s">
        <v>86</v>
      </c>
      <c r="AY2130" s="19" t="s">
        <v>142</v>
      </c>
      <c r="BE2130" s="192">
        <f>IF(N2130="základní",J2130,0)</f>
        <v>0</v>
      </c>
      <c r="BF2130" s="192">
        <f>IF(N2130="snížená",J2130,0)</f>
        <v>0</v>
      </c>
      <c r="BG2130" s="192">
        <f>IF(N2130="zákl. přenesená",J2130,0)</f>
        <v>0</v>
      </c>
      <c r="BH2130" s="192">
        <f>IF(N2130="sníž. přenesená",J2130,0)</f>
        <v>0</v>
      </c>
      <c r="BI2130" s="192">
        <f>IF(N2130="nulová",J2130,0)</f>
        <v>0</v>
      </c>
      <c r="BJ2130" s="19" t="s">
        <v>84</v>
      </c>
      <c r="BK2130" s="192">
        <f>ROUND(I2130*H2130,2)</f>
        <v>0</v>
      </c>
      <c r="BL2130" s="19" t="s">
        <v>339</v>
      </c>
      <c r="BM2130" s="191" t="s">
        <v>2904</v>
      </c>
    </row>
    <row r="2131" spans="1:65" s="13" customFormat="1" ht="22.5">
      <c r="B2131" s="206"/>
      <c r="C2131" s="207"/>
      <c r="D2131" s="198" t="s">
        <v>254</v>
      </c>
      <c r="E2131" s="208" t="s">
        <v>19</v>
      </c>
      <c r="F2131" s="209" t="s">
        <v>2890</v>
      </c>
      <c r="G2131" s="207"/>
      <c r="H2131" s="210">
        <v>15.728999999999999</v>
      </c>
      <c r="I2131" s="211"/>
      <c r="J2131" s="207"/>
      <c r="K2131" s="207"/>
      <c r="L2131" s="212"/>
      <c r="M2131" s="213"/>
      <c r="N2131" s="214"/>
      <c r="O2131" s="214"/>
      <c r="P2131" s="214"/>
      <c r="Q2131" s="214"/>
      <c r="R2131" s="214"/>
      <c r="S2131" s="214"/>
      <c r="T2131" s="215"/>
      <c r="AT2131" s="216" t="s">
        <v>254</v>
      </c>
      <c r="AU2131" s="216" t="s">
        <v>86</v>
      </c>
      <c r="AV2131" s="13" t="s">
        <v>86</v>
      </c>
      <c r="AW2131" s="13" t="s">
        <v>37</v>
      </c>
      <c r="AX2131" s="13" t="s">
        <v>76</v>
      </c>
      <c r="AY2131" s="216" t="s">
        <v>142</v>
      </c>
    </row>
    <row r="2132" spans="1:65" s="13" customFormat="1" ht="22.5">
      <c r="B2132" s="206"/>
      <c r="C2132" s="207"/>
      <c r="D2132" s="198" t="s">
        <v>254</v>
      </c>
      <c r="E2132" s="208" t="s">
        <v>19</v>
      </c>
      <c r="F2132" s="209" t="s">
        <v>2891</v>
      </c>
      <c r="G2132" s="207"/>
      <c r="H2132" s="210">
        <v>41.41</v>
      </c>
      <c r="I2132" s="211"/>
      <c r="J2132" s="207"/>
      <c r="K2132" s="207"/>
      <c r="L2132" s="212"/>
      <c r="M2132" s="213"/>
      <c r="N2132" s="214"/>
      <c r="O2132" s="214"/>
      <c r="P2132" s="214"/>
      <c r="Q2132" s="214"/>
      <c r="R2132" s="214"/>
      <c r="S2132" s="214"/>
      <c r="T2132" s="215"/>
      <c r="AT2132" s="216" t="s">
        <v>254</v>
      </c>
      <c r="AU2132" s="216" t="s">
        <v>86</v>
      </c>
      <c r="AV2132" s="13" t="s">
        <v>86</v>
      </c>
      <c r="AW2132" s="13" t="s">
        <v>37</v>
      </c>
      <c r="AX2132" s="13" t="s">
        <v>76</v>
      </c>
      <c r="AY2132" s="216" t="s">
        <v>142</v>
      </c>
    </row>
    <row r="2133" spans="1:65" s="13" customFormat="1" ht="11.25">
      <c r="B2133" s="206"/>
      <c r="C2133" s="207"/>
      <c r="D2133" s="198" t="s">
        <v>254</v>
      </c>
      <c r="E2133" s="208" t="s">
        <v>19</v>
      </c>
      <c r="F2133" s="209" t="s">
        <v>2892</v>
      </c>
      <c r="G2133" s="207"/>
      <c r="H2133" s="210">
        <v>16.739999999999998</v>
      </c>
      <c r="I2133" s="211"/>
      <c r="J2133" s="207"/>
      <c r="K2133" s="207"/>
      <c r="L2133" s="212"/>
      <c r="M2133" s="213"/>
      <c r="N2133" s="214"/>
      <c r="O2133" s="214"/>
      <c r="P2133" s="214"/>
      <c r="Q2133" s="214"/>
      <c r="R2133" s="214"/>
      <c r="S2133" s="214"/>
      <c r="T2133" s="215"/>
      <c r="AT2133" s="216" t="s">
        <v>254</v>
      </c>
      <c r="AU2133" s="216" t="s">
        <v>86</v>
      </c>
      <c r="AV2133" s="13" t="s">
        <v>86</v>
      </c>
      <c r="AW2133" s="13" t="s">
        <v>37</v>
      </c>
      <c r="AX2133" s="13" t="s">
        <v>76</v>
      </c>
      <c r="AY2133" s="216" t="s">
        <v>142</v>
      </c>
    </row>
    <row r="2134" spans="1:65" s="13" customFormat="1" ht="11.25">
      <c r="B2134" s="206"/>
      <c r="C2134" s="207"/>
      <c r="D2134" s="198" t="s">
        <v>254</v>
      </c>
      <c r="E2134" s="208" t="s">
        <v>19</v>
      </c>
      <c r="F2134" s="209" t="s">
        <v>2893</v>
      </c>
      <c r="G2134" s="207"/>
      <c r="H2134" s="210">
        <v>7.73</v>
      </c>
      <c r="I2134" s="211"/>
      <c r="J2134" s="207"/>
      <c r="K2134" s="207"/>
      <c r="L2134" s="212"/>
      <c r="M2134" s="213"/>
      <c r="N2134" s="214"/>
      <c r="O2134" s="214"/>
      <c r="P2134" s="214"/>
      <c r="Q2134" s="214"/>
      <c r="R2134" s="214"/>
      <c r="S2134" s="214"/>
      <c r="T2134" s="215"/>
      <c r="AT2134" s="216" t="s">
        <v>254</v>
      </c>
      <c r="AU2134" s="216" t="s">
        <v>86</v>
      </c>
      <c r="AV2134" s="13" t="s">
        <v>86</v>
      </c>
      <c r="AW2134" s="13" t="s">
        <v>37</v>
      </c>
      <c r="AX2134" s="13" t="s">
        <v>76</v>
      </c>
      <c r="AY2134" s="216" t="s">
        <v>142</v>
      </c>
    </row>
    <row r="2135" spans="1:65" s="13" customFormat="1" ht="11.25">
      <c r="B2135" s="206"/>
      <c r="C2135" s="207"/>
      <c r="D2135" s="198" t="s">
        <v>254</v>
      </c>
      <c r="E2135" s="208" t="s">
        <v>19</v>
      </c>
      <c r="F2135" s="209" t="s">
        <v>2894</v>
      </c>
      <c r="G2135" s="207"/>
      <c r="H2135" s="210">
        <v>11.93</v>
      </c>
      <c r="I2135" s="211"/>
      <c r="J2135" s="207"/>
      <c r="K2135" s="207"/>
      <c r="L2135" s="212"/>
      <c r="M2135" s="213"/>
      <c r="N2135" s="214"/>
      <c r="O2135" s="214"/>
      <c r="P2135" s="214"/>
      <c r="Q2135" s="214"/>
      <c r="R2135" s="214"/>
      <c r="S2135" s="214"/>
      <c r="T2135" s="215"/>
      <c r="AT2135" s="216" t="s">
        <v>254</v>
      </c>
      <c r="AU2135" s="216" t="s">
        <v>86</v>
      </c>
      <c r="AV2135" s="13" t="s">
        <v>86</v>
      </c>
      <c r="AW2135" s="13" t="s">
        <v>37</v>
      </c>
      <c r="AX2135" s="13" t="s">
        <v>76</v>
      </c>
      <c r="AY2135" s="216" t="s">
        <v>142</v>
      </c>
    </row>
    <row r="2136" spans="1:65" s="13" customFormat="1" ht="11.25">
      <c r="B2136" s="206"/>
      <c r="C2136" s="207"/>
      <c r="D2136" s="198" t="s">
        <v>254</v>
      </c>
      <c r="E2136" s="208" t="s">
        <v>19</v>
      </c>
      <c r="F2136" s="209" t="s">
        <v>2895</v>
      </c>
      <c r="G2136" s="207"/>
      <c r="H2136" s="210">
        <v>8</v>
      </c>
      <c r="I2136" s="211"/>
      <c r="J2136" s="207"/>
      <c r="K2136" s="207"/>
      <c r="L2136" s="212"/>
      <c r="M2136" s="213"/>
      <c r="N2136" s="214"/>
      <c r="O2136" s="214"/>
      <c r="P2136" s="214"/>
      <c r="Q2136" s="214"/>
      <c r="R2136" s="214"/>
      <c r="S2136" s="214"/>
      <c r="T2136" s="215"/>
      <c r="AT2136" s="216" t="s">
        <v>254</v>
      </c>
      <c r="AU2136" s="216" t="s">
        <v>86</v>
      </c>
      <c r="AV2136" s="13" t="s">
        <v>86</v>
      </c>
      <c r="AW2136" s="13" t="s">
        <v>37</v>
      </c>
      <c r="AX2136" s="13" t="s">
        <v>76</v>
      </c>
      <c r="AY2136" s="216" t="s">
        <v>142</v>
      </c>
    </row>
    <row r="2137" spans="1:65" s="14" customFormat="1" ht="11.25">
      <c r="B2137" s="217"/>
      <c r="C2137" s="218"/>
      <c r="D2137" s="198" t="s">
        <v>254</v>
      </c>
      <c r="E2137" s="219" t="s">
        <v>19</v>
      </c>
      <c r="F2137" s="220" t="s">
        <v>266</v>
      </c>
      <c r="G2137" s="218"/>
      <c r="H2137" s="221">
        <v>101.539</v>
      </c>
      <c r="I2137" s="222"/>
      <c r="J2137" s="218"/>
      <c r="K2137" s="218"/>
      <c r="L2137" s="223"/>
      <c r="M2137" s="224"/>
      <c r="N2137" s="225"/>
      <c r="O2137" s="225"/>
      <c r="P2137" s="225"/>
      <c r="Q2137" s="225"/>
      <c r="R2137" s="225"/>
      <c r="S2137" s="225"/>
      <c r="T2137" s="226"/>
      <c r="AT2137" s="227" t="s">
        <v>254</v>
      </c>
      <c r="AU2137" s="227" t="s">
        <v>86</v>
      </c>
      <c r="AV2137" s="14" t="s">
        <v>167</v>
      </c>
      <c r="AW2137" s="14" t="s">
        <v>37</v>
      </c>
      <c r="AX2137" s="14" t="s">
        <v>84</v>
      </c>
      <c r="AY2137" s="227" t="s">
        <v>142</v>
      </c>
    </row>
    <row r="2138" spans="1:65" s="13" customFormat="1" ht="11.25">
      <c r="B2138" s="206"/>
      <c r="C2138" s="207"/>
      <c r="D2138" s="198" t="s">
        <v>254</v>
      </c>
      <c r="E2138" s="207"/>
      <c r="F2138" s="209" t="s">
        <v>2905</v>
      </c>
      <c r="G2138" s="207"/>
      <c r="H2138" s="210">
        <v>111.693</v>
      </c>
      <c r="I2138" s="211"/>
      <c r="J2138" s="207"/>
      <c r="K2138" s="207"/>
      <c r="L2138" s="212"/>
      <c r="M2138" s="213"/>
      <c r="N2138" s="214"/>
      <c r="O2138" s="214"/>
      <c r="P2138" s="214"/>
      <c r="Q2138" s="214"/>
      <c r="R2138" s="214"/>
      <c r="S2138" s="214"/>
      <c r="T2138" s="215"/>
      <c r="AT2138" s="216" t="s">
        <v>254</v>
      </c>
      <c r="AU2138" s="216" t="s">
        <v>86</v>
      </c>
      <c r="AV2138" s="13" t="s">
        <v>86</v>
      </c>
      <c r="AW2138" s="13" t="s">
        <v>4</v>
      </c>
      <c r="AX2138" s="13" t="s">
        <v>84</v>
      </c>
      <c r="AY2138" s="216" t="s">
        <v>142</v>
      </c>
    </row>
    <row r="2139" spans="1:65" s="2" customFormat="1" ht="33" customHeight="1">
      <c r="A2139" s="36"/>
      <c r="B2139" s="37"/>
      <c r="C2139" s="180" t="s">
        <v>2906</v>
      </c>
      <c r="D2139" s="180" t="s">
        <v>145</v>
      </c>
      <c r="E2139" s="181" t="s">
        <v>2907</v>
      </c>
      <c r="F2139" s="182" t="s">
        <v>2908</v>
      </c>
      <c r="G2139" s="183" t="s">
        <v>414</v>
      </c>
      <c r="H2139" s="184">
        <v>11.5</v>
      </c>
      <c r="I2139" s="185"/>
      <c r="J2139" s="186">
        <f>ROUND(I2139*H2139,2)</f>
        <v>0</v>
      </c>
      <c r="K2139" s="182" t="s">
        <v>149</v>
      </c>
      <c r="L2139" s="41"/>
      <c r="M2139" s="187" t="s">
        <v>19</v>
      </c>
      <c r="N2139" s="188" t="s">
        <v>47</v>
      </c>
      <c r="O2139" s="66"/>
      <c r="P2139" s="189">
        <f>O2139*H2139</f>
        <v>0</v>
      </c>
      <c r="Q2139" s="189">
        <v>2.0000000000000001E-4</v>
      </c>
      <c r="R2139" s="189">
        <f>Q2139*H2139</f>
        <v>2.3E-3</v>
      </c>
      <c r="S2139" s="189">
        <v>0</v>
      </c>
      <c r="T2139" s="190">
        <f>S2139*H2139</f>
        <v>0</v>
      </c>
      <c r="U2139" s="36"/>
      <c r="V2139" s="36"/>
      <c r="W2139" s="36"/>
      <c r="X2139" s="36"/>
      <c r="Y2139" s="36"/>
      <c r="Z2139" s="36"/>
      <c r="AA2139" s="36"/>
      <c r="AB2139" s="36"/>
      <c r="AC2139" s="36"/>
      <c r="AD2139" s="36"/>
      <c r="AE2139" s="36"/>
      <c r="AR2139" s="191" t="s">
        <v>339</v>
      </c>
      <c r="AT2139" s="191" t="s">
        <v>145</v>
      </c>
      <c r="AU2139" s="191" t="s">
        <v>86</v>
      </c>
      <c r="AY2139" s="19" t="s">
        <v>142</v>
      </c>
      <c r="BE2139" s="192">
        <f>IF(N2139="základní",J2139,0)</f>
        <v>0</v>
      </c>
      <c r="BF2139" s="192">
        <f>IF(N2139="snížená",J2139,0)</f>
        <v>0</v>
      </c>
      <c r="BG2139" s="192">
        <f>IF(N2139="zákl. přenesená",J2139,0)</f>
        <v>0</v>
      </c>
      <c r="BH2139" s="192">
        <f>IF(N2139="sníž. přenesená",J2139,0)</f>
        <v>0</v>
      </c>
      <c r="BI2139" s="192">
        <f>IF(N2139="nulová",J2139,0)</f>
        <v>0</v>
      </c>
      <c r="BJ2139" s="19" t="s">
        <v>84</v>
      </c>
      <c r="BK2139" s="192">
        <f>ROUND(I2139*H2139,2)</f>
        <v>0</v>
      </c>
      <c r="BL2139" s="19" t="s">
        <v>339</v>
      </c>
      <c r="BM2139" s="191" t="s">
        <v>2909</v>
      </c>
    </row>
    <row r="2140" spans="1:65" s="2" customFormat="1" ht="11.25">
      <c r="A2140" s="36"/>
      <c r="B2140" s="37"/>
      <c r="C2140" s="38"/>
      <c r="D2140" s="193" t="s">
        <v>152</v>
      </c>
      <c r="E2140" s="38"/>
      <c r="F2140" s="194" t="s">
        <v>2910</v>
      </c>
      <c r="G2140" s="38"/>
      <c r="H2140" s="38"/>
      <c r="I2140" s="195"/>
      <c r="J2140" s="38"/>
      <c r="K2140" s="38"/>
      <c r="L2140" s="41"/>
      <c r="M2140" s="196"/>
      <c r="N2140" s="197"/>
      <c r="O2140" s="66"/>
      <c r="P2140" s="66"/>
      <c r="Q2140" s="66"/>
      <c r="R2140" s="66"/>
      <c r="S2140" s="66"/>
      <c r="T2140" s="67"/>
      <c r="U2140" s="36"/>
      <c r="V2140" s="36"/>
      <c r="W2140" s="36"/>
      <c r="X2140" s="36"/>
      <c r="Y2140" s="36"/>
      <c r="Z2140" s="36"/>
      <c r="AA2140" s="36"/>
      <c r="AB2140" s="36"/>
      <c r="AC2140" s="36"/>
      <c r="AD2140" s="36"/>
      <c r="AE2140" s="36"/>
      <c r="AT2140" s="19" t="s">
        <v>152</v>
      </c>
      <c r="AU2140" s="19" t="s">
        <v>86</v>
      </c>
    </row>
    <row r="2141" spans="1:65" s="13" customFormat="1" ht="11.25">
      <c r="B2141" s="206"/>
      <c r="C2141" s="207"/>
      <c r="D2141" s="198" t="s">
        <v>254</v>
      </c>
      <c r="E2141" s="208" t="s">
        <v>19</v>
      </c>
      <c r="F2141" s="209" t="s">
        <v>2911</v>
      </c>
      <c r="G2141" s="207"/>
      <c r="H2141" s="210">
        <v>9.1999999999999993</v>
      </c>
      <c r="I2141" s="211"/>
      <c r="J2141" s="207"/>
      <c r="K2141" s="207"/>
      <c r="L2141" s="212"/>
      <c r="M2141" s="213"/>
      <c r="N2141" s="214"/>
      <c r="O2141" s="214"/>
      <c r="P2141" s="214"/>
      <c r="Q2141" s="214"/>
      <c r="R2141" s="214"/>
      <c r="S2141" s="214"/>
      <c r="T2141" s="215"/>
      <c r="AT2141" s="216" t="s">
        <v>254</v>
      </c>
      <c r="AU2141" s="216" t="s">
        <v>86</v>
      </c>
      <c r="AV2141" s="13" t="s">
        <v>86</v>
      </c>
      <c r="AW2141" s="13" t="s">
        <v>37</v>
      </c>
      <c r="AX2141" s="13" t="s">
        <v>76</v>
      </c>
      <c r="AY2141" s="216" t="s">
        <v>142</v>
      </c>
    </row>
    <row r="2142" spans="1:65" s="13" customFormat="1" ht="11.25">
      <c r="B2142" s="206"/>
      <c r="C2142" s="207"/>
      <c r="D2142" s="198" t="s">
        <v>254</v>
      </c>
      <c r="E2142" s="208" t="s">
        <v>19</v>
      </c>
      <c r="F2142" s="209" t="s">
        <v>2912</v>
      </c>
      <c r="G2142" s="207"/>
      <c r="H2142" s="210">
        <v>2.2999999999999998</v>
      </c>
      <c r="I2142" s="211"/>
      <c r="J2142" s="207"/>
      <c r="K2142" s="207"/>
      <c r="L2142" s="212"/>
      <c r="M2142" s="213"/>
      <c r="N2142" s="214"/>
      <c r="O2142" s="214"/>
      <c r="P2142" s="214"/>
      <c r="Q2142" s="214"/>
      <c r="R2142" s="214"/>
      <c r="S2142" s="214"/>
      <c r="T2142" s="215"/>
      <c r="AT2142" s="216" t="s">
        <v>254</v>
      </c>
      <c r="AU2142" s="216" t="s">
        <v>86</v>
      </c>
      <c r="AV2142" s="13" t="s">
        <v>86</v>
      </c>
      <c r="AW2142" s="13" t="s">
        <v>37</v>
      </c>
      <c r="AX2142" s="13" t="s">
        <v>76</v>
      </c>
      <c r="AY2142" s="216" t="s">
        <v>142</v>
      </c>
    </row>
    <row r="2143" spans="1:65" s="14" customFormat="1" ht="11.25">
      <c r="B2143" s="217"/>
      <c r="C2143" s="218"/>
      <c r="D2143" s="198" t="s">
        <v>254</v>
      </c>
      <c r="E2143" s="219" t="s">
        <v>19</v>
      </c>
      <c r="F2143" s="220" t="s">
        <v>266</v>
      </c>
      <c r="G2143" s="218"/>
      <c r="H2143" s="221">
        <v>11.5</v>
      </c>
      <c r="I2143" s="222"/>
      <c r="J2143" s="218"/>
      <c r="K2143" s="218"/>
      <c r="L2143" s="223"/>
      <c r="M2143" s="224"/>
      <c r="N2143" s="225"/>
      <c r="O2143" s="225"/>
      <c r="P2143" s="225"/>
      <c r="Q2143" s="225"/>
      <c r="R2143" s="225"/>
      <c r="S2143" s="225"/>
      <c r="T2143" s="226"/>
      <c r="AT2143" s="227" t="s">
        <v>254</v>
      </c>
      <c r="AU2143" s="227" t="s">
        <v>86</v>
      </c>
      <c r="AV2143" s="14" t="s">
        <v>167</v>
      </c>
      <c r="AW2143" s="14" t="s">
        <v>37</v>
      </c>
      <c r="AX2143" s="14" t="s">
        <v>84</v>
      </c>
      <c r="AY2143" s="227" t="s">
        <v>142</v>
      </c>
    </row>
    <row r="2144" spans="1:65" s="2" customFormat="1" ht="33" customHeight="1">
      <c r="A2144" s="36"/>
      <c r="B2144" s="37"/>
      <c r="C2144" s="180" t="s">
        <v>2913</v>
      </c>
      <c r="D2144" s="180" t="s">
        <v>145</v>
      </c>
      <c r="E2144" s="181" t="s">
        <v>2914</v>
      </c>
      <c r="F2144" s="182" t="s">
        <v>2915</v>
      </c>
      <c r="G2144" s="183" t="s">
        <v>414</v>
      </c>
      <c r="H2144" s="184">
        <v>158.24</v>
      </c>
      <c r="I2144" s="185"/>
      <c r="J2144" s="186">
        <f>ROUND(I2144*H2144,2)</f>
        <v>0</v>
      </c>
      <c r="K2144" s="182" t="s">
        <v>149</v>
      </c>
      <c r="L2144" s="41"/>
      <c r="M2144" s="187" t="s">
        <v>19</v>
      </c>
      <c r="N2144" s="188" t="s">
        <v>47</v>
      </c>
      <c r="O2144" s="66"/>
      <c r="P2144" s="189">
        <f>O2144*H2144</f>
        <v>0</v>
      </c>
      <c r="Q2144" s="189">
        <v>1.8000000000000001E-4</v>
      </c>
      <c r="R2144" s="189">
        <f>Q2144*H2144</f>
        <v>2.8483200000000004E-2</v>
      </c>
      <c r="S2144" s="189">
        <v>0</v>
      </c>
      <c r="T2144" s="190">
        <f>S2144*H2144</f>
        <v>0</v>
      </c>
      <c r="U2144" s="36"/>
      <c r="V2144" s="36"/>
      <c r="W2144" s="36"/>
      <c r="X2144" s="36"/>
      <c r="Y2144" s="36"/>
      <c r="Z2144" s="36"/>
      <c r="AA2144" s="36"/>
      <c r="AB2144" s="36"/>
      <c r="AC2144" s="36"/>
      <c r="AD2144" s="36"/>
      <c r="AE2144" s="36"/>
      <c r="AR2144" s="191" t="s">
        <v>339</v>
      </c>
      <c r="AT2144" s="191" t="s">
        <v>145</v>
      </c>
      <c r="AU2144" s="191" t="s">
        <v>86</v>
      </c>
      <c r="AY2144" s="19" t="s">
        <v>142</v>
      </c>
      <c r="BE2144" s="192">
        <f>IF(N2144="základní",J2144,0)</f>
        <v>0</v>
      </c>
      <c r="BF2144" s="192">
        <f>IF(N2144="snížená",J2144,0)</f>
        <v>0</v>
      </c>
      <c r="BG2144" s="192">
        <f>IF(N2144="zákl. přenesená",J2144,0)</f>
        <v>0</v>
      </c>
      <c r="BH2144" s="192">
        <f>IF(N2144="sníž. přenesená",J2144,0)</f>
        <v>0</v>
      </c>
      <c r="BI2144" s="192">
        <f>IF(N2144="nulová",J2144,0)</f>
        <v>0</v>
      </c>
      <c r="BJ2144" s="19" t="s">
        <v>84</v>
      </c>
      <c r="BK2144" s="192">
        <f>ROUND(I2144*H2144,2)</f>
        <v>0</v>
      </c>
      <c r="BL2144" s="19" t="s">
        <v>339</v>
      </c>
      <c r="BM2144" s="191" t="s">
        <v>2916</v>
      </c>
    </row>
    <row r="2145" spans="1:65" s="2" customFormat="1" ht="11.25">
      <c r="A2145" s="36"/>
      <c r="B2145" s="37"/>
      <c r="C2145" s="38"/>
      <c r="D2145" s="193" t="s">
        <v>152</v>
      </c>
      <c r="E2145" s="38"/>
      <c r="F2145" s="194" t="s">
        <v>2917</v>
      </c>
      <c r="G2145" s="38"/>
      <c r="H2145" s="38"/>
      <c r="I2145" s="195"/>
      <c r="J2145" s="38"/>
      <c r="K2145" s="38"/>
      <c r="L2145" s="41"/>
      <c r="M2145" s="196"/>
      <c r="N2145" s="197"/>
      <c r="O2145" s="66"/>
      <c r="P2145" s="66"/>
      <c r="Q2145" s="66"/>
      <c r="R2145" s="66"/>
      <c r="S2145" s="66"/>
      <c r="T2145" s="67"/>
      <c r="U2145" s="36"/>
      <c r="V2145" s="36"/>
      <c r="W2145" s="36"/>
      <c r="X2145" s="36"/>
      <c r="Y2145" s="36"/>
      <c r="Z2145" s="36"/>
      <c r="AA2145" s="36"/>
      <c r="AB2145" s="36"/>
      <c r="AC2145" s="36"/>
      <c r="AD2145" s="36"/>
      <c r="AE2145" s="36"/>
      <c r="AT2145" s="19" t="s">
        <v>152</v>
      </c>
      <c r="AU2145" s="19" t="s">
        <v>86</v>
      </c>
    </row>
    <row r="2146" spans="1:65" s="13" customFormat="1" ht="22.5">
      <c r="B2146" s="206"/>
      <c r="C2146" s="207"/>
      <c r="D2146" s="198" t="s">
        <v>254</v>
      </c>
      <c r="E2146" s="208" t="s">
        <v>19</v>
      </c>
      <c r="F2146" s="209" t="s">
        <v>2918</v>
      </c>
      <c r="G2146" s="207"/>
      <c r="H2146" s="210">
        <v>48.34</v>
      </c>
      <c r="I2146" s="211"/>
      <c r="J2146" s="207"/>
      <c r="K2146" s="207"/>
      <c r="L2146" s="212"/>
      <c r="M2146" s="213"/>
      <c r="N2146" s="214"/>
      <c r="O2146" s="214"/>
      <c r="P2146" s="214"/>
      <c r="Q2146" s="214"/>
      <c r="R2146" s="214"/>
      <c r="S2146" s="214"/>
      <c r="T2146" s="215"/>
      <c r="AT2146" s="216" t="s">
        <v>254</v>
      </c>
      <c r="AU2146" s="216" t="s">
        <v>86</v>
      </c>
      <c r="AV2146" s="13" t="s">
        <v>86</v>
      </c>
      <c r="AW2146" s="13" t="s">
        <v>37</v>
      </c>
      <c r="AX2146" s="13" t="s">
        <v>76</v>
      </c>
      <c r="AY2146" s="216" t="s">
        <v>142</v>
      </c>
    </row>
    <row r="2147" spans="1:65" s="13" customFormat="1" ht="22.5">
      <c r="B2147" s="206"/>
      <c r="C2147" s="207"/>
      <c r="D2147" s="198" t="s">
        <v>254</v>
      </c>
      <c r="E2147" s="208" t="s">
        <v>19</v>
      </c>
      <c r="F2147" s="209" t="s">
        <v>2919</v>
      </c>
      <c r="G2147" s="207"/>
      <c r="H2147" s="210">
        <v>41.7</v>
      </c>
      <c r="I2147" s="211"/>
      <c r="J2147" s="207"/>
      <c r="K2147" s="207"/>
      <c r="L2147" s="212"/>
      <c r="M2147" s="213"/>
      <c r="N2147" s="214"/>
      <c r="O2147" s="214"/>
      <c r="P2147" s="214"/>
      <c r="Q2147" s="214"/>
      <c r="R2147" s="214"/>
      <c r="S2147" s="214"/>
      <c r="T2147" s="215"/>
      <c r="AT2147" s="216" t="s">
        <v>254</v>
      </c>
      <c r="AU2147" s="216" t="s">
        <v>86</v>
      </c>
      <c r="AV2147" s="13" t="s">
        <v>86</v>
      </c>
      <c r="AW2147" s="13" t="s">
        <v>37</v>
      </c>
      <c r="AX2147" s="13" t="s">
        <v>76</v>
      </c>
      <c r="AY2147" s="216" t="s">
        <v>142</v>
      </c>
    </row>
    <row r="2148" spans="1:65" s="13" customFormat="1" ht="11.25">
      <c r="B2148" s="206"/>
      <c r="C2148" s="207"/>
      <c r="D2148" s="198" t="s">
        <v>254</v>
      </c>
      <c r="E2148" s="208" t="s">
        <v>19</v>
      </c>
      <c r="F2148" s="209" t="s">
        <v>2920</v>
      </c>
      <c r="G2148" s="207"/>
      <c r="H2148" s="210">
        <v>19.600000000000001</v>
      </c>
      <c r="I2148" s="211"/>
      <c r="J2148" s="207"/>
      <c r="K2148" s="207"/>
      <c r="L2148" s="212"/>
      <c r="M2148" s="213"/>
      <c r="N2148" s="214"/>
      <c r="O2148" s="214"/>
      <c r="P2148" s="214"/>
      <c r="Q2148" s="214"/>
      <c r="R2148" s="214"/>
      <c r="S2148" s="214"/>
      <c r="T2148" s="215"/>
      <c r="AT2148" s="216" t="s">
        <v>254</v>
      </c>
      <c r="AU2148" s="216" t="s">
        <v>86</v>
      </c>
      <c r="AV2148" s="13" t="s">
        <v>86</v>
      </c>
      <c r="AW2148" s="13" t="s">
        <v>37</v>
      </c>
      <c r="AX2148" s="13" t="s">
        <v>76</v>
      </c>
      <c r="AY2148" s="216" t="s">
        <v>142</v>
      </c>
    </row>
    <row r="2149" spans="1:65" s="13" customFormat="1" ht="11.25">
      <c r="B2149" s="206"/>
      <c r="C2149" s="207"/>
      <c r="D2149" s="198" t="s">
        <v>254</v>
      </c>
      <c r="E2149" s="208" t="s">
        <v>19</v>
      </c>
      <c r="F2149" s="209" t="s">
        <v>2921</v>
      </c>
      <c r="G2149" s="207"/>
      <c r="H2149" s="210">
        <v>21.55</v>
      </c>
      <c r="I2149" s="211"/>
      <c r="J2149" s="207"/>
      <c r="K2149" s="207"/>
      <c r="L2149" s="212"/>
      <c r="M2149" s="213"/>
      <c r="N2149" s="214"/>
      <c r="O2149" s="214"/>
      <c r="P2149" s="214"/>
      <c r="Q2149" s="214"/>
      <c r="R2149" s="214"/>
      <c r="S2149" s="214"/>
      <c r="T2149" s="215"/>
      <c r="AT2149" s="216" t="s">
        <v>254</v>
      </c>
      <c r="AU2149" s="216" t="s">
        <v>86</v>
      </c>
      <c r="AV2149" s="13" t="s">
        <v>86</v>
      </c>
      <c r="AW2149" s="13" t="s">
        <v>37</v>
      </c>
      <c r="AX2149" s="13" t="s">
        <v>76</v>
      </c>
      <c r="AY2149" s="216" t="s">
        <v>142</v>
      </c>
    </row>
    <row r="2150" spans="1:65" s="13" customFormat="1" ht="11.25">
      <c r="B2150" s="206"/>
      <c r="C2150" s="207"/>
      <c r="D2150" s="198" t="s">
        <v>254</v>
      </c>
      <c r="E2150" s="208" t="s">
        <v>19</v>
      </c>
      <c r="F2150" s="209" t="s">
        <v>2922</v>
      </c>
      <c r="G2150" s="207"/>
      <c r="H2150" s="210">
        <v>11.25</v>
      </c>
      <c r="I2150" s="211"/>
      <c r="J2150" s="207"/>
      <c r="K2150" s="207"/>
      <c r="L2150" s="212"/>
      <c r="M2150" s="213"/>
      <c r="N2150" s="214"/>
      <c r="O2150" s="214"/>
      <c r="P2150" s="214"/>
      <c r="Q2150" s="214"/>
      <c r="R2150" s="214"/>
      <c r="S2150" s="214"/>
      <c r="T2150" s="215"/>
      <c r="AT2150" s="216" t="s">
        <v>254</v>
      </c>
      <c r="AU2150" s="216" t="s">
        <v>86</v>
      </c>
      <c r="AV2150" s="13" t="s">
        <v>86</v>
      </c>
      <c r="AW2150" s="13" t="s">
        <v>37</v>
      </c>
      <c r="AX2150" s="13" t="s">
        <v>76</v>
      </c>
      <c r="AY2150" s="216" t="s">
        <v>142</v>
      </c>
    </row>
    <row r="2151" spans="1:65" s="13" customFormat="1" ht="11.25">
      <c r="B2151" s="206"/>
      <c r="C2151" s="207"/>
      <c r="D2151" s="198" t="s">
        <v>254</v>
      </c>
      <c r="E2151" s="208" t="s">
        <v>19</v>
      </c>
      <c r="F2151" s="209" t="s">
        <v>2923</v>
      </c>
      <c r="G2151" s="207"/>
      <c r="H2151" s="210">
        <v>15.8</v>
      </c>
      <c r="I2151" s="211"/>
      <c r="J2151" s="207"/>
      <c r="K2151" s="207"/>
      <c r="L2151" s="212"/>
      <c r="M2151" s="213"/>
      <c r="N2151" s="214"/>
      <c r="O2151" s="214"/>
      <c r="P2151" s="214"/>
      <c r="Q2151" s="214"/>
      <c r="R2151" s="214"/>
      <c r="S2151" s="214"/>
      <c r="T2151" s="215"/>
      <c r="AT2151" s="216" t="s">
        <v>254</v>
      </c>
      <c r="AU2151" s="216" t="s">
        <v>86</v>
      </c>
      <c r="AV2151" s="13" t="s">
        <v>86</v>
      </c>
      <c r="AW2151" s="13" t="s">
        <v>37</v>
      </c>
      <c r="AX2151" s="13" t="s">
        <v>76</v>
      </c>
      <c r="AY2151" s="216" t="s">
        <v>142</v>
      </c>
    </row>
    <row r="2152" spans="1:65" s="14" customFormat="1" ht="11.25">
      <c r="B2152" s="217"/>
      <c r="C2152" s="218"/>
      <c r="D2152" s="198" t="s">
        <v>254</v>
      </c>
      <c r="E2152" s="219" t="s">
        <v>19</v>
      </c>
      <c r="F2152" s="220" t="s">
        <v>266</v>
      </c>
      <c r="G2152" s="218"/>
      <c r="H2152" s="221">
        <v>158.24</v>
      </c>
      <c r="I2152" s="222"/>
      <c r="J2152" s="218"/>
      <c r="K2152" s="218"/>
      <c r="L2152" s="223"/>
      <c r="M2152" s="224"/>
      <c r="N2152" s="225"/>
      <c r="O2152" s="225"/>
      <c r="P2152" s="225"/>
      <c r="Q2152" s="225"/>
      <c r="R2152" s="225"/>
      <c r="S2152" s="225"/>
      <c r="T2152" s="226"/>
      <c r="AT2152" s="227" t="s">
        <v>254</v>
      </c>
      <c r="AU2152" s="227" t="s">
        <v>86</v>
      </c>
      <c r="AV2152" s="14" t="s">
        <v>167</v>
      </c>
      <c r="AW2152" s="14" t="s">
        <v>37</v>
      </c>
      <c r="AX2152" s="14" t="s">
        <v>84</v>
      </c>
      <c r="AY2152" s="227" t="s">
        <v>142</v>
      </c>
    </row>
    <row r="2153" spans="1:65" s="2" customFormat="1" ht="16.5" customHeight="1">
      <c r="A2153" s="36"/>
      <c r="B2153" s="37"/>
      <c r="C2153" s="228" t="s">
        <v>2924</v>
      </c>
      <c r="D2153" s="228" t="s">
        <v>351</v>
      </c>
      <c r="E2153" s="229" t="s">
        <v>2925</v>
      </c>
      <c r="F2153" s="230" t="s">
        <v>2926</v>
      </c>
      <c r="G2153" s="231" t="s">
        <v>414</v>
      </c>
      <c r="H2153" s="232">
        <v>203.68799999999999</v>
      </c>
      <c r="I2153" s="233"/>
      <c r="J2153" s="234">
        <f>ROUND(I2153*H2153,2)</f>
        <v>0</v>
      </c>
      <c r="K2153" s="230" t="s">
        <v>149</v>
      </c>
      <c r="L2153" s="235"/>
      <c r="M2153" s="236" t="s">
        <v>19</v>
      </c>
      <c r="N2153" s="237" t="s">
        <v>47</v>
      </c>
      <c r="O2153" s="66"/>
      <c r="P2153" s="189">
        <f>O2153*H2153</f>
        <v>0</v>
      </c>
      <c r="Q2153" s="189">
        <v>8.0000000000000007E-5</v>
      </c>
      <c r="R2153" s="189">
        <f>Q2153*H2153</f>
        <v>1.629504E-2</v>
      </c>
      <c r="S2153" s="189">
        <v>0</v>
      </c>
      <c r="T2153" s="190">
        <f>S2153*H2153</f>
        <v>0</v>
      </c>
      <c r="U2153" s="36"/>
      <c r="V2153" s="36"/>
      <c r="W2153" s="36"/>
      <c r="X2153" s="36"/>
      <c r="Y2153" s="36"/>
      <c r="Z2153" s="36"/>
      <c r="AA2153" s="36"/>
      <c r="AB2153" s="36"/>
      <c r="AC2153" s="36"/>
      <c r="AD2153" s="36"/>
      <c r="AE2153" s="36"/>
      <c r="AR2153" s="191" t="s">
        <v>437</v>
      </c>
      <c r="AT2153" s="191" t="s">
        <v>351</v>
      </c>
      <c r="AU2153" s="191" t="s">
        <v>86</v>
      </c>
      <c r="AY2153" s="19" t="s">
        <v>142</v>
      </c>
      <c r="BE2153" s="192">
        <f>IF(N2153="základní",J2153,0)</f>
        <v>0</v>
      </c>
      <c r="BF2153" s="192">
        <f>IF(N2153="snížená",J2153,0)</f>
        <v>0</v>
      </c>
      <c r="BG2153" s="192">
        <f>IF(N2153="zákl. přenesená",J2153,0)</f>
        <v>0</v>
      </c>
      <c r="BH2153" s="192">
        <f>IF(N2153="sníž. přenesená",J2153,0)</f>
        <v>0</v>
      </c>
      <c r="BI2153" s="192">
        <f>IF(N2153="nulová",J2153,0)</f>
        <v>0</v>
      </c>
      <c r="BJ2153" s="19" t="s">
        <v>84</v>
      </c>
      <c r="BK2153" s="192">
        <f>ROUND(I2153*H2153,2)</f>
        <v>0</v>
      </c>
      <c r="BL2153" s="19" t="s">
        <v>339</v>
      </c>
      <c r="BM2153" s="191" t="s">
        <v>2927</v>
      </c>
    </row>
    <row r="2154" spans="1:65" s="13" customFormat="1" ht="11.25">
      <c r="B2154" s="206"/>
      <c r="C2154" s="207"/>
      <c r="D2154" s="198" t="s">
        <v>254</v>
      </c>
      <c r="E2154" s="208" t="s">
        <v>19</v>
      </c>
      <c r="F2154" s="209" t="s">
        <v>2911</v>
      </c>
      <c r="G2154" s="207"/>
      <c r="H2154" s="210">
        <v>9.1999999999999993</v>
      </c>
      <c r="I2154" s="211"/>
      <c r="J2154" s="207"/>
      <c r="K2154" s="207"/>
      <c r="L2154" s="212"/>
      <c r="M2154" s="213"/>
      <c r="N2154" s="214"/>
      <c r="O2154" s="214"/>
      <c r="P2154" s="214"/>
      <c r="Q2154" s="214"/>
      <c r="R2154" s="214"/>
      <c r="S2154" s="214"/>
      <c r="T2154" s="215"/>
      <c r="AT2154" s="216" t="s">
        <v>254</v>
      </c>
      <c r="AU2154" s="216" t="s">
        <v>86</v>
      </c>
      <c r="AV2154" s="13" t="s">
        <v>86</v>
      </c>
      <c r="AW2154" s="13" t="s">
        <v>37</v>
      </c>
      <c r="AX2154" s="13" t="s">
        <v>76</v>
      </c>
      <c r="AY2154" s="216" t="s">
        <v>142</v>
      </c>
    </row>
    <row r="2155" spans="1:65" s="13" customFormat="1" ht="11.25">
      <c r="B2155" s="206"/>
      <c r="C2155" s="207"/>
      <c r="D2155" s="198" t="s">
        <v>254</v>
      </c>
      <c r="E2155" s="208" t="s">
        <v>19</v>
      </c>
      <c r="F2155" s="209" t="s">
        <v>2912</v>
      </c>
      <c r="G2155" s="207"/>
      <c r="H2155" s="210">
        <v>2.2999999999999998</v>
      </c>
      <c r="I2155" s="211"/>
      <c r="J2155" s="207"/>
      <c r="K2155" s="207"/>
      <c r="L2155" s="212"/>
      <c r="M2155" s="213"/>
      <c r="N2155" s="214"/>
      <c r="O2155" s="214"/>
      <c r="P2155" s="214"/>
      <c r="Q2155" s="214"/>
      <c r="R2155" s="214"/>
      <c r="S2155" s="214"/>
      <c r="T2155" s="215"/>
      <c r="AT2155" s="216" t="s">
        <v>254</v>
      </c>
      <c r="AU2155" s="216" t="s">
        <v>86</v>
      </c>
      <c r="AV2155" s="13" t="s">
        <v>86</v>
      </c>
      <c r="AW2155" s="13" t="s">
        <v>37</v>
      </c>
      <c r="AX2155" s="13" t="s">
        <v>76</v>
      </c>
      <c r="AY2155" s="216" t="s">
        <v>142</v>
      </c>
    </row>
    <row r="2156" spans="1:65" s="13" customFormat="1" ht="22.5">
      <c r="B2156" s="206"/>
      <c r="C2156" s="207"/>
      <c r="D2156" s="198" t="s">
        <v>254</v>
      </c>
      <c r="E2156" s="208" t="s">
        <v>19</v>
      </c>
      <c r="F2156" s="209" t="s">
        <v>2918</v>
      </c>
      <c r="G2156" s="207"/>
      <c r="H2156" s="210">
        <v>48.34</v>
      </c>
      <c r="I2156" s="211"/>
      <c r="J2156" s="207"/>
      <c r="K2156" s="207"/>
      <c r="L2156" s="212"/>
      <c r="M2156" s="213"/>
      <c r="N2156" s="214"/>
      <c r="O2156" s="214"/>
      <c r="P2156" s="214"/>
      <c r="Q2156" s="214"/>
      <c r="R2156" s="214"/>
      <c r="S2156" s="214"/>
      <c r="T2156" s="215"/>
      <c r="AT2156" s="216" t="s">
        <v>254</v>
      </c>
      <c r="AU2156" s="216" t="s">
        <v>86</v>
      </c>
      <c r="AV2156" s="13" t="s">
        <v>86</v>
      </c>
      <c r="AW2156" s="13" t="s">
        <v>37</v>
      </c>
      <c r="AX2156" s="13" t="s">
        <v>76</v>
      </c>
      <c r="AY2156" s="216" t="s">
        <v>142</v>
      </c>
    </row>
    <row r="2157" spans="1:65" s="13" customFormat="1" ht="22.5">
      <c r="B2157" s="206"/>
      <c r="C2157" s="207"/>
      <c r="D2157" s="198" t="s">
        <v>254</v>
      </c>
      <c r="E2157" s="208" t="s">
        <v>19</v>
      </c>
      <c r="F2157" s="209" t="s">
        <v>2919</v>
      </c>
      <c r="G2157" s="207"/>
      <c r="H2157" s="210">
        <v>41.7</v>
      </c>
      <c r="I2157" s="211"/>
      <c r="J2157" s="207"/>
      <c r="K2157" s="207"/>
      <c r="L2157" s="212"/>
      <c r="M2157" s="213"/>
      <c r="N2157" s="214"/>
      <c r="O2157" s="214"/>
      <c r="P2157" s="214"/>
      <c r="Q2157" s="214"/>
      <c r="R2157" s="214"/>
      <c r="S2157" s="214"/>
      <c r="T2157" s="215"/>
      <c r="AT2157" s="216" t="s">
        <v>254</v>
      </c>
      <c r="AU2157" s="216" t="s">
        <v>86</v>
      </c>
      <c r="AV2157" s="13" t="s">
        <v>86</v>
      </c>
      <c r="AW2157" s="13" t="s">
        <v>37</v>
      </c>
      <c r="AX2157" s="13" t="s">
        <v>76</v>
      </c>
      <c r="AY2157" s="216" t="s">
        <v>142</v>
      </c>
    </row>
    <row r="2158" spans="1:65" s="13" customFormat="1" ht="11.25">
      <c r="B2158" s="206"/>
      <c r="C2158" s="207"/>
      <c r="D2158" s="198" t="s">
        <v>254</v>
      </c>
      <c r="E2158" s="208" t="s">
        <v>19</v>
      </c>
      <c r="F2158" s="209" t="s">
        <v>2920</v>
      </c>
      <c r="G2158" s="207"/>
      <c r="H2158" s="210">
        <v>19.600000000000001</v>
      </c>
      <c r="I2158" s="211"/>
      <c r="J2158" s="207"/>
      <c r="K2158" s="207"/>
      <c r="L2158" s="212"/>
      <c r="M2158" s="213"/>
      <c r="N2158" s="214"/>
      <c r="O2158" s="214"/>
      <c r="P2158" s="214"/>
      <c r="Q2158" s="214"/>
      <c r="R2158" s="214"/>
      <c r="S2158" s="214"/>
      <c r="T2158" s="215"/>
      <c r="AT2158" s="216" t="s">
        <v>254</v>
      </c>
      <c r="AU2158" s="216" t="s">
        <v>86</v>
      </c>
      <c r="AV2158" s="13" t="s">
        <v>86</v>
      </c>
      <c r="AW2158" s="13" t="s">
        <v>37</v>
      </c>
      <c r="AX2158" s="13" t="s">
        <v>76</v>
      </c>
      <c r="AY2158" s="216" t="s">
        <v>142</v>
      </c>
    </row>
    <row r="2159" spans="1:65" s="13" customFormat="1" ht="11.25">
      <c r="B2159" s="206"/>
      <c r="C2159" s="207"/>
      <c r="D2159" s="198" t="s">
        <v>254</v>
      </c>
      <c r="E2159" s="208" t="s">
        <v>19</v>
      </c>
      <c r="F2159" s="209" t="s">
        <v>2921</v>
      </c>
      <c r="G2159" s="207"/>
      <c r="H2159" s="210">
        <v>21.55</v>
      </c>
      <c r="I2159" s="211"/>
      <c r="J2159" s="207"/>
      <c r="K2159" s="207"/>
      <c r="L2159" s="212"/>
      <c r="M2159" s="213"/>
      <c r="N2159" s="214"/>
      <c r="O2159" s="214"/>
      <c r="P2159" s="214"/>
      <c r="Q2159" s="214"/>
      <c r="R2159" s="214"/>
      <c r="S2159" s="214"/>
      <c r="T2159" s="215"/>
      <c r="AT2159" s="216" t="s">
        <v>254</v>
      </c>
      <c r="AU2159" s="216" t="s">
        <v>86</v>
      </c>
      <c r="AV2159" s="13" t="s">
        <v>86</v>
      </c>
      <c r="AW2159" s="13" t="s">
        <v>37</v>
      </c>
      <c r="AX2159" s="13" t="s">
        <v>76</v>
      </c>
      <c r="AY2159" s="216" t="s">
        <v>142</v>
      </c>
    </row>
    <row r="2160" spans="1:65" s="13" customFormat="1" ht="11.25">
      <c r="B2160" s="206"/>
      <c r="C2160" s="207"/>
      <c r="D2160" s="198" t="s">
        <v>254</v>
      </c>
      <c r="E2160" s="208" t="s">
        <v>19</v>
      </c>
      <c r="F2160" s="209" t="s">
        <v>2922</v>
      </c>
      <c r="G2160" s="207"/>
      <c r="H2160" s="210">
        <v>11.25</v>
      </c>
      <c r="I2160" s="211"/>
      <c r="J2160" s="207"/>
      <c r="K2160" s="207"/>
      <c r="L2160" s="212"/>
      <c r="M2160" s="213"/>
      <c r="N2160" s="214"/>
      <c r="O2160" s="214"/>
      <c r="P2160" s="214"/>
      <c r="Q2160" s="214"/>
      <c r="R2160" s="214"/>
      <c r="S2160" s="214"/>
      <c r="T2160" s="215"/>
      <c r="AT2160" s="216" t="s">
        <v>254</v>
      </c>
      <c r="AU2160" s="216" t="s">
        <v>86</v>
      </c>
      <c r="AV2160" s="13" t="s">
        <v>86</v>
      </c>
      <c r="AW2160" s="13" t="s">
        <v>37</v>
      </c>
      <c r="AX2160" s="13" t="s">
        <v>76</v>
      </c>
      <c r="AY2160" s="216" t="s">
        <v>142</v>
      </c>
    </row>
    <row r="2161" spans="1:65" s="13" customFormat="1" ht="11.25">
      <c r="B2161" s="206"/>
      <c r="C2161" s="207"/>
      <c r="D2161" s="198" t="s">
        <v>254</v>
      </c>
      <c r="E2161" s="208" t="s">
        <v>19</v>
      </c>
      <c r="F2161" s="209" t="s">
        <v>2923</v>
      </c>
      <c r="G2161" s="207"/>
      <c r="H2161" s="210">
        <v>15.8</v>
      </c>
      <c r="I2161" s="211"/>
      <c r="J2161" s="207"/>
      <c r="K2161" s="207"/>
      <c r="L2161" s="212"/>
      <c r="M2161" s="213"/>
      <c r="N2161" s="214"/>
      <c r="O2161" s="214"/>
      <c r="P2161" s="214"/>
      <c r="Q2161" s="214"/>
      <c r="R2161" s="214"/>
      <c r="S2161" s="214"/>
      <c r="T2161" s="215"/>
      <c r="AT2161" s="216" t="s">
        <v>254</v>
      </c>
      <c r="AU2161" s="216" t="s">
        <v>86</v>
      </c>
      <c r="AV2161" s="13" t="s">
        <v>86</v>
      </c>
      <c r="AW2161" s="13" t="s">
        <v>37</v>
      </c>
      <c r="AX2161" s="13" t="s">
        <v>76</v>
      </c>
      <c r="AY2161" s="216" t="s">
        <v>142</v>
      </c>
    </row>
    <row r="2162" spans="1:65" s="14" customFormat="1" ht="11.25">
      <c r="B2162" s="217"/>
      <c r="C2162" s="218"/>
      <c r="D2162" s="198" t="s">
        <v>254</v>
      </c>
      <c r="E2162" s="219" t="s">
        <v>19</v>
      </c>
      <c r="F2162" s="220" t="s">
        <v>266</v>
      </c>
      <c r="G2162" s="218"/>
      <c r="H2162" s="221">
        <v>169.74</v>
      </c>
      <c r="I2162" s="222"/>
      <c r="J2162" s="218"/>
      <c r="K2162" s="218"/>
      <c r="L2162" s="223"/>
      <c r="M2162" s="224"/>
      <c r="N2162" s="225"/>
      <c r="O2162" s="225"/>
      <c r="P2162" s="225"/>
      <c r="Q2162" s="225"/>
      <c r="R2162" s="225"/>
      <c r="S2162" s="225"/>
      <c r="T2162" s="226"/>
      <c r="AT2162" s="227" t="s">
        <v>254</v>
      </c>
      <c r="AU2162" s="227" t="s">
        <v>86</v>
      </c>
      <c r="AV2162" s="14" t="s">
        <v>167</v>
      </c>
      <c r="AW2162" s="14" t="s">
        <v>37</v>
      </c>
      <c r="AX2162" s="14" t="s">
        <v>84</v>
      </c>
      <c r="AY2162" s="227" t="s">
        <v>142</v>
      </c>
    </row>
    <row r="2163" spans="1:65" s="13" customFormat="1" ht="11.25">
      <c r="B2163" s="206"/>
      <c r="C2163" s="207"/>
      <c r="D2163" s="198" t="s">
        <v>254</v>
      </c>
      <c r="E2163" s="207"/>
      <c r="F2163" s="209" t="s">
        <v>2928</v>
      </c>
      <c r="G2163" s="207"/>
      <c r="H2163" s="210">
        <v>203.68799999999999</v>
      </c>
      <c r="I2163" s="211"/>
      <c r="J2163" s="207"/>
      <c r="K2163" s="207"/>
      <c r="L2163" s="212"/>
      <c r="M2163" s="213"/>
      <c r="N2163" s="214"/>
      <c r="O2163" s="214"/>
      <c r="P2163" s="214"/>
      <c r="Q2163" s="214"/>
      <c r="R2163" s="214"/>
      <c r="S2163" s="214"/>
      <c r="T2163" s="215"/>
      <c r="AT2163" s="216" t="s">
        <v>254</v>
      </c>
      <c r="AU2163" s="216" t="s">
        <v>86</v>
      </c>
      <c r="AV2163" s="13" t="s">
        <v>86</v>
      </c>
      <c r="AW2163" s="13" t="s">
        <v>4</v>
      </c>
      <c r="AX2163" s="13" t="s">
        <v>84</v>
      </c>
      <c r="AY2163" s="216" t="s">
        <v>142</v>
      </c>
    </row>
    <row r="2164" spans="1:65" s="2" customFormat="1" ht="44.25" customHeight="1">
      <c r="A2164" s="36"/>
      <c r="B2164" s="37"/>
      <c r="C2164" s="180" t="s">
        <v>2929</v>
      </c>
      <c r="D2164" s="180" t="s">
        <v>145</v>
      </c>
      <c r="E2164" s="181" t="s">
        <v>2930</v>
      </c>
      <c r="F2164" s="182" t="s">
        <v>2931</v>
      </c>
      <c r="G2164" s="183" t="s">
        <v>335</v>
      </c>
      <c r="H2164" s="184">
        <v>2.0129999999999999</v>
      </c>
      <c r="I2164" s="185"/>
      <c r="J2164" s="186">
        <f>ROUND(I2164*H2164,2)</f>
        <v>0</v>
      </c>
      <c r="K2164" s="182" t="s">
        <v>149</v>
      </c>
      <c r="L2164" s="41"/>
      <c r="M2164" s="187" t="s">
        <v>19</v>
      </c>
      <c r="N2164" s="188" t="s">
        <v>47</v>
      </c>
      <c r="O2164" s="66"/>
      <c r="P2164" s="189">
        <f>O2164*H2164</f>
        <v>0</v>
      </c>
      <c r="Q2164" s="189">
        <v>0</v>
      </c>
      <c r="R2164" s="189">
        <f>Q2164*H2164</f>
        <v>0</v>
      </c>
      <c r="S2164" s="189">
        <v>0</v>
      </c>
      <c r="T2164" s="190">
        <f>S2164*H2164</f>
        <v>0</v>
      </c>
      <c r="U2164" s="36"/>
      <c r="V2164" s="36"/>
      <c r="W2164" s="36"/>
      <c r="X2164" s="36"/>
      <c r="Y2164" s="36"/>
      <c r="Z2164" s="36"/>
      <c r="AA2164" s="36"/>
      <c r="AB2164" s="36"/>
      <c r="AC2164" s="36"/>
      <c r="AD2164" s="36"/>
      <c r="AE2164" s="36"/>
      <c r="AR2164" s="191" t="s">
        <v>339</v>
      </c>
      <c r="AT2164" s="191" t="s">
        <v>145</v>
      </c>
      <c r="AU2164" s="191" t="s">
        <v>86</v>
      </c>
      <c r="AY2164" s="19" t="s">
        <v>142</v>
      </c>
      <c r="BE2164" s="192">
        <f>IF(N2164="základní",J2164,0)</f>
        <v>0</v>
      </c>
      <c r="BF2164" s="192">
        <f>IF(N2164="snížená",J2164,0)</f>
        <v>0</v>
      </c>
      <c r="BG2164" s="192">
        <f>IF(N2164="zákl. přenesená",J2164,0)</f>
        <v>0</v>
      </c>
      <c r="BH2164" s="192">
        <f>IF(N2164="sníž. přenesená",J2164,0)</f>
        <v>0</v>
      </c>
      <c r="BI2164" s="192">
        <f>IF(N2164="nulová",J2164,0)</f>
        <v>0</v>
      </c>
      <c r="BJ2164" s="19" t="s">
        <v>84</v>
      </c>
      <c r="BK2164" s="192">
        <f>ROUND(I2164*H2164,2)</f>
        <v>0</v>
      </c>
      <c r="BL2164" s="19" t="s">
        <v>339</v>
      </c>
      <c r="BM2164" s="191" t="s">
        <v>2932</v>
      </c>
    </row>
    <row r="2165" spans="1:65" s="2" customFormat="1" ht="11.25">
      <c r="A2165" s="36"/>
      <c r="B2165" s="37"/>
      <c r="C2165" s="38"/>
      <c r="D2165" s="193" t="s">
        <v>152</v>
      </c>
      <c r="E2165" s="38"/>
      <c r="F2165" s="194" t="s">
        <v>2933</v>
      </c>
      <c r="G2165" s="38"/>
      <c r="H2165" s="38"/>
      <c r="I2165" s="195"/>
      <c r="J2165" s="38"/>
      <c r="K2165" s="38"/>
      <c r="L2165" s="41"/>
      <c r="M2165" s="196"/>
      <c r="N2165" s="197"/>
      <c r="O2165" s="66"/>
      <c r="P2165" s="66"/>
      <c r="Q2165" s="66"/>
      <c r="R2165" s="66"/>
      <c r="S2165" s="66"/>
      <c r="T2165" s="67"/>
      <c r="U2165" s="36"/>
      <c r="V2165" s="36"/>
      <c r="W2165" s="36"/>
      <c r="X2165" s="36"/>
      <c r="Y2165" s="36"/>
      <c r="Z2165" s="36"/>
      <c r="AA2165" s="36"/>
      <c r="AB2165" s="36"/>
      <c r="AC2165" s="36"/>
      <c r="AD2165" s="36"/>
      <c r="AE2165" s="36"/>
      <c r="AT2165" s="19" t="s">
        <v>152</v>
      </c>
      <c r="AU2165" s="19" t="s">
        <v>86</v>
      </c>
    </row>
    <row r="2166" spans="1:65" s="2" customFormat="1" ht="49.15" customHeight="1">
      <c r="A2166" s="36"/>
      <c r="B2166" s="37"/>
      <c r="C2166" s="180" t="s">
        <v>2934</v>
      </c>
      <c r="D2166" s="180" t="s">
        <v>145</v>
      </c>
      <c r="E2166" s="181" t="s">
        <v>2935</v>
      </c>
      <c r="F2166" s="182" t="s">
        <v>2936</v>
      </c>
      <c r="G2166" s="183" t="s">
        <v>335</v>
      </c>
      <c r="H2166" s="184">
        <v>2.0129999999999999</v>
      </c>
      <c r="I2166" s="185"/>
      <c r="J2166" s="186">
        <f>ROUND(I2166*H2166,2)</f>
        <v>0</v>
      </c>
      <c r="K2166" s="182" t="s">
        <v>149</v>
      </c>
      <c r="L2166" s="41"/>
      <c r="M2166" s="187" t="s">
        <v>19</v>
      </c>
      <c r="N2166" s="188" t="s">
        <v>47</v>
      </c>
      <c r="O2166" s="66"/>
      <c r="P2166" s="189">
        <f>O2166*H2166</f>
        <v>0</v>
      </c>
      <c r="Q2166" s="189">
        <v>0</v>
      </c>
      <c r="R2166" s="189">
        <f>Q2166*H2166</f>
        <v>0</v>
      </c>
      <c r="S2166" s="189">
        <v>0</v>
      </c>
      <c r="T2166" s="190">
        <f>S2166*H2166</f>
        <v>0</v>
      </c>
      <c r="U2166" s="36"/>
      <c r="V2166" s="36"/>
      <c r="W2166" s="36"/>
      <c r="X2166" s="36"/>
      <c r="Y2166" s="36"/>
      <c r="Z2166" s="36"/>
      <c r="AA2166" s="36"/>
      <c r="AB2166" s="36"/>
      <c r="AC2166" s="36"/>
      <c r="AD2166" s="36"/>
      <c r="AE2166" s="36"/>
      <c r="AR2166" s="191" t="s">
        <v>339</v>
      </c>
      <c r="AT2166" s="191" t="s">
        <v>145</v>
      </c>
      <c r="AU2166" s="191" t="s">
        <v>86</v>
      </c>
      <c r="AY2166" s="19" t="s">
        <v>142</v>
      </c>
      <c r="BE2166" s="192">
        <f>IF(N2166="základní",J2166,0)</f>
        <v>0</v>
      </c>
      <c r="BF2166" s="192">
        <f>IF(N2166="snížená",J2166,0)</f>
        <v>0</v>
      </c>
      <c r="BG2166" s="192">
        <f>IF(N2166="zákl. přenesená",J2166,0)</f>
        <v>0</v>
      </c>
      <c r="BH2166" s="192">
        <f>IF(N2166="sníž. přenesená",J2166,0)</f>
        <v>0</v>
      </c>
      <c r="BI2166" s="192">
        <f>IF(N2166="nulová",J2166,0)</f>
        <v>0</v>
      </c>
      <c r="BJ2166" s="19" t="s">
        <v>84</v>
      </c>
      <c r="BK2166" s="192">
        <f>ROUND(I2166*H2166,2)</f>
        <v>0</v>
      </c>
      <c r="BL2166" s="19" t="s">
        <v>339</v>
      </c>
      <c r="BM2166" s="191" t="s">
        <v>2937</v>
      </c>
    </row>
    <row r="2167" spans="1:65" s="2" customFormat="1" ht="11.25">
      <c r="A2167" s="36"/>
      <c r="B2167" s="37"/>
      <c r="C2167" s="38"/>
      <c r="D2167" s="193" t="s">
        <v>152</v>
      </c>
      <c r="E2167" s="38"/>
      <c r="F2167" s="194" t="s">
        <v>2938</v>
      </c>
      <c r="G2167" s="38"/>
      <c r="H2167" s="38"/>
      <c r="I2167" s="195"/>
      <c r="J2167" s="38"/>
      <c r="K2167" s="38"/>
      <c r="L2167" s="41"/>
      <c r="M2167" s="196"/>
      <c r="N2167" s="197"/>
      <c r="O2167" s="66"/>
      <c r="P2167" s="66"/>
      <c r="Q2167" s="66"/>
      <c r="R2167" s="66"/>
      <c r="S2167" s="66"/>
      <c r="T2167" s="67"/>
      <c r="U2167" s="36"/>
      <c r="V2167" s="36"/>
      <c r="W2167" s="36"/>
      <c r="X2167" s="36"/>
      <c r="Y2167" s="36"/>
      <c r="Z2167" s="36"/>
      <c r="AA2167" s="36"/>
      <c r="AB2167" s="36"/>
      <c r="AC2167" s="36"/>
      <c r="AD2167" s="36"/>
      <c r="AE2167" s="36"/>
      <c r="AT2167" s="19" t="s">
        <v>152</v>
      </c>
      <c r="AU2167" s="19" t="s">
        <v>86</v>
      </c>
    </row>
    <row r="2168" spans="1:65" s="12" customFormat="1" ht="22.9" customHeight="1">
      <c r="B2168" s="164"/>
      <c r="C2168" s="165"/>
      <c r="D2168" s="166" t="s">
        <v>75</v>
      </c>
      <c r="E2168" s="178" t="s">
        <v>2939</v>
      </c>
      <c r="F2168" s="178" t="s">
        <v>2940</v>
      </c>
      <c r="G2168" s="165"/>
      <c r="H2168" s="165"/>
      <c r="I2168" s="168"/>
      <c r="J2168" s="179">
        <f>BK2168</f>
        <v>0</v>
      </c>
      <c r="K2168" s="165"/>
      <c r="L2168" s="170"/>
      <c r="M2168" s="171"/>
      <c r="N2168" s="172"/>
      <c r="O2168" s="172"/>
      <c r="P2168" s="173">
        <f>SUM(P2169:P2202)</f>
        <v>0</v>
      </c>
      <c r="Q2168" s="172"/>
      <c r="R2168" s="173">
        <f>SUM(R2169:R2202)</f>
        <v>0.1383481</v>
      </c>
      <c r="S2168" s="172"/>
      <c r="T2168" s="174">
        <f>SUM(T2169:T2202)</f>
        <v>0</v>
      </c>
      <c r="AR2168" s="175" t="s">
        <v>86</v>
      </c>
      <c r="AT2168" s="176" t="s">
        <v>75</v>
      </c>
      <c r="AU2168" s="176" t="s">
        <v>84</v>
      </c>
      <c r="AY2168" s="175" t="s">
        <v>142</v>
      </c>
      <c r="BK2168" s="177">
        <f>SUM(BK2169:BK2202)</f>
        <v>0</v>
      </c>
    </row>
    <row r="2169" spans="1:65" s="2" customFormat="1" ht="24.2" customHeight="1">
      <c r="A2169" s="36"/>
      <c r="B2169" s="37"/>
      <c r="C2169" s="180" t="s">
        <v>2941</v>
      </c>
      <c r="D2169" s="180" t="s">
        <v>145</v>
      </c>
      <c r="E2169" s="181" t="s">
        <v>2942</v>
      </c>
      <c r="F2169" s="182" t="s">
        <v>2943</v>
      </c>
      <c r="G2169" s="183" t="s">
        <v>251</v>
      </c>
      <c r="H2169" s="184">
        <v>458.78800000000001</v>
      </c>
      <c r="I2169" s="185"/>
      <c r="J2169" s="186">
        <f>ROUND(I2169*H2169,2)</f>
        <v>0</v>
      </c>
      <c r="K2169" s="182" t="s">
        <v>149</v>
      </c>
      <c r="L2169" s="41"/>
      <c r="M2169" s="187" t="s">
        <v>19</v>
      </c>
      <c r="N2169" s="188" t="s">
        <v>47</v>
      </c>
      <c r="O2169" s="66"/>
      <c r="P2169" s="189">
        <f>O2169*H2169</f>
        <v>0</v>
      </c>
      <c r="Q2169" s="189">
        <v>2.5000000000000001E-4</v>
      </c>
      <c r="R2169" s="189">
        <f>Q2169*H2169</f>
        <v>0.11469700000000001</v>
      </c>
      <c r="S2169" s="189">
        <v>0</v>
      </c>
      <c r="T2169" s="190">
        <f>S2169*H2169</f>
        <v>0</v>
      </c>
      <c r="U2169" s="36"/>
      <c r="V2169" s="36"/>
      <c r="W2169" s="36"/>
      <c r="X2169" s="36"/>
      <c r="Y2169" s="36"/>
      <c r="Z2169" s="36"/>
      <c r="AA2169" s="36"/>
      <c r="AB2169" s="36"/>
      <c r="AC2169" s="36"/>
      <c r="AD2169" s="36"/>
      <c r="AE2169" s="36"/>
      <c r="AR2169" s="191" t="s">
        <v>339</v>
      </c>
      <c r="AT2169" s="191" t="s">
        <v>145</v>
      </c>
      <c r="AU2169" s="191" t="s">
        <v>86</v>
      </c>
      <c r="AY2169" s="19" t="s">
        <v>142</v>
      </c>
      <c r="BE2169" s="192">
        <f>IF(N2169="základní",J2169,0)</f>
        <v>0</v>
      </c>
      <c r="BF2169" s="192">
        <f>IF(N2169="snížená",J2169,0)</f>
        <v>0</v>
      </c>
      <c r="BG2169" s="192">
        <f>IF(N2169="zákl. přenesená",J2169,0)</f>
        <v>0</v>
      </c>
      <c r="BH2169" s="192">
        <f>IF(N2169="sníž. přenesená",J2169,0)</f>
        <v>0</v>
      </c>
      <c r="BI2169" s="192">
        <f>IF(N2169="nulová",J2169,0)</f>
        <v>0</v>
      </c>
      <c r="BJ2169" s="19" t="s">
        <v>84</v>
      </c>
      <c r="BK2169" s="192">
        <f>ROUND(I2169*H2169,2)</f>
        <v>0</v>
      </c>
      <c r="BL2169" s="19" t="s">
        <v>339</v>
      </c>
      <c r="BM2169" s="191" t="s">
        <v>2944</v>
      </c>
    </row>
    <row r="2170" spans="1:65" s="2" customFormat="1" ht="11.25">
      <c r="A2170" s="36"/>
      <c r="B2170" s="37"/>
      <c r="C2170" s="38"/>
      <c r="D2170" s="193" t="s">
        <v>152</v>
      </c>
      <c r="E2170" s="38"/>
      <c r="F2170" s="194" t="s">
        <v>2945</v>
      </c>
      <c r="G2170" s="38"/>
      <c r="H2170" s="38"/>
      <c r="I2170" s="195"/>
      <c r="J2170" s="38"/>
      <c r="K2170" s="38"/>
      <c r="L2170" s="41"/>
      <c r="M2170" s="196"/>
      <c r="N2170" s="197"/>
      <c r="O2170" s="66"/>
      <c r="P2170" s="66"/>
      <c r="Q2170" s="66"/>
      <c r="R2170" s="66"/>
      <c r="S2170" s="66"/>
      <c r="T2170" s="67"/>
      <c r="U2170" s="36"/>
      <c r="V2170" s="36"/>
      <c r="W2170" s="36"/>
      <c r="X2170" s="36"/>
      <c r="Y2170" s="36"/>
      <c r="Z2170" s="36"/>
      <c r="AA2170" s="36"/>
      <c r="AB2170" s="36"/>
      <c r="AC2170" s="36"/>
      <c r="AD2170" s="36"/>
      <c r="AE2170" s="36"/>
      <c r="AT2170" s="19" t="s">
        <v>152</v>
      </c>
      <c r="AU2170" s="19" t="s">
        <v>86</v>
      </c>
    </row>
    <row r="2171" spans="1:65" s="15" customFormat="1" ht="11.25">
      <c r="B2171" s="238"/>
      <c r="C2171" s="239"/>
      <c r="D2171" s="198" t="s">
        <v>254</v>
      </c>
      <c r="E2171" s="240" t="s">
        <v>19</v>
      </c>
      <c r="F2171" s="241" t="s">
        <v>2946</v>
      </c>
      <c r="G2171" s="239"/>
      <c r="H2171" s="240" t="s">
        <v>19</v>
      </c>
      <c r="I2171" s="242"/>
      <c r="J2171" s="239"/>
      <c r="K2171" s="239"/>
      <c r="L2171" s="243"/>
      <c r="M2171" s="244"/>
      <c r="N2171" s="245"/>
      <c r="O2171" s="245"/>
      <c r="P2171" s="245"/>
      <c r="Q2171" s="245"/>
      <c r="R2171" s="245"/>
      <c r="S2171" s="245"/>
      <c r="T2171" s="246"/>
      <c r="AT2171" s="247" t="s">
        <v>254</v>
      </c>
      <c r="AU2171" s="247" t="s">
        <v>86</v>
      </c>
      <c r="AV2171" s="15" t="s">
        <v>84</v>
      </c>
      <c r="AW2171" s="15" t="s">
        <v>37</v>
      </c>
      <c r="AX2171" s="15" t="s">
        <v>76</v>
      </c>
      <c r="AY2171" s="247" t="s">
        <v>142</v>
      </c>
    </row>
    <row r="2172" spans="1:65" s="13" customFormat="1" ht="11.25">
      <c r="B2172" s="206"/>
      <c r="C2172" s="207"/>
      <c r="D2172" s="198" t="s">
        <v>254</v>
      </c>
      <c r="E2172" s="208" t="s">
        <v>19</v>
      </c>
      <c r="F2172" s="209" t="s">
        <v>2947</v>
      </c>
      <c r="G2172" s="207"/>
      <c r="H2172" s="210">
        <v>2.4620000000000002</v>
      </c>
      <c r="I2172" s="211"/>
      <c r="J2172" s="207"/>
      <c r="K2172" s="207"/>
      <c r="L2172" s="212"/>
      <c r="M2172" s="213"/>
      <c r="N2172" s="214"/>
      <c r="O2172" s="214"/>
      <c r="P2172" s="214"/>
      <c r="Q2172" s="214"/>
      <c r="R2172" s="214"/>
      <c r="S2172" s="214"/>
      <c r="T2172" s="215"/>
      <c r="AT2172" s="216" t="s">
        <v>254</v>
      </c>
      <c r="AU2172" s="216" t="s">
        <v>86</v>
      </c>
      <c r="AV2172" s="13" t="s">
        <v>86</v>
      </c>
      <c r="AW2172" s="13" t="s">
        <v>37</v>
      </c>
      <c r="AX2172" s="13" t="s">
        <v>76</v>
      </c>
      <c r="AY2172" s="216" t="s">
        <v>142</v>
      </c>
    </row>
    <row r="2173" spans="1:65" s="13" customFormat="1" ht="22.5">
      <c r="B2173" s="206"/>
      <c r="C2173" s="207"/>
      <c r="D2173" s="198" t="s">
        <v>254</v>
      </c>
      <c r="E2173" s="208" t="s">
        <v>19</v>
      </c>
      <c r="F2173" s="209" t="s">
        <v>2948</v>
      </c>
      <c r="G2173" s="207"/>
      <c r="H2173" s="210">
        <v>2.1720000000000002</v>
      </c>
      <c r="I2173" s="211"/>
      <c r="J2173" s="207"/>
      <c r="K2173" s="207"/>
      <c r="L2173" s="212"/>
      <c r="M2173" s="213"/>
      <c r="N2173" s="214"/>
      <c r="O2173" s="214"/>
      <c r="P2173" s="214"/>
      <c r="Q2173" s="214"/>
      <c r="R2173" s="214"/>
      <c r="S2173" s="214"/>
      <c r="T2173" s="215"/>
      <c r="AT2173" s="216" t="s">
        <v>254</v>
      </c>
      <c r="AU2173" s="216" t="s">
        <v>86</v>
      </c>
      <c r="AV2173" s="13" t="s">
        <v>86</v>
      </c>
      <c r="AW2173" s="13" t="s">
        <v>37</v>
      </c>
      <c r="AX2173" s="13" t="s">
        <v>76</v>
      </c>
      <c r="AY2173" s="216" t="s">
        <v>142</v>
      </c>
    </row>
    <row r="2174" spans="1:65" s="13" customFormat="1" ht="11.25">
      <c r="B2174" s="206"/>
      <c r="C2174" s="207"/>
      <c r="D2174" s="198" t="s">
        <v>254</v>
      </c>
      <c r="E2174" s="208" t="s">
        <v>19</v>
      </c>
      <c r="F2174" s="209" t="s">
        <v>2949</v>
      </c>
      <c r="G2174" s="207"/>
      <c r="H2174" s="210">
        <v>1.5960000000000001</v>
      </c>
      <c r="I2174" s="211"/>
      <c r="J2174" s="207"/>
      <c r="K2174" s="207"/>
      <c r="L2174" s="212"/>
      <c r="M2174" s="213"/>
      <c r="N2174" s="214"/>
      <c r="O2174" s="214"/>
      <c r="P2174" s="214"/>
      <c r="Q2174" s="214"/>
      <c r="R2174" s="214"/>
      <c r="S2174" s="214"/>
      <c r="T2174" s="215"/>
      <c r="AT2174" s="216" t="s">
        <v>254</v>
      </c>
      <c r="AU2174" s="216" t="s">
        <v>86</v>
      </c>
      <c r="AV2174" s="13" t="s">
        <v>86</v>
      </c>
      <c r="AW2174" s="13" t="s">
        <v>37</v>
      </c>
      <c r="AX2174" s="13" t="s">
        <v>76</v>
      </c>
      <c r="AY2174" s="216" t="s">
        <v>142</v>
      </c>
    </row>
    <row r="2175" spans="1:65" s="13" customFormat="1" ht="22.5">
      <c r="B2175" s="206"/>
      <c r="C2175" s="207"/>
      <c r="D2175" s="198" t="s">
        <v>254</v>
      </c>
      <c r="E2175" s="208" t="s">
        <v>19</v>
      </c>
      <c r="F2175" s="209" t="s">
        <v>2950</v>
      </c>
      <c r="G2175" s="207"/>
      <c r="H2175" s="210">
        <v>32.000999999999998</v>
      </c>
      <c r="I2175" s="211"/>
      <c r="J2175" s="207"/>
      <c r="K2175" s="207"/>
      <c r="L2175" s="212"/>
      <c r="M2175" s="213"/>
      <c r="N2175" s="214"/>
      <c r="O2175" s="214"/>
      <c r="P2175" s="214"/>
      <c r="Q2175" s="214"/>
      <c r="R2175" s="214"/>
      <c r="S2175" s="214"/>
      <c r="T2175" s="215"/>
      <c r="AT2175" s="216" t="s">
        <v>254</v>
      </c>
      <c r="AU2175" s="216" t="s">
        <v>86</v>
      </c>
      <c r="AV2175" s="13" t="s">
        <v>86</v>
      </c>
      <c r="AW2175" s="13" t="s">
        <v>37</v>
      </c>
      <c r="AX2175" s="13" t="s">
        <v>76</v>
      </c>
      <c r="AY2175" s="216" t="s">
        <v>142</v>
      </c>
    </row>
    <row r="2176" spans="1:65" s="15" customFormat="1" ht="11.25">
      <c r="B2176" s="238"/>
      <c r="C2176" s="239"/>
      <c r="D2176" s="198" t="s">
        <v>254</v>
      </c>
      <c r="E2176" s="240" t="s">
        <v>19</v>
      </c>
      <c r="F2176" s="241" t="s">
        <v>2951</v>
      </c>
      <c r="G2176" s="239"/>
      <c r="H2176" s="240" t="s">
        <v>19</v>
      </c>
      <c r="I2176" s="242"/>
      <c r="J2176" s="239"/>
      <c r="K2176" s="239"/>
      <c r="L2176" s="243"/>
      <c r="M2176" s="244"/>
      <c r="N2176" s="245"/>
      <c r="O2176" s="245"/>
      <c r="P2176" s="245"/>
      <c r="Q2176" s="245"/>
      <c r="R2176" s="245"/>
      <c r="S2176" s="245"/>
      <c r="T2176" s="246"/>
      <c r="AT2176" s="247" t="s">
        <v>254</v>
      </c>
      <c r="AU2176" s="247" t="s">
        <v>86</v>
      </c>
      <c r="AV2176" s="15" t="s">
        <v>84</v>
      </c>
      <c r="AW2176" s="15" t="s">
        <v>37</v>
      </c>
      <c r="AX2176" s="15" t="s">
        <v>76</v>
      </c>
      <c r="AY2176" s="247" t="s">
        <v>142</v>
      </c>
    </row>
    <row r="2177" spans="1:65" s="13" customFormat="1" ht="11.25">
      <c r="B2177" s="206"/>
      <c r="C2177" s="207"/>
      <c r="D2177" s="198" t="s">
        <v>254</v>
      </c>
      <c r="E2177" s="208" t="s">
        <v>19</v>
      </c>
      <c r="F2177" s="209" t="s">
        <v>1834</v>
      </c>
      <c r="G2177" s="207"/>
      <c r="H2177" s="210">
        <v>129.78700000000001</v>
      </c>
      <c r="I2177" s="211"/>
      <c r="J2177" s="207"/>
      <c r="K2177" s="207"/>
      <c r="L2177" s="212"/>
      <c r="M2177" s="213"/>
      <c r="N2177" s="214"/>
      <c r="O2177" s="214"/>
      <c r="P2177" s="214"/>
      <c r="Q2177" s="214"/>
      <c r="R2177" s="214"/>
      <c r="S2177" s="214"/>
      <c r="T2177" s="215"/>
      <c r="AT2177" s="216" t="s">
        <v>254</v>
      </c>
      <c r="AU2177" s="216" t="s">
        <v>86</v>
      </c>
      <c r="AV2177" s="13" t="s">
        <v>86</v>
      </c>
      <c r="AW2177" s="13" t="s">
        <v>37</v>
      </c>
      <c r="AX2177" s="13" t="s">
        <v>76</v>
      </c>
      <c r="AY2177" s="216" t="s">
        <v>142</v>
      </c>
    </row>
    <row r="2178" spans="1:65" s="13" customFormat="1" ht="11.25">
      <c r="B2178" s="206"/>
      <c r="C2178" s="207"/>
      <c r="D2178" s="198" t="s">
        <v>254</v>
      </c>
      <c r="E2178" s="208" t="s">
        <v>19</v>
      </c>
      <c r="F2178" s="209" t="s">
        <v>2952</v>
      </c>
      <c r="G2178" s="207"/>
      <c r="H2178" s="210">
        <v>74.86</v>
      </c>
      <c r="I2178" s="211"/>
      <c r="J2178" s="207"/>
      <c r="K2178" s="207"/>
      <c r="L2178" s="212"/>
      <c r="M2178" s="213"/>
      <c r="N2178" s="214"/>
      <c r="O2178" s="214"/>
      <c r="P2178" s="214"/>
      <c r="Q2178" s="214"/>
      <c r="R2178" s="214"/>
      <c r="S2178" s="214"/>
      <c r="T2178" s="215"/>
      <c r="AT2178" s="216" t="s">
        <v>254</v>
      </c>
      <c r="AU2178" s="216" t="s">
        <v>86</v>
      </c>
      <c r="AV2178" s="13" t="s">
        <v>86</v>
      </c>
      <c r="AW2178" s="13" t="s">
        <v>37</v>
      </c>
      <c r="AX2178" s="13" t="s">
        <v>76</v>
      </c>
      <c r="AY2178" s="216" t="s">
        <v>142</v>
      </c>
    </row>
    <row r="2179" spans="1:65" s="13" customFormat="1" ht="22.5">
      <c r="B2179" s="206"/>
      <c r="C2179" s="207"/>
      <c r="D2179" s="198" t="s">
        <v>254</v>
      </c>
      <c r="E2179" s="208" t="s">
        <v>19</v>
      </c>
      <c r="F2179" s="209" t="s">
        <v>2953</v>
      </c>
      <c r="G2179" s="207"/>
      <c r="H2179" s="210">
        <v>47.023000000000003</v>
      </c>
      <c r="I2179" s="211"/>
      <c r="J2179" s="207"/>
      <c r="K2179" s="207"/>
      <c r="L2179" s="212"/>
      <c r="M2179" s="213"/>
      <c r="N2179" s="214"/>
      <c r="O2179" s="214"/>
      <c r="P2179" s="214"/>
      <c r="Q2179" s="214"/>
      <c r="R2179" s="214"/>
      <c r="S2179" s="214"/>
      <c r="T2179" s="215"/>
      <c r="AT2179" s="216" t="s">
        <v>254</v>
      </c>
      <c r="AU2179" s="216" t="s">
        <v>86</v>
      </c>
      <c r="AV2179" s="13" t="s">
        <v>86</v>
      </c>
      <c r="AW2179" s="13" t="s">
        <v>37</v>
      </c>
      <c r="AX2179" s="13" t="s">
        <v>76</v>
      </c>
      <c r="AY2179" s="216" t="s">
        <v>142</v>
      </c>
    </row>
    <row r="2180" spans="1:65" s="15" customFormat="1" ht="11.25">
      <c r="B2180" s="238"/>
      <c r="C2180" s="239"/>
      <c r="D2180" s="198" t="s">
        <v>254</v>
      </c>
      <c r="E2180" s="240" t="s">
        <v>19</v>
      </c>
      <c r="F2180" s="241" t="s">
        <v>2954</v>
      </c>
      <c r="G2180" s="239"/>
      <c r="H2180" s="240" t="s">
        <v>19</v>
      </c>
      <c r="I2180" s="242"/>
      <c r="J2180" s="239"/>
      <c r="K2180" s="239"/>
      <c r="L2180" s="243"/>
      <c r="M2180" s="244"/>
      <c r="N2180" s="245"/>
      <c r="O2180" s="245"/>
      <c r="P2180" s="245"/>
      <c r="Q2180" s="245"/>
      <c r="R2180" s="245"/>
      <c r="S2180" s="245"/>
      <c r="T2180" s="246"/>
      <c r="AT2180" s="247" t="s">
        <v>254</v>
      </c>
      <c r="AU2180" s="247" t="s">
        <v>86</v>
      </c>
      <c r="AV2180" s="15" t="s">
        <v>84</v>
      </c>
      <c r="AW2180" s="15" t="s">
        <v>37</v>
      </c>
      <c r="AX2180" s="15" t="s">
        <v>76</v>
      </c>
      <c r="AY2180" s="247" t="s">
        <v>142</v>
      </c>
    </row>
    <row r="2181" spans="1:65" s="13" customFormat="1" ht="11.25">
      <c r="B2181" s="206"/>
      <c r="C2181" s="207"/>
      <c r="D2181" s="198" t="s">
        <v>254</v>
      </c>
      <c r="E2181" s="208" t="s">
        <v>19</v>
      </c>
      <c r="F2181" s="209" t="s">
        <v>2083</v>
      </c>
      <c r="G2181" s="207"/>
      <c r="H2181" s="210">
        <v>45.283999999999999</v>
      </c>
      <c r="I2181" s="211"/>
      <c r="J2181" s="207"/>
      <c r="K2181" s="207"/>
      <c r="L2181" s="212"/>
      <c r="M2181" s="213"/>
      <c r="N2181" s="214"/>
      <c r="O2181" s="214"/>
      <c r="P2181" s="214"/>
      <c r="Q2181" s="214"/>
      <c r="R2181" s="214"/>
      <c r="S2181" s="214"/>
      <c r="T2181" s="215"/>
      <c r="AT2181" s="216" t="s">
        <v>254</v>
      </c>
      <c r="AU2181" s="216" t="s">
        <v>86</v>
      </c>
      <c r="AV2181" s="13" t="s">
        <v>86</v>
      </c>
      <c r="AW2181" s="13" t="s">
        <v>37</v>
      </c>
      <c r="AX2181" s="13" t="s">
        <v>76</v>
      </c>
      <c r="AY2181" s="216" t="s">
        <v>142</v>
      </c>
    </row>
    <row r="2182" spans="1:65" s="15" customFormat="1" ht="11.25">
      <c r="B2182" s="238"/>
      <c r="C2182" s="239"/>
      <c r="D2182" s="198" t="s">
        <v>254</v>
      </c>
      <c r="E2182" s="240" t="s">
        <v>19</v>
      </c>
      <c r="F2182" s="241" t="s">
        <v>2955</v>
      </c>
      <c r="G2182" s="239"/>
      <c r="H2182" s="240" t="s">
        <v>19</v>
      </c>
      <c r="I2182" s="242"/>
      <c r="J2182" s="239"/>
      <c r="K2182" s="239"/>
      <c r="L2182" s="243"/>
      <c r="M2182" s="244"/>
      <c r="N2182" s="245"/>
      <c r="O2182" s="245"/>
      <c r="P2182" s="245"/>
      <c r="Q2182" s="245"/>
      <c r="R2182" s="245"/>
      <c r="S2182" s="245"/>
      <c r="T2182" s="246"/>
      <c r="AT2182" s="247" t="s">
        <v>254</v>
      </c>
      <c r="AU2182" s="247" t="s">
        <v>86</v>
      </c>
      <c r="AV2182" s="15" t="s">
        <v>84</v>
      </c>
      <c r="AW2182" s="15" t="s">
        <v>37</v>
      </c>
      <c r="AX2182" s="15" t="s">
        <v>76</v>
      </c>
      <c r="AY2182" s="247" t="s">
        <v>142</v>
      </c>
    </row>
    <row r="2183" spans="1:65" s="13" customFormat="1" ht="22.5">
      <c r="B2183" s="206"/>
      <c r="C2183" s="207"/>
      <c r="D2183" s="198" t="s">
        <v>254</v>
      </c>
      <c r="E2183" s="208" t="s">
        <v>19</v>
      </c>
      <c r="F2183" s="209" t="s">
        <v>2084</v>
      </c>
      <c r="G2183" s="207"/>
      <c r="H2183" s="210">
        <v>49.956000000000003</v>
      </c>
      <c r="I2183" s="211"/>
      <c r="J2183" s="207"/>
      <c r="K2183" s="207"/>
      <c r="L2183" s="212"/>
      <c r="M2183" s="213"/>
      <c r="N2183" s="214"/>
      <c r="O2183" s="214"/>
      <c r="P2183" s="214"/>
      <c r="Q2183" s="214"/>
      <c r="R2183" s="214"/>
      <c r="S2183" s="214"/>
      <c r="T2183" s="215"/>
      <c r="AT2183" s="216" t="s">
        <v>254</v>
      </c>
      <c r="AU2183" s="216" t="s">
        <v>86</v>
      </c>
      <c r="AV2183" s="13" t="s">
        <v>86</v>
      </c>
      <c r="AW2183" s="13" t="s">
        <v>37</v>
      </c>
      <c r="AX2183" s="13" t="s">
        <v>76</v>
      </c>
      <c r="AY2183" s="216" t="s">
        <v>142</v>
      </c>
    </row>
    <row r="2184" spans="1:65" s="13" customFormat="1" ht="22.5">
      <c r="B2184" s="206"/>
      <c r="C2184" s="207"/>
      <c r="D2184" s="198" t="s">
        <v>254</v>
      </c>
      <c r="E2184" s="208" t="s">
        <v>19</v>
      </c>
      <c r="F2184" s="209" t="s">
        <v>2085</v>
      </c>
      <c r="G2184" s="207"/>
      <c r="H2184" s="210">
        <v>16.260000000000002</v>
      </c>
      <c r="I2184" s="211"/>
      <c r="J2184" s="207"/>
      <c r="K2184" s="207"/>
      <c r="L2184" s="212"/>
      <c r="M2184" s="213"/>
      <c r="N2184" s="214"/>
      <c r="O2184" s="214"/>
      <c r="P2184" s="214"/>
      <c r="Q2184" s="214"/>
      <c r="R2184" s="214"/>
      <c r="S2184" s="214"/>
      <c r="T2184" s="215"/>
      <c r="AT2184" s="216" t="s">
        <v>254</v>
      </c>
      <c r="AU2184" s="216" t="s">
        <v>86</v>
      </c>
      <c r="AV2184" s="13" t="s">
        <v>86</v>
      </c>
      <c r="AW2184" s="13" t="s">
        <v>37</v>
      </c>
      <c r="AX2184" s="13" t="s">
        <v>76</v>
      </c>
      <c r="AY2184" s="216" t="s">
        <v>142</v>
      </c>
    </row>
    <row r="2185" spans="1:65" s="13" customFormat="1" ht="11.25">
      <c r="B2185" s="206"/>
      <c r="C2185" s="207"/>
      <c r="D2185" s="198" t="s">
        <v>254</v>
      </c>
      <c r="E2185" s="208" t="s">
        <v>19</v>
      </c>
      <c r="F2185" s="209" t="s">
        <v>2086</v>
      </c>
      <c r="G2185" s="207"/>
      <c r="H2185" s="210">
        <v>13.074</v>
      </c>
      <c r="I2185" s="211"/>
      <c r="J2185" s="207"/>
      <c r="K2185" s="207"/>
      <c r="L2185" s="212"/>
      <c r="M2185" s="213"/>
      <c r="N2185" s="214"/>
      <c r="O2185" s="214"/>
      <c r="P2185" s="214"/>
      <c r="Q2185" s="214"/>
      <c r="R2185" s="214"/>
      <c r="S2185" s="214"/>
      <c r="T2185" s="215"/>
      <c r="AT2185" s="216" t="s">
        <v>254</v>
      </c>
      <c r="AU2185" s="216" t="s">
        <v>86</v>
      </c>
      <c r="AV2185" s="13" t="s">
        <v>86</v>
      </c>
      <c r="AW2185" s="13" t="s">
        <v>37</v>
      </c>
      <c r="AX2185" s="13" t="s">
        <v>76</v>
      </c>
      <c r="AY2185" s="216" t="s">
        <v>142</v>
      </c>
    </row>
    <row r="2186" spans="1:65" s="13" customFormat="1" ht="11.25">
      <c r="B2186" s="206"/>
      <c r="C2186" s="207"/>
      <c r="D2186" s="198" t="s">
        <v>254</v>
      </c>
      <c r="E2186" s="208" t="s">
        <v>19</v>
      </c>
      <c r="F2186" s="209" t="s">
        <v>2087</v>
      </c>
      <c r="G2186" s="207"/>
      <c r="H2186" s="210">
        <v>16.606999999999999</v>
      </c>
      <c r="I2186" s="211"/>
      <c r="J2186" s="207"/>
      <c r="K2186" s="207"/>
      <c r="L2186" s="212"/>
      <c r="M2186" s="213"/>
      <c r="N2186" s="214"/>
      <c r="O2186" s="214"/>
      <c r="P2186" s="214"/>
      <c r="Q2186" s="214"/>
      <c r="R2186" s="214"/>
      <c r="S2186" s="214"/>
      <c r="T2186" s="215"/>
      <c r="AT2186" s="216" t="s">
        <v>254</v>
      </c>
      <c r="AU2186" s="216" t="s">
        <v>86</v>
      </c>
      <c r="AV2186" s="13" t="s">
        <v>86</v>
      </c>
      <c r="AW2186" s="13" t="s">
        <v>37</v>
      </c>
      <c r="AX2186" s="13" t="s">
        <v>76</v>
      </c>
      <c r="AY2186" s="216" t="s">
        <v>142</v>
      </c>
    </row>
    <row r="2187" spans="1:65" s="13" customFormat="1" ht="11.25">
      <c r="B2187" s="206"/>
      <c r="C2187" s="207"/>
      <c r="D2187" s="198" t="s">
        <v>254</v>
      </c>
      <c r="E2187" s="208" t="s">
        <v>19</v>
      </c>
      <c r="F2187" s="209" t="s">
        <v>2088</v>
      </c>
      <c r="G2187" s="207"/>
      <c r="H2187" s="210">
        <v>3</v>
      </c>
      <c r="I2187" s="211"/>
      <c r="J2187" s="207"/>
      <c r="K2187" s="207"/>
      <c r="L2187" s="212"/>
      <c r="M2187" s="213"/>
      <c r="N2187" s="214"/>
      <c r="O2187" s="214"/>
      <c r="P2187" s="214"/>
      <c r="Q2187" s="214"/>
      <c r="R2187" s="214"/>
      <c r="S2187" s="214"/>
      <c r="T2187" s="215"/>
      <c r="AT2187" s="216" t="s">
        <v>254</v>
      </c>
      <c r="AU2187" s="216" t="s">
        <v>86</v>
      </c>
      <c r="AV2187" s="13" t="s">
        <v>86</v>
      </c>
      <c r="AW2187" s="13" t="s">
        <v>37</v>
      </c>
      <c r="AX2187" s="13" t="s">
        <v>76</v>
      </c>
      <c r="AY2187" s="216" t="s">
        <v>142</v>
      </c>
    </row>
    <row r="2188" spans="1:65" s="13" customFormat="1" ht="33.75">
      <c r="B2188" s="206"/>
      <c r="C2188" s="207"/>
      <c r="D2188" s="198" t="s">
        <v>254</v>
      </c>
      <c r="E2188" s="208" t="s">
        <v>19</v>
      </c>
      <c r="F2188" s="209" t="s">
        <v>2089</v>
      </c>
      <c r="G2188" s="207"/>
      <c r="H2188" s="210">
        <v>15.106</v>
      </c>
      <c r="I2188" s="211"/>
      <c r="J2188" s="207"/>
      <c r="K2188" s="207"/>
      <c r="L2188" s="212"/>
      <c r="M2188" s="213"/>
      <c r="N2188" s="214"/>
      <c r="O2188" s="214"/>
      <c r="P2188" s="214"/>
      <c r="Q2188" s="214"/>
      <c r="R2188" s="214"/>
      <c r="S2188" s="214"/>
      <c r="T2188" s="215"/>
      <c r="AT2188" s="216" t="s">
        <v>254</v>
      </c>
      <c r="AU2188" s="216" t="s">
        <v>86</v>
      </c>
      <c r="AV2188" s="13" t="s">
        <v>86</v>
      </c>
      <c r="AW2188" s="13" t="s">
        <v>37</v>
      </c>
      <c r="AX2188" s="13" t="s">
        <v>76</v>
      </c>
      <c r="AY2188" s="216" t="s">
        <v>142</v>
      </c>
    </row>
    <row r="2189" spans="1:65" s="13" customFormat="1" ht="11.25">
      <c r="B2189" s="206"/>
      <c r="C2189" s="207"/>
      <c r="D2189" s="198" t="s">
        <v>254</v>
      </c>
      <c r="E2189" s="208" t="s">
        <v>19</v>
      </c>
      <c r="F2189" s="209" t="s">
        <v>2956</v>
      </c>
      <c r="G2189" s="207"/>
      <c r="H2189" s="210">
        <v>9.6</v>
      </c>
      <c r="I2189" s="211"/>
      <c r="J2189" s="207"/>
      <c r="K2189" s="207"/>
      <c r="L2189" s="212"/>
      <c r="M2189" s="213"/>
      <c r="N2189" s="214"/>
      <c r="O2189" s="214"/>
      <c r="P2189" s="214"/>
      <c r="Q2189" s="214"/>
      <c r="R2189" s="214"/>
      <c r="S2189" s="214"/>
      <c r="T2189" s="215"/>
      <c r="AT2189" s="216" t="s">
        <v>254</v>
      </c>
      <c r="AU2189" s="216" t="s">
        <v>86</v>
      </c>
      <c r="AV2189" s="13" t="s">
        <v>86</v>
      </c>
      <c r="AW2189" s="13" t="s">
        <v>37</v>
      </c>
      <c r="AX2189" s="13" t="s">
        <v>76</v>
      </c>
      <c r="AY2189" s="216" t="s">
        <v>142</v>
      </c>
    </row>
    <row r="2190" spans="1:65" s="14" customFormat="1" ht="11.25">
      <c r="B2190" s="217"/>
      <c r="C2190" s="218"/>
      <c r="D2190" s="198" t="s">
        <v>254</v>
      </c>
      <c r="E2190" s="219" t="s">
        <v>19</v>
      </c>
      <c r="F2190" s="220" t="s">
        <v>266</v>
      </c>
      <c r="G2190" s="218"/>
      <c r="H2190" s="221">
        <v>458.78800000000001</v>
      </c>
      <c r="I2190" s="222"/>
      <c r="J2190" s="218"/>
      <c r="K2190" s="218"/>
      <c r="L2190" s="223"/>
      <c r="M2190" s="224"/>
      <c r="N2190" s="225"/>
      <c r="O2190" s="225"/>
      <c r="P2190" s="225"/>
      <c r="Q2190" s="225"/>
      <c r="R2190" s="225"/>
      <c r="S2190" s="225"/>
      <c r="T2190" s="226"/>
      <c r="AT2190" s="227" t="s">
        <v>254</v>
      </c>
      <c r="AU2190" s="227" t="s">
        <v>86</v>
      </c>
      <c r="AV2190" s="14" t="s">
        <v>167</v>
      </c>
      <c r="AW2190" s="14" t="s">
        <v>37</v>
      </c>
      <c r="AX2190" s="14" t="s">
        <v>84</v>
      </c>
      <c r="AY2190" s="227" t="s">
        <v>142</v>
      </c>
    </row>
    <row r="2191" spans="1:65" s="2" customFormat="1" ht="24.2" customHeight="1">
      <c r="A2191" s="36"/>
      <c r="B2191" s="37"/>
      <c r="C2191" s="180" t="s">
        <v>2957</v>
      </c>
      <c r="D2191" s="180" t="s">
        <v>145</v>
      </c>
      <c r="E2191" s="181" t="s">
        <v>2958</v>
      </c>
      <c r="F2191" s="182" t="s">
        <v>2959</v>
      </c>
      <c r="G2191" s="183" t="s">
        <v>251</v>
      </c>
      <c r="H2191" s="184">
        <v>23.89</v>
      </c>
      <c r="I2191" s="185"/>
      <c r="J2191" s="186">
        <f>ROUND(I2191*H2191,2)</f>
        <v>0</v>
      </c>
      <c r="K2191" s="182" t="s">
        <v>149</v>
      </c>
      <c r="L2191" s="41"/>
      <c r="M2191" s="187" t="s">
        <v>19</v>
      </c>
      <c r="N2191" s="188" t="s">
        <v>47</v>
      </c>
      <c r="O2191" s="66"/>
      <c r="P2191" s="189">
        <f>O2191*H2191</f>
        <v>0</v>
      </c>
      <c r="Q2191" s="189">
        <v>9.7999999999999997E-4</v>
      </c>
      <c r="R2191" s="189">
        <f>Q2191*H2191</f>
        <v>2.3412200000000001E-2</v>
      </c>
      <c r="S2191" s="189">
        <v>0</v>
      </c>
      <c r="T2191" s="190">
        <f>S2191*H2191</f>
        <v>0</v>
      </c>
      <c r="U2191" s="36"/>
      <c r="V2191" s="36"/>
      <c r="W2191" s="36"/>
      <c r="X2191" s="36"/>
      <c r="Y2191" s="36"/>
      <c r="Z2191" s="36"/>
      <c r="AA2191" s="36"/>
      <c r="AB2191" s="36"/>
      <c r="AC2191" s="36"/>
      <c r="AD2191" s="36"/>
      <c r="AE2191" s="36"/>
      <c r="AR2191" s="191" t="s">
        <v>339</v>
      </c>
      <c r="AT2191" s="191" t="s">
        <v>145</v>
      </c>
      <c r="AU2191" s="191" t="s">
        <v>86</v>
      </c>
      <c r="AY2191" s="19" t="s">
        <v>142</v>
      </c>
      <c r="BE2191" s="192">
        <f>IF(N2191="základní",J2191,0)</f>
        <v>0</v>
      </c>
      <c r="BF2191" s="192">
        <f>IF(N2191="snížená",J2191,0)</f>
        <v>0</v>
      </c>
      <c r="BG2191" s="192">
        <f>IF(N2191="zákl. přenesená",J2191,0)</f>
        <v>0</v>
      </c>
      <c r="BH2191" s="192">
        <f>IF(N2191="sníž. přenesená",J2191,0)</f>
        <v>0</v>
      </c>
      <c r="BI2191" s="192">
        <f>IF(N2191="nulová",J2191,0)</f>
        <v>0</v>
      </c>
      <c r="BJ2191" s="19" t="s">
        <v>84</v>
      </c>
      <c r="BK2191" s="192">
        <f>ROUND(I2191*H2191,2)</f>
        <v>0</v>
      </c>
      <c r="BL2191" s="19" t="s">
        <v>339</v>
      </c>
      <c r="BM2191" s="191" t="s">
        <v>2960</v>
      </c>
    </row>
    <row r="2192" spans="1:65" s="2" customFormat="1" ht="11.25">
      <c r="A2192" s="36"/>
      <c r="B2192" s="37"/>
      <c r="C2192" s="38"/>
      <c r="D2192" s="193" t="s">
        <v>152</v>
      </c>
      <c r="E2192" s="38"/>
      <c r="F2192" s="194" t="s">
        <v>2961</v>
      </c>
      <c r="G2192" s="38"/>
      <c r="H2192" s="38"/>
      <c r="I2192" s="195"/>
      <c r="J2192" s="38"/>
      <c r="K2192" s="38"/>
      <c r="L2192" s="41"/>
      <c r="M2192" s="196"/>
      <c r="N2192" s="197"/>
      <c r="O2192" s="66"/>
      <c r="P2192" s="66"/>
      <c r="Q2192" s="66"/>
      <c r="R2192" s="66"/>
      <c r="S2192" s="66"/>
      <c r="T2192" s="67"/>
      <c r="U2192" s="36"/>
      <c r="V2192" s="36"/>
      <c r="W2192" s="36"/>
      <c r="X2192" s="36"/>
      <c r="Y2192" s="36"/>
      <c r="Z2192" s="36"/>
      <c r="AA2192" s="36"/>
      <c r="AB2192" s="36"/>
      <c r="AC2192" s="36"/>
      <c r="AD2192" s="36"/>
      <c r="AE2192" s="36"/>
      <c r="AT2192" s="19" t="s">
        <v>152</v>
      </c>
      <c r="AU2192" s="19" t="s">
        <v>86</v>
      </c>
    </row>
    <row r="2193" spans="1:65" s="15" customFormat="1" ht="11.25">
      <c r="B2193" s="238"/>
      <c r="C2193" s="239"/>
      <c r="D2193" s="198" t="s">
        <v>254</v>
      </c>
      <c r="E2193" s="240" t="s">
        <v>19</v>
      </c>
      <c r="F2193" s="241" t="s">
        <v>2962</v>
      </c>
      <c r="G2193" s="239"/>
      <c r="H2193" s="240" t="s">
        <v>19</v>
      </c>
      <c r="I2193" s="242"/>
      <c r="J2193" s="239"/>
      <c r="K2193" s="239"/>
      <c r="L2193" s="243"/>
      <c r="M2193" s="244"/>
      <c r="N2193" s="245"/>
      <c r="O2193" s="245"/>
      <c r="P2193" s="245"/>
      <c r="Q2193" s="245"/>
      <c r="R2193" s="245"/>
      <c r="S2193" s="245"/>
      <c r="T2193" s="246"/>
      <c r="AT2193" s="247" t="s">
        <v>254</v>
      </c>
      <c r="AU2193" s="247" t="s">
        <v>86</v>
      </c>
      <c r="AV2193" s="15" t="s">
        <v>84</v>
      </c>
      <c r="AW2193" s="15" t="s">
        <v>37</v>
      </c>
      <c r="AX2193" s="15" t="s">
        <v>76</v>
      </c>
      <c r="AY2193" s="247" t="s">
        <v>142</v>
      </c>
    </row>
    <row r="2194" spans="1:65" s="13" customFormat="1" ht="11.25">
      <c r="B2194" s="206"/>
      <c r="C2194" s="207"/>
      <c r="D2194" s="198" t="s">
        <v>254</v>
      </c>
      <c r="E2194" s="208" t="s">
        <v>19</v>
      </c>
      <c r="F2194" s="209" t="s">
        <v>689</v>
      </c>
      <c r="G2194" s="207"/>
      <c r="H2194" s="210">
        <v>6.0359999999999996</v>
      </c>
      <c r="I2194" s="211"/>
      <c r="J2194" s="207"/>
      <c r="K2194" s="207"/>
      <c r="L2194" s="212"/>
      <c r="M2194" s="213"/>
      <c r="N2194" s="214"/>
      <c r="O2194" s="214"/>
      <c r="P2194" s="214"/>
      <c r="Q2194" s="214"/>
      <c r="R2194" s="214"/>
      <c r="S2194" s="214"/>
      <c r="T2194" s="215"/>
      <c r="AT2194" s="216" t="s">
        <v>254</v>
      </c>
      <c r="AU2194" s="216" t="s">
        <v>86</v>
      </c>
      <c r="AV2194" s="13" t="s">
        <v>86</v>
      </c>
      <c r="AW2194" s="13" t="s">
        <v>37</v>
      </c>
      <c r="AX2194" s="13" t="s">
        <v>76</v>
      </c>
      <c r="AY2194" s="216" t="s">
        <v>142</v>
      </c>
    </row>
    <row r="2195" spans="1:65" s="13" customFormat="1" ht="33.75">
      <c r="B2195" s="206"/>
      <c r="C2195" s="207"/>
      <c r="D2195" s="198" t="s">
        <v>254</v>
      </c>
      <c r="E2195" s="208" t="s">
        <v>19</v>
      </c>
      <c r="F2195" s="209" t="s">
        <v>709</v>
      </c>
      <c r="G2195" s="207"/>
      <c r="H2195" s="210">
        <v>17.853999999999999</v>
      </c>
      <c r="I2195" s="211"/>
      <c r="J2195" s="207"/>
      <c r="K2195" s="207"/>
      <c r="L2195" s="212"/>
      <c r="M2195" s="213"/>
      <c r="N2195" s="214"/>
      <c r="O2195" s="214"/>
      <c r="P2195" s="214"/>
      <c r="Q2195" s="214"/>
      <c r="R2195" s="214"/>
      <c r="S2195" s="214"/>
      <c r="T2195" s="215"/>
      <c r="AT2195" s="216" t="s">
        <v>254</v>
      </c>
      <c r="AU2195" s="216" t="s">
        <v>86</v>
      </c>
      <c r="AV2195" s="13" t="s">
        <v>86</v>
      </c>
      <c r="AW2195" s="13" t="s">
        <v>37</v>
      </c>
      <c r="AX2195" s="13" t="s">
        <v>76</v>
      </c>
      <c r="AY2195" s="216" t="s">
        <v>142</v>
      </c>
    </row>
    <row r="2196" spans="1:65" s="14" customFormat="1" ht="11.25">
      <c r="B2196" s="217"/>
      <c r="C2196" s="218"/>
      <c r="D2196" s="198" t="s">
        <v>254</v>
      </c>
      <c r="E2196" s="219" t="s">
        <v>19</v>
      </c>
      <c r="F2196" s="220" t="s">
        <v>266</v>
      </c>
      <c r="G2196" s="218"/>
      <c r="H2196" s="221">
        <v>23.89</v>
      </c>
      <c r="I2196" s="222"/>
      <c r="J2196" s="218"/>
      <c r="K2196" s="218"/>
      <c r="L2196" s="223"/>
      <c r="M2196" s="224"/>
      <c r="N2196" s="225"/>
      <c r="O2196" s="225"/>
      <c r="P2196" s="225"/>
      <c r="Q2196" s="225"/>
      <c r="R2196" s="225"/>
      <c r="S2196" s="225"/>
      <c r="T2196" s="226"/>
      <c r="AT2196" s="227" t="s">
        <v>254</v>
      </c>
      <c r="AU2196" s="227" t="s">
        <v>86</v>
      </c>
      <c r="AV2196" s="14" t="s">
        <v>167</v>
      </c>
      <c r="AW2196" s="14" t="s">
        <v>37</v>
      </c>
      <c r="AX2196" s="14" t="s">
        <v>84</v>
      </c>
      <c r="AY2196" s="227" t="s">
        <v>142</v>
      </c>
    </row>
    <row r="2197" spans="1:65" s="2" customFormat="1" ht="37.9" customHeight="1">
      <c r="A2197" s="36"/>
      <c r="B2197" s="37"/>
      <c r="C2197" s="180" t="s">
        <v>2963</v>
      </c>
      <c r="D2197" s="180" t="s">
        <v>145</v>
      </c>
      <c r="E2197" s="181" t="s">
        <v>2964</v>
      </c>
      <c r="F2197" s="182" t="s">
        <v>2965</v>
      </c>
      <c r="G2197" s="183" t="s">
        <v>251</v>
      </c>
      <c r="H2197" s="184">
        <v>23.89</v>
      </c>
      <c r="I2197" s="185"/>
      <c r="J2197" s="186">
        <f>ROUND(I2197*H2197,2)</f>
        <v>0</v>
      </c>
      <c r="K2197" s="182" t="s">
        <v>149</v>
      </c>
      <c r="L2197" s="41"/>
      <c r="M2197" s="187" t="s">
        <v>19</v>
      </c>
      <c r="N2197" s="188" t="s">
        <v>47</v>
      </c>
      <c r="O2197" s="66"/>
      <c r="P2197" s="189">
        <f>O2197*H2197</f>
        <v>0</v>
      </c>
      <c r="Q2197" s="189">
        <v>1.0000000000000001E-5</v>
      </c>
      <c r="R2197" s="189">
        <f>Q2197*H2197</f>
        <v>2.3890000000000003E-4</v>
      </c>
      <c r="S2197" s="189">
        <v>0</v>
      </c>
      <c r="T2197" s="190">
        <f>S2197*H2197</f>
        <v>0</v>
      </c>
      <c r="U2197" s="36"/>
      <c r="V2197" s="36"/>
      <c r="W2197" s="36"/>
      <c r="X2197" s="36"/>
      <c r="Y2197" s="36"/>
      <c r="Z2197" s="36"/>
      <c r="AA2197" s="36"/>
      <c r="AB2197" s="36"/>
      <c r="AC2197" s="36"/>
      <c r="AD2197" s="36"/>
      <c r="AE2197" s="36"/>
      <c r="AR2197" s="191" t="s">
        <v>339</v>
      </c>
      <c r="AT2197" s="191" t="s">
        <v>145</v>
      </c>
      <c r="AU2197" s="191" t="s">
        <v>86</v>
      </c>
      <c r="AY2197" s="19" t="s">
        <v>142</v>
      </c>
      <c r="BE2197" s="192">
        <f>IF(N2197="základní",J2197,0)</f>
        <v>0</v>
      </c>
      <c r="BF2197" s="192">
        <f>IF(N2197="snížená",J2197,0)</f>
        <v>0</v>
      </c>
      <c r="BG2197" s="192">
        <f>IF(N2197="zákl. přenesená",J2197,0)</f>
        <v>0</v>
      </c>
      <c r="BH2197" s="192">
        <f>IF(N2197="sníž. přenesená",J2197,0)</f>
        <v>0</v>
      </c>
      <c r="BI2197" s="192">
        <f>IF(N2197="nulová",J2197,0)</f>
        <v>0</v>
      </c>
      <c r="BJ2197" s="19" t="s">
        <v>84</v>
      </c>
      <c r="BK2197" s="192">
        <f>ROUND(I2197*H2197,2)</f>
        <v>0</v>
      </c>
      <c r="BL2197" s="19" t="s">
        <v>339</v>
      </c>
      <c r="BM2197" s="191" t="s">
        <v>2966</v>
      </c>
    </row>
    <row r="2198" spans="1:65" s="2" customFormat="1" ht="11.25">
      <c r="A2198" s="36"/>
      <c r="B2198" s="37"/>
      <c r="C2198" s="38"/>
      <c r="D2198" s="193" t="s">
        <v>152</v>
      </c>
      <c r="E2198" s="38"/>
      <c r="F2198" s="194" t="s">
        <v>2967</v>
      </c>
      <c r="G2198" s="38"/>
      <c r="H2198" s="38"/>
      <c r="I2198" s="195"/>
      <c r="J2198" s="38"/>
      <c r="K2198" s="38"/>
      <c r="L2198" s="41"/>
      <c r="M2198" s="196"/>
      <c r="N2198" s="197"/>
      <c r="O2198" s="66"/>
      <c r="P2198" s="66"/>
      <c r="Q2198" s="66"/>
      <c r="R2198" s="66"/>
      <c r="S2198" s="66"/>
      <c r="T2198" s="67"/>
      <c r="U2198" s="36"/>
      <c r="V2198" s="36"/>
      <c r="W2198" s="36"/>
      <c r="X2198" s="36"/>
      <c r="Y2198" s="36"/>
      <c r="Z2198" s="36"/>
      <c r="AA2198" s="36"/>
      <c r="AB2198" s="36"/>
      <c r="AC2198" s="36"/>
      <c r="AD2198" s="36"/>
      <c r="AE2198" s="36"/>
      <c r="AT2198" s="19" t="s">
        <v>152</v>
      </c>
      <c r="AU2198" s="19" t="s">
        <v>86</v>
      </c>
    </row>
    <row r="2199" spans="1:65" s="15" customFormat="1" ht="11.25">
      <c r="B2199" s="238"/>
      <c r="C2199" s="239"/>
      <c r="D2199" s="198" t="s">
        <v>254</v>
      </c>
      <c r="E2199" s="240" t="s">
        <v>19</v>
      </c>
      <c r="F2199" s="241" t="s">
        <v>2962</v>
      </c>
      <c r="G2199" s="239"/>
      <c r="H2199" s="240" t="s">
        <v>19</v>
      </c>
      <c r="I2199" s="242"/>
      <c r="J2199" s="239"/>
      <c r="K2199" s="239"/>
      <c r="L2199" s="243"/>
      <c r="M2199" s="244"/>
      <c r="N2199" s="245"/>
      <c r="O2199" s="245"/>
      <c r="P2199" s="245"/>
      <c r="Q2199" s="245"/>
      <c r="R2199" s="245"/>
      <c r="S2199" s="245"/>
      <c r="T2199" s="246"/>
      <c r="AT2199" s="247" t="s">
        <v>254</v>
      </c>
      <c r="AU2199" s="247" t="s">
        <v>86</v>
      </c>
      <c r="AV2199" s="15" t="s">
        <v>84</v>
      </c>
      <c r="AW2199" s="15" t="s">
        <v>37</v>
      </c>
      <c r="AX2199" s="15" t="s">
        <v>76</v>
      </c>
      <c r="AY2199" s="247" t="s">
        <v>142</v>
      </c>
    </row>
    <row r="2200" spans="1:65" s="13" customFormat="1" ht="11.25">
      <c r="B2200" s="206"/>
      <c r="C2200" s="207"/>
      <c r="D2200" s="198" t="s">
        <v>254</v>
      </c>
      <c r="E2200" s="208" t="s">
        <v>19</v>
      </c>
      <c r="F2200" s="209" t="s">
        <v>689</v>
      </c>
      <c r="G2200" s="207"/>
      <c r="H2200" s="210">
        <v>6.0359999999999996</v>
      </c>
      <c r="I2200" s="211"/>
      <c r="J2200" s="207"/>
      <c r="K2200" s="207"/>
      <c r="L2200" s="212"/>
      <c r="M2200" s="213"/>
      <c r="N2200" s="214"/>
      <c r="O2200" s="214"/>
      <c r="P2200" s="214"/>
      <c r="Q2200" s="214"/>
      <c r="R2200" s="214"/>
      <c r="S2200" s="214"/>
      <c r="T2200" s="215"/>
      <c r="AT2200" s="216" t="s">
        <v>254</v>
      </c>
      <c r="AU2200" s="216" t="s">
        <v>86</v>
      </c>
      <c r="AV2200" s="13" t="s">
        <v>86</v>
      </c>
      <c r="AW2200" s="13" t="s">
        <v>37</v>
      </c>
      <c r="AX2200" s="13" t="s">
        <v>76</v>
      </c>
      <c r="AY2200" s="216" t="s">
        <v>142</v>
      </c>
    </row>
    <row r="2201" spans="1:65" s="13" customFormat="1" ht="33.75">
      <c r="B2201" s="206"/>
      <c r="C2201" s="207"/>
      <c r="D2201" s="198" t="s">
        <v>254</v>
      </c>
      <c r="E2201" s="208" t="s">
        <v>19</v>
      </c>
      <c r="F2201" s="209" t="s">
        <v>709</v>
      </c>
      <c r="G2201" s="207"/>
      <c r="H2201" s="210">
        <v>17.853999999999999</v>
      </c>
      <c r="I2201" s="211"/>
      <c r="J2201" s="207"/>
      <c r="K2201" s="207"/>
      <c r="L2201" s="212"/>
      <c r="M2201" s="213"/>
      <c r="N2201" s="214"/>
      <c r="O2201" s="214"/>
      <c r="P2201" s="214"/>
      <c r="Q2201" s="214"/>
      <c r="R2201" s="214"/>
      <c r="S2201" s="214"/>
      <c r="T2201" s="215"/>
      <c r="AT2201" s="216" t="s">
        <v>254</v>
      </c>
      <c r="AU2201" s="216" t="s">
        <v>86</v>
      </c>
      <c r="AV2201" s="13" t="s">
        <v>86</v>
      </c>
      <c r="AW2201" s="13" t="s">
        <v>37</v>
      </c>
      <c r="AX2201" s="13" t="s">
        <v>76</v>
      </c>
      <c r="AY2201" s="216" t="s">
        <v>142</v>
      </c>
    </row>
    <row r="2202" spans="1:65" s="14" customFormat="1" ht="11.25">
      <c r="B2202" s="217"/>
      <c r="C2202" s="218"/>
      <c r="D2202" s="198" t="s">
        <v>254</v>
      </c>
      <c r="E2202" s="219" t="s">
        <v>19</v>
      </c>
      <c r="F2202" s="220" t="s">
        <v>266</v>
      </c>
      <c r="G2202" s="218"/>
      <c r="H2202" s="221">
        <v>23.89</v>
      </c>
      <c r="I2202" s="222"/>
      <c r="J2202" s="218"/>
      <c r="K2202" s="218"/>
      <c r="L2202" s="223"/>
      <c r="M2202" s="224"/>
      <c r="N2202" s="225"/>
      <c r="O2202" s="225"/>
      <c r="P2202" s="225"/>
      <c r="Q2202" s="225"/>
      <c r="R2202" s="225"/>
      <c r="S2202" s="225"/>
      <c r="T2202" s="226"/>
      <c r="AT2202" s="227" t="s">
        <v>254</v>
      </c>
      <c r="AU2202" s="227" t="s">
        <v>86</v>
      </c>
      <c r="AV2202" s="14" t="s">
        <v>167</v>
      </c>
      <c r="AW2202" s="14" t="s">
        <v>37</v>
      </c>
      <c r="AX2202" s="14" t="s">
        <v>84</v>
      </c>
      <c r="AY2202" s="227" t="s">
        <v>142</v>
      </c>
    </row>
    <row r="2203" spans="1:65" s="12" customFormat="1" ht="22.9" customHeight="1">
      <c r="B2203" s="164"/>
      <c r="C2203" s="165"/>
      <c r="D2203" s="166" t="s">
        <v>75</v>
      </c>
      <c r="E2203" s="178" t="s">
        <v>2968</v>
      </c>
      <c r="F2203" s="178" t="s">
        <v>2969</v>
      </c>
      <c r="G2203" s="165"/>
      <c r="H2203" s="165"/>
      <c r="I2203" s="168"/>
      <c r="J2203" s="179">
        <f>BK2203</f>
        <v>0</v>
      </c>
      <c r="K2203" s="165"/>
      <c r="L2203" s="170"/>
      <c r="M2203" s="171"/>
      <c r="N2203" s="172"/>
      <c r="O2203" s="172"/>
      <c r="P2203" s="173">
        <f>SUM(P2204:P2241)</f>
        <v>0</v>
      </c>
      <c r="Q2203" s="172"/>
      <c r="R2203" s="173">
        <f>SUM(R2204:R2241)</f>
        <v>2.2203159999999996E-2</v>
      </c>
      <c r="S2203" s="172"/>
      <c r="T2203" s="174">
        <f>SUM(T2204:T2241)</f>
        <v>0</v>
      </c>
      <c r="AR2203" s="175" t="s">
        <v>86</v>
      </c>
      <c r="AT2203" s="176" t="s">
        <v>75</v>
      </c>
      <c r="AU2203" s="176" t="s">
        <v>84</v>
      </c>
      <c r="AY2203" s="175" t="s">
        <v>142</v>
      </c>
      <c r="BK2203" s="177">
        <f>SUM(BK2204:BK2241)</f>
        <v>0</v>
      </c>
    </row>
    <row r="2204" spans="1:65" s="2" customFormat="1" ht="37.9" customHeight="1">
      <c r="A2204" s="36"/>
      <c r="B2204" s="37"/>
      <c r="C2204" s="180" t="s">
        <v>2970</v>
      </c>
      <c r="D2204" s="180" t="s">
        <v>145</v>
      </c>
      <c r="E2204" s="181" t="s">
        <v>2971</v>
      </c>
      <c r="F2204" s="182" t="s">
        <v>2972</v>
      </c>
      <c r="G2204" s="183" t="s">
        <v>251</v>
      </c>
      <c r="H2204" s="184">
        <v>79.296999999999997</v>
      </c>
      <c r="I2204" s="185"/>
      <c r="J2204" s="186">
        <f>ROUND(I2204*H2204,2)</f>
        <v>0</v>
      </c>
      <c r="K2204" s="182" t="s">
        <v>149</v>
      </c>
      <c r="L2204" s="41"/>
      <c r="M2204" s="187" t="s">
        <v>19</v>
      </c>
      <c r="N2204" s="188" t="s">
        <v>47</v>
      </c>
      <c r="O2204" s="66"/>
      <c r="P2204" s="189">
        <f>O2204*H2204</f>
        <v>0</v>
      </c>
      <c r="Q2204" s="189">
        <v>2.7999999999999998E-4</v>
      </c>
      <c r="R2204" s="189">
        <f>Q2204*H2204</f>
        <v>2.2203159999999996E-2</v>
      </c>
      <c r="S2204" s="189">
        <v>0</v>
      </c>
      <c r="T2204" s="190">
        <f>S2204*H2204</f>
        <v>0</v>
      </c>
      <c r="U2204" s="36"/>
      <c r="V2204" s="36"/>
      <c r="W2204" s="36"/>
      <c r="X2204" s="36"/>
      <c r="Y2204" s="36"/>
      <c r="Z2204" s="36"/>
      <c r="AA2204" s="36"/>
      <c r="AB2204" s="36"/>
      <c r="AC2204" s="36"/>
      <c r="AD2204" s="36"/>
      <c r="AE2204" s="36"/>
      <c r="AR2204" s="191" t="s">
        <v>339</v>
      </c>
      <c r="AT2204" s="191" t="s">
        <v>145</v>
      </c>
      <c r="AU2204" s="191" t="s">
        <v>86</v>
      </c>
      <c r="AY2204" s="19" t="s">
        <v>142</v>
      </c>
      <c r="BE2204" s="192">
        <f>IF(N2204="základní",J2204,0)</f>
        <v>0</v>
      </c>
      <c r="BF2204" s="192">
        <f>IF(N2204="snížená",J2204,0)</f>
        <v>0</v>
      </c>
      <c r="BG2204" s="192">
        <f>IF(N2204="zákl. přenesená",J2204,0)</f>
        <v>0</v>
      </c>
      <c r="BH2204" s="192">
        <f>IF(N2204="sníž. přenesená",J2204,0)</f>
        <v>0</v>
      </c>
      <c r="BI2204" s="192">
        <f>IF(N2204="nulová",J2204,0)</f>
        <v>0</v>
      </c>
      <c r="BJ2204" s="19" t="s">
        <v>84</v>
      </c>
      <c r="BK2204" s="192">
        <f>ROUND(I2204*H2204,2)</f>
        <v>0</v>
      </c>
      <c r="BL2204" s="19" t="s">
        <v>339</v>
      </c>
      <c r="BM2204" s="191" t="s">
        <v>2973</v>
      </c>
    </row>
    <row r="2205" spans="1:65" s="2" customFormat="1" ht="11.25">
      <c r="A2205" s="36"/>
      <c r="B2205" s="37"/>
      <c r="C2205" s="38"/>
      <c r="D2205" s="193" t="s">
        <v>152</v>
      </c>
      <c r="E2205" s="38"/>
      <c r="F2205" s="194" t="s">
        <v>2974</v>
      </c>
      <c r="G2205" s="38"/>
      <c r="H2205" s="38"/>
      <c r="I2205" s="195"/>
      <c r="J2205" s="38"/>
      <c r="K2205" s="38"/>
      <c r="L2205" s="41"/>
      <c r="M2205" s="196"/>
      <c r="N2205" s="197"/>
      <c r="O2205" s="66"/>
      <c r="P2205" s="66"/>
      <c r="Q2205" s="66"/>
      <c r="R2205" s="66"/>
      <c r="S2205" s="66"/>
      <c r="T2205" s="67"/>
      <c r="U2205" s="36"/>
      <c r="V2205" s="36"/>
      <c r="W2205" s="36"/>
      <c r="X2205" s="36"/>
      <c r="Y2205" s="36"/>
      <c r="Z2205" s="36"/>
      <c r="AA2205" s="36"/>
      <c r="AB2205" s="36"/>
      <c r="AC2205" s="36"/>
      <c r="AD2205" s="36"/>
      <c r="AE2205" s="36"/>
      <c r="AT2205" s="19" t="s">
        <v>152</v>
      </c>
      <c r="AU2205" s="19" t="s">
        <v>86</v>
      </c>
    </row>
    <row r="2206" spans="1:65" s="13" customFormat="1" ht="22.5">
      <c r="B2206" s="206"/>
      <c r="C2206" s="207"/>
      <c r="D2206" s="198" t="s">
        <v>254</v>
      </c>
      <c r="E2206" s="208" t="s">
        <v>19</v>
      </c>
      <c r="F2206" s="209" t="s">
        <v>1964</v>
      </c>
      <c r="G2206" s="207"/>
      <c r="H2206" s="210">
        <v>55.43</v>
      </c>
      <c r="I2206" s="211"/>
      <c r="J2206" s="207"/>
      <c r="K2206" s="207"/>
      <c r="L2206" s="212"/>
      <c r="M2206" s="213"/>
      <c r="N2206" s="214"/>
      <c r="O2206" s="214"/>
      <c r="P2206" s="214"/>
      <c r="Q2206" s="214"/>
      <c r="R2206" s="214"/>
      <c r="S2206" s="214"/>
      <c r="T2206" s="215"/>
      <c r="AT2206" s="216" t="s">
        <v>254</v>
      </c>
      <c r="AU2206" s="216" t="s">
        <v>86</v>
      </c>
      <c r="AV2206" s="13" t="s">
        <v>86</v>
      </c>
      <c r="AW2206" s="13" t="s">
        <v>37</v>
      </c>
      <c r="AX2206" s="13" t="s">
        <v>76</v>
      </c>
      <c r="AY2206" s="216" t="s">
        <v>142</v>
      </c>
    </row>
    <row r="2207" spans="1:65" s="13" customFormat="1" ht="22.5">
      <c r="B2207" s="206"/>
      <c r="C2207" s="207"/>
      <c r="D2207" s="198" t="s">
        <v>254</v>
      </c>
      <c r="E2207" s="208" t="s">
        <v>19</v>
      </c>
      <c r="F2207" s="209" t="s">
        <v>1944</v>
      </c>
      <c r="G2207" s="207"/>
      <c r="H2207" s="210">
        <v>27.38</v>
      </c>
      <c r="I2207" s="211"/>
      <c r="J2207" s="207"/>
      <c r="K2207" s="207"/>
      <c r="L2207" s="212"/>
      <c r="M2207" s="213"/>
      <c r="N2207" s="214"/>
      <c r="O2207" s="214"/>
      <c r="P2207" s="214"/>
      <c r="Q2207" s="214"/>
      <c r="R2207" s="214"/>
      <c r="S2207" s="214"/>
      <c r="T2207" s="215"/>
      <c r="AT2207" s="216" t="s">
        <v>254</v>
      </c>
      <c r="AU2207" s="216" t="s">
        <v>86</v>
      </c>
      <c r="AV2207" s="13" t="s">
        <v>86</v>
      </c>
      <c r="AW2207" s="13" t="s">
        <v>37</v>
      </c>
      <c r="AX2207" s="13" t="s">
        <v>76</v>
      </c>
      <c r="AY2207" s="216" t="s">
        <v>142</v>
      </c>
    </row>
    <row r="2208" spans="1:65" s="13" customFormat="1" ht="22.5">
      <c r="B2208" s="206"/>
      <c r="C2208" s="207"/>
      <c r="D2208" s="198" t="s">
        <v>254</v>
      </c>
      <c r="E2208" s="208" t="s">
        <v>19</v>
      </c>
      <c r="F2208" s="209" t="s">
        <v>1945</v>
      </c>
      <c r="G2208" s="207"/>
      <c r="H2208" s="210">
        <v>40.198999999999998</v>
      </c>
      <c r="I2208" s="211"/>
      <c r="J2208" s="207"/>
      <c r="K2208" s="207"/>
      <c r="L2208" s="212"/>
      <c r="M2208" s="213"/>
      <c r="N2208" s="214"/>
      <c r="O2208" s="214"/>
      <c r="P2208" s="214"/>
      <c r="Q2208" s="214"/>
      <c r="R2208" s="214"/>
      <c r="S2208" s="214"/>
      <c r="T2208" s="215"/>
      <c r="AT2208" s="216" t="s">
        <v>254</v>
      </c>
      <c r="AU2208" s="216" t="s">
        <v>86</v>
      </c>
      <c r="AV2208" s="13" t="s">
        <v>86</v>
      </c>
      <c r="AW2208" s="13" t="s">
        <v>37</v>
      </c>
      <c r="AX2208" s="13" t="s">
        <v>76</v>
      </c>
      <c r="AY2208" s="216" t="s">
        <v>142</v>
      </c>
    </row>
    <row r="2209" spans="1:65" s="13" customFormat="1" ht="11.25">
      <c r="B2209" s="206"/>
      <c r="C2209" s="207"/>
      <c r="D2209" s="198" t="s">
        <v>254</v>
      </c>
      <c r="E2209" s="208" t="s">
        <v>19</v>
      </c>
      <c r="F2209" s="209" t="s">
        <v>1946</v>
      </c>
      <c r="G2209" s="207"/>
      <c r="H2209" s="210">
        <v>0</v>
      </c>
      <c r="I2209" s="211"/>
      <c r="J2209" s="207"/>
      <c r="K2209" s="207"/>
      <c r="L2209" s="212"/>
      <c r="M2209" s="213"/>
      <c r="N2209" s="214"/>
      <c r="O2209" s="214"/>
      <c r="P2209" s="214"/>
      <c r="Q2209" s="214"/>
      <c r="R2209" s="214"/>
      <c r="S2209" s="214"/>
      <c r="T2209" s="215"/>
      <c r="AT2209" s="216" t="s">
        <v>254</v>
      </c>
      <c r="AU2209" s="216" t="s">
        <v>86</v>
      </c>
      <c r="AV2209" s="13" t="s">
        <v>86</v>
      </c>
      <c r="AW2209" s="13" t="s">
        <v>37</v>
      </c>
      <c r="AX2209" s="13" t="s">
        <v>76</v>
      </c>
      <c r="AY2209" s="216" t="s">
        <v>142</v>
      </c>
    </row>
    <row r="2210" spans="1:65" s="13" customFormat="1" ht="11.25">
      <c r="B2210" s="206"/>
      <c r="C2210" s="207"/>
      <c r="D2210" s="198" t="s">
        <v>254</v>
      </c>
      <c r="E2210" s="208" t="s">
        <v>19</v>
      </c>
      <c r="F2210" s="209" t="s">
        <v>1947</v>
      </c>
      <c r="G2210" s="207"/>
      <c r="H2210" s="210">
        <v>19.440000000000001</v>
      </c>
      <c r="I2210" s="211"/>
      <c r="J2210" s="207"/>
      <c r="K2210" s="207"/>
      <c r="L2210" s="212"/>
      <c r="M2210" s="213"/>
      <c r="N2210" s="214"/>
      <c r="O2210" s="214"/>
      <c r="P2210" s="214"/>
      <c r="Q2210" s="214"/>
      <c r="R2210" s="214"/>
      <c r="S2210" s="214"/>
      <c r="T2210" s="215"/>
      <c r="AT2210" s="216" t="s">
        <v>254</v>
      </c>
      <c r="AU2210" s="216" t="s">
        <v>86</v>
      </c>
      <c r="AV2210" s="13" t="s">
        <v>86</v>
      </c>
      <c r="AW2210" s="13" t="s">
        <v>37</v>
      </c>
      <c r="AX2210" s="13" t="s">
        <v>76</v>
      </c>
      <c r="AY2210" s="216" t="s">
        <v>142</v>
      </c>
    </row>
    <row r="2211" spans="1:65" s="13" customFormat="1" ht="11.25">
      <c r="B2211" s="206"/>
      <c r="C2211" s="207"/>
      <c r="D2211" s="198" t="s">
        <v>254</v>
      </c>
      <c r="E2211" s="208" t="s">
        <v>19</v>
      </c>
      <c r="F2211" s="209" t="s">
        <v>1948</v>
      </c>
      <c r="G2211" s="207"/>
      <c r="H2211" s="210">
        <v>9.4700000000000006</v>
      </c>
      <c r="I2211" s="211"/>
      <c r="J2211" s="207"/>
      <c r="K2211" s="207"/>
      <c r="L2211" s="212"/>
      <c r="M2211" s="213"/>
      <c r="N2211" s="214"/>
      <c r="O2211" s="214"/>
      <c r="P2211" s="214"/>
      <c r="Q2211" s="214"/>
      <c r="R2211" s="214"/>
      <c r="S2211" s="214"/>
      <c r="T2211" s="215"/>
      <c r="AT2211" s="216" t="s">
        <v>254</v>
      </c>
      <c r="AU2211" s="216" t="s">
        <v>86</v>
      </c>
      <c r="AV2211" s="13" t="s">
        <v>86</v>
      </c>
      <c r="AW2211" s="13" t="s">
        <v>37</v>
      </c>
      <c r="AX2211" s="13" t="s">
        <v>76</v>
      </c>
      <c r="AY2211" s="216" t="s">
        <v>142</v>
      </c>
    </row>
    <row r="2212" spans="1:65" s="13" customFormat="1" ht="11.25">
      <c r="B2212" s="206"/>
      <c r="C2212" s="207"/>
      <c r="D2212" s="198" t="s">
        <v>254</v>
      </c>
      <c r="E2212" s="208" t="s">
        <v>19</v>
      </c>
      <c r="F2212" s="209" t="s">
        <v>1949</v>
      </c>
      <c r="G2212" s="207"/>
      <c r="H2212" s="210">
        <v>13.73</v>
      </c>
      <c r="I2212" s="211"/>
      <c r="J2212" s="207"/>
      <c r="K2212" s="207"/>
      <c r="L2212" s="212"/>
      <c r="M2212" s="213"/>
      <c r="N2212" s="214"/>
      <c r="O2212" s="214"/>
      <c r="P2212" s="214"/>
      <c r="Q2212" s="214"/>
      <c r="R2212" s="214"/>
      <c r="S2212" s="214"/>
      <c r="T2212" s="215"/>
      <c r="AT2212" s="216" t="s">
        <v>254</v>
      </c>
      <c r="AU2212" s="216" t="s">
        <v>86</v>
      </c>
      <c r="AV2212" s="13" t="s">
        <v>86</v>
      </c>
      <c r="AW2212" s="13" t="s">
        <v>37</v>
      </c>
      <c r="AX2212" s="13" t="s">
        <v>76</v>
      </c>
      <c r="AY2212" s="216" t="s">
        <v>142</v>
      </c>
    </row>
    <row r="2213" spans="1:65" s="13" customFormat="1" ht="11.25">
      <c r="B2213" s="206"/>
      <c r="C2213" s="207"/>
      <c r="D2213" s="198" t="s">
        <v>254</v>
      </c>
      <c r="E2213" s="208" t="s">
        <v>19</v>
      </c>
      <c r="F2213" s="209" t="s">
        <v>1950</v>
      </c>
      <c r="G2213" s="207"/>
      <c r="H2213" s="210">
        <v>0</v>
      </c>
      <c r="I2213" s="211"/>
      <c r="J2213" s="207"/>
      <c r="K2213" s="207"/>
      <c r="L2213" s="212"/>
      <c r="M2213" s="213"/>
      <c r="N2213" s="214"/>
      <c r="O2213" s="214"/>
      <c r="P2213" s="214"/>
      <c r="Q2213" s="214"/>
      <c r="R2213" s="214"/>
      <c r="S2213" s="214"/>
      <c r="T2213" s="215"/>
      <c r="AT2213" s="216" t="s">
        <v>254</v>
      </c>
      <c r="AU2213" s="216" t="s">
        <v>86</v>
      </c>
      <c r="AV2213" s="13" t="s">
        <v>86</v>
      </c>
      <c r="AW2213" s="13" t="s">
        <v>37</v>
      </c>
      <c r="AX2213" s="13" t="s">
        <v>76</v>
      </c>
      <c r="AY2213" s="216" t="s">
        <v>142</v>
      </c>
    </row>
    <row r="2214" spans="1:65" s="13" customFormat="1" ht="11.25">
      <c r="B2214" s="206"/>
      <c r="C2214" s="207"/>
      <c r="D2214" s="198" t="s">
        <v>254</v>
      </c>
      <c r="E2214" s="208" t="s">
        <v>19</v>
      </c>
      <c r="F2214" s="209" t="s">
        <v>1951</v>
      </c>
      <c r="G2214" s="207"/>
      <c r="H2214" s="210">
        <v>9.56</v>
      </c>
      <c r="I2214" s="211"/>
      <c r="J2214" s="207"/>
      <c r="K2214" s="207"/>
      <c r="L2214" s="212"/>
      <c r="M2214" s="213"/>
      <c r="N2214" s="214"/>
      <c r="O2214" s="214"/>
      <c r="P2214" s="214"/>
      <c r="Q2214" s="214"/>
      <c r="R2214" s="214"/>
      <c r="S2214" s="214"/>
      <c r="T2214" s="215"/>
      <c r="AT2214" s="216" t="s">
        <v>254</v>
      </c>
      <c r="AU2214" s="216" t="s">
        <v>86</v>
      </c>
      <c r="AV2214" s="13" t="s">
        <v>86</v>
      </c>
      <c r="AW2214" s="13" t="s">
        <v>37</v>
      </c>
      <c r="AX2214" s="13" t="s">
        <v>76</v>
      </c>
      <c r="AY2214" s="216" t="s">
        <v>142</v>
      </c>
    </row>
    <row r="2215" spans="1:65" s="13" customFormat="1" ht="22.5">
      <c r="B2215" s="206"/>
      <c r="C2215" s="207"/>
      <c r="D2215" s="198" t="s">
        <v>254</v>
      </c>
      <c r="E2215" s="208" t="s">
        <v>19</v>
      </c>
      <c r="F2215" s="209" t="s">
        <v>1952</v>
      </c>
      <c r="G2215" s="207"/>
      <c r="H2215" s="210">
        <v>5.6269999999999998</v>
      </c>
      <c r="I2215" s="211"/>
      <c r="J2215" s="207"/>
      <c r="K2215" s="207"/>
      <c r="L2215" s="212"/>
      <c r="M2215" s="213"/>
      <c r="N2215" s="214"/>
      <c r="O2215" s="214"/>
      <c r="P2215" s="214"/>
      <c r="Q2215" s="214"/>
      <c r="R2215" s="214"/>
      <c r="S2215" s="214"/>
      <c r="T2215" s="215"/>
      <c r="AT2215" s="216" t="s">
        <v>254</v>
      </c>
      <c r="AU2215" s="216" t="s">
        <v>86</v>
      </c>
      <c r="AV2215" s="13" t="s">
        <v>86</v>
      </c>
      <c r="AW2215" s="13" t="s">
        <v>37</v>
      </c>
      <c r="AX2215" s="13" t="s">
        <v>76</v>
      </c>
      <c r="AY2215" s="216" t="s">
        <v>142</v>
      </c>
    </row>
    <row r="2216" spans="1:65" s="13" customFormat="1" ht="22.5">
      <c r="B2216" s="206"/>
      <c r="C2216" s="207"/>
      <c r="D2216" s="198" t="s">
        <v>254</v>
      </c>
      <c r="E2216" s="208" t="s">
        <v>19</v>
      </c>
      <c r="F2216" s="209" t="s">
        <v>2975</v>
      </c>
      <c r="G2216" s="207"/>
      <c r="H2216" s="210">
        <v>-15.728999999999999</v>
      </c>
      <c r="I2216" s="211"/>
      <c r="J2216" s="207"/>
      <c r="K2216" s="207"/>
      <c r="L2216" s="212"/>
      <c r="M2216" s="213"/>
      <c r="N2216" s="214"/>
      <c r="O2216" s="214"/>
      <c r="P2216" s="214"/>
      <c r="Q2216" s="214"/>
      <c r="R2216" s="214"/>
      <c r="S2216" s="214"/>
      <c r="T2216" s="215"/>
      <c r="AT2216" s="216" t="s">
        <v>254</v>
      </c>
      <c r="AU2216" s="216" t="s">
        <v>86</v>
      </c>
      <c r="AV2216" s="13" t="s">
        <v>86</v>
      </c>
      <c r="AW2216" s="13" t="s">
        <v>37</v>
      </c>
      <c r="AX2216" s="13" t="s">
        <v>76</v>
      </c>
      <c r="AY2216" s="216" t="s">
        <v>142</v>
      </c>
    </row>
    <row r="2217" spans="1:65" s="13" customFormat="1" ht="22.5">
      <c r="B2217" s="206"/>
      <c r="C2217" s="207"/>
      <c r="D2217" s="198" t="s">
        <v>254</v>
      </c>
      <c r="E2217" s="208" t="s">
        <v>19</v>
      </c>
      <c r="F2217" s="209" t="s">
        <v>2976</v>
      </c>
      <c r="G2217" s="207"/>
      <c r="H2217" s="210">
        <v>-41.41</v>
      </c>
      <c r="I2217" s="211"/>
      <c r="J2217" s="207"/>
      <c r="K2217" s="207"/>
      <c r="L2217" s="212"/>
      <c r="M2217" s="213"/>
      <c r="N2217" s="214"/>
      <c r="O2217" s="214"/>
      <c r="P2217" s="214"/>
      <c r="Q2217" s="214"/>
      <c r="R2217" s="214"/>
      <c r="S2217" s="214"/>
      <c r="T2217" s="215"/>
      <c r="AT2217" s="216" t="s">
        <v>254</v>
      </c>
      <c r="AU2217" s="216" t="s">
        <v>86</v>
      </c>
      <c r="AV2217" s="13" t="s">
        <v>86</v>
      </c>
      <c r="AW2217" s="13" t="s">
        <v>37</v>
      </c>
      <c r="AX2217" s="13" t="s">
        <v>76</v>
      </c>
      <c r="AY2217" s="216" t="s">
        <v>142</v>
      </c>
    </row>
    <row r="2218" spans="1:65" s="13" customFormat="1" ht="11.25">
      <c r="B2218" s="206"/>
      <c r="C2218" s="207"/>
      <c r="D2218" s="198" t="s">
        <v>254</v>
      </c>
      <c r="E2218" s="208" t="s">
        <v>19</v>
      </c>
      <c r="F2218" s="209" t="s">
        <v>2977</v>
      </c>
      <c r="G2218" s="207"/>
      <c r="H2218" s="210">
        <v>-16.739999999999998</v>
      </c>
      <c r="I2218" s="211"/>
      <c r="J2218" s="207"/>
      <c r="K2218" s="207"/>
      <c r="L2218" s="212"/>
      <c r="M2218" s="213"/>
      <c r="N2218" s="214"/>
      <c r="O2218" s="214"/>
      <c r="P2218" s="214"/>
      <c r="Q2218" s="214"/>
      <c r="R2218" s="214"/>
      <c r="S2218" s="214"/>
      <c r="T2218" s="215"/>
      <c r="AT2218" s="216" t="s">
        <v>254</v>
      </c>
      <c r="AU2218" s="216" t="s">
        <v>86</v>
      </c>
      <c r="AV2218" s="13" t="s">
        <v>86</v>
      </c>
      <c r="AW2218" s="13" t="s">
        <v>37</v>
      </c>
      <c r="AX2218" s="13" t="s">
        <v>76</v>
      </c>
      <c r="AY2218" s="216" t="s">
        <v>142</v>
      </c>
    </row>
    <row r="2219" spans="1:65" s="13" customFormat="1" ht="11.25">
      <c r="B2219" s="206"/>
      <c r="C2219" s="207"/>
      <c r="D2219" s="198" t="s">
        <v>254</v>
      </c>
      <c r="E2219" s="208" t="s">
        <v>19</v>
      </c>
      <c r="F2219" s="209" t="s">
        <v>2978</v>
      </c>
      <c r="G2219" s="207"/>
      <c r="H2219" s="210">
        <v>-7.73</v>
      </c>
      <c r="I2219" s="211"/>
      <c r="J2219" s="207"/>
      <c r="K2219" s="207"/>
      <c r="L2219" s="212"/>
      <c r="M2219" s="213"/>
      <c r="N2219" s="214"/>
      <c r="O2219" s="214"/>
      <c r="P2219" s="214"/>
      <c r="Q2219" s="214"/>
      <c r="R2219" s="214"/>
      <c r="S2219" s="214"/>
      <c r="T2219" s="215"/>
      <c r="AT2219" s="216" t="s">
        <v>254</v>
      </c>
      <c r="AU2219" s="216" t="s">
        <v>86</v>
      </c>
      <c r="AV2219" s="13" t="s">
        <v>86</v>
      </c>
      <c r="AW2219" s="13" t="s">
        <v>37</v>
      </c>
      <c r="AX2219" s="13" t="s">
        <v>76</v>
      </c>
      <c r="AY2219" s="216" t="s">
        <v>142</v>
      </c>
    </row>
    <row r="2220" spans="1:65" s="13" customFormat="1" ht="11.25">
      <c r="B2220" s="206"/>
      <c r="C2220" s="207"/>
      <c r="D2220" s="198" t="s">
        <v>254</v>
      </c>
      <c r="E2220" s="208" t="s">
        <v>19</v>
      </c>
      <c r="F2220" s="209" t="s">
        <v>2979</v>
      </c>
      <c r="G2220" s="207"/>
      <c r="H2220" s="210">
        <v>-11.93</v>
      </c>
      <c r="I2220" s="211"/>
      <c r="J2220" s="207"/>
      <c r="K2220" s="207"/>
      <c r="L2220" s="212"/>
      <c r="M2220" s="213"/>
      <c r="N2220" s="214"/>
      <c r="O2220" s="214"/>
      <c r="P2220" s="214"/>
      <c r="Q2220" s="214"/>
      <c r="R2220" s="214"/>
      <c r="S2220" s="214"/>
      <c r="T2220" s="215"/>
      <c r="AT2220" s="216" t="s">
        <v>254</v>
      </c>
      <c r="AU2220" s="216" t="s">
        <v>86</v>
      </c>
      <c r="AV2220" s="13" t="s">
        <v>86</v>
      </c>
      <c r="AW2220" s="13" t="s">
        <v>37</v>
      </c>
      <c r="AX2220" s="13" t="s">
        <v>76</v>
      </c>
      <c r="AY2220" s="216" t="s">
        <v>142</v>
      </c>
    </row>
    <row r="2221" spans="1:65" s="13" customFormat="1" ht="11.25">
      <c r="B2221" s="206"/>
      <c r="C2221" s="207"/>
      <c r="D2221" s="198" t="s">
        <v>254</v>
      </c>
      <c r="E2221" s="208" t="s">
        <v>19</v>
      </c>
      <c r="F2221" s="209" t="s">
        <v>2980</v>
      </c>
      <c r="G2221" s="207"/>
      <c r="H2221" s="210">
        <v>-8</v>
      </c>
      <c r="I2221" s="211"/>
      <c r="J2221" s="207"/>
      <c r="K2221" s="207"/>
      <c r="L2221" s="212"/>
      <c r="M2221" s="213"/>
      <c r="N2221" s="214"/>
      <c r="O2221" s="214"/>
      <c r="P2221" s="214"/>
      <c r="Q2221" s="214"/>
      <c r="R2221" s="214"/>
      <c r="S2221" s="214"/>
      <c r="T2221" s="215"/>
      <c r="AT2221" s="216" t="s">
        <v>254</v>
      </c>
      <c r="AU2221" s="216" t="s">
        <v>86</v>
      </c>
      <c r="AV2221" s="13" t="s">
        <v>86</v>
      </c>
      <c r="AW2221" s="13" t="s">
        <v>37</v>
      </c>
      <c r="AX2221" s="13" t="s">
        <v>76</v>
      </c>
      <c r="AY2221" s="216" t="s">
        <v>142</v>
      </c>
    </row>
    <row r="2222" spans="1:65" s="14" customFormat="1" ht="11.25">
      <c r="B2222" s="217"/>
      <c r="C2222" s="218"/>
      <c r="D2222" s="198" t="s">
        <v>254</v>
      </c>
      <c r="E2222" s="219" t="s">
        <v>19</v>
      </c>
      <c r="F2222" s="220" t="s">
        <v>266</v>
      </c>
      <c r="G2222" s="218"/>
      <c r="H2222" s="221">
        <v>79.296999999999997</v>
      </c>
      <c r="I2222" s="222"/>
      <c r="J2222" s="218"/>
      <c r="K2222" s="218"/>
      <c r="L2222" s="223"/>
      <c r="M2222" s="224"/>
      <c r="N2222" s="225"/>
      <c r="O2222" s="225"/>
      <c r="P2222" s="225"/>
      <c r="Q2222" s="225"/>
      <c r="R2222" s="225"/>
      <c r="S2222" s="225"/>
      <c r="T2222" s="226"/>
      <c r="AT2222" s="227" t="s">
        <v>254</v>
      </c>
      <c r="AU2222" s="227" t="s">
        <v>86</v>
      </c>
      <c r="AV2222" s="14" t="s">
        <v>167</v>
      </c>
      <c r="AW2222" s="14" t="s">
        <v>37</v>
      </c>
      <c r="AX2222" s="14" t="s">
        <v>84</v>
      </c>
      <c r="AY2222" s="227" t="s">
        <v>142</v>
      </c>
    </row>
    <row r="2223" spans="1:65" s="2" customFormat="1" ht="44.25" customHeight="1">
      <c r="A2223" s="36"/>
      <c r="B2223" s="37"/>
      <c r="C2223" s="180" t="s">
        <v>2981</v>
      </c>
      <c r="D2223" s="180" t="s">
        <v>145</v>
      </c>
      <c r="E2223" s="181" t="s">
        <v>2982</v>
      </c>
      <c r="F2223" s="182" t="s">
        <v>2983</v>
      </c>
      <c r="G2223" s="183" t="s">
        <v>251</v>
      </c>
      <c r="H2223" s="184">
        <v>33.767000000000003</v>
      </c>
      <c r="I2223" s="185"/>
      <c r="J2223" s="186">
        <f>ROUND(I2223*H2223,2)</f>
        <v>0</v>
      </c>
      <c r="K2223" s="182" t="s">
        <v>149</v>
      </c>
      <c r="L2223" s="41"/>
      <c r="M2223" s="187" t="s">
        <v>19</v>
      </c>
      <c r="N2223" s="188" t="s">
        <v>47</v>
      </c>
      <c r="O2223" s="66"/>
      <c r="P2223" s="189">
        <f>O2223*H2223</f>
        <v>0</v>
      </c>
      <c r="Q2223" s="189">
        <v>0</v>
      </c>
      <c r="R2223" s="189">
        <f>Q2223*H2223</f>
        <v>0</v>
      </c>
      <c r="S2223" s="189">
        <v>0</v>
      </c>
      <c r="T2223" s="190">
        <f>S2223*H2223</f>
        <v>0</v>
      </c>
      <c r="U2223" s="36"/>
      <c r="V2223" s="36"/>
      <c r="W2223" s="36"/>
      <c r="X2223" s="36"/>
      <c r="Y2223" s="36"/>
      <c r="Z2223" s="36"/>
      <c r="AA2223" s="36"/>
      <c r="AB2223" s="36"/>
      <c r="AC2223" s="36"/>
      <c r="AD2223" s="36"/>
      <c r="AE2223" s="36"/>
      <c r="AR2223" s="191" t="s">
        <v>339</v>
      </c>
      <c r="AT2223" s="191" t="s">
        <v>145</v>
      </c>
      <c r="AU2223" s="191" t="s">
        <v>86</v>
      </c>
      <c r="AY2223" s="19" t="s">
        <v>142</v>
      </c>
      <c r="BE2223" s="192">
        <f>IF(N2223="základní",J2223,0)</f>
        <v>0</v>
      </c>
      <c r="BF2223" s="192">
        <f>IF(N2223="snížená",J2223,0)</f>
        <v>0</v>
      </c>
      <c r="BG2223" s="192">
        <f>IF(N2223="zákl. přenesená",J2223,0)</f>
        <v>0</v>
      </c>
      <c r="BH2223" s="192">
        <f>IF(N2223="sníž. přenesená",J2223,0)</f>
        <v>0</v>
      </c>
      <c r="BI2223" s="192">
        <f>IF(N2223="nulová",J2223,0)</f>
        <v>0</v>
      </c>
      <c r="BJ2223" s="19" t="s">
        <v>84</v>
      </c>
      <c r="BK2223" s="192">
        <f>ROUND(I2223*H2223,2)</f>
        <v>0</v>
      </c>
      <c r="BL2223" s="19" t="s">
        <v>339</v>
      </c>
      <c r="BM2223" s="191" t="s">
        <v>2984</v>
      </c>
    </row>
    <row r="2224" spans="1:65" s="2" customFormat="1" ht="11.25">
      <c r="A2224" s="36"/>
      <c r="B2224" s="37"/>
      <c r="C2224" s="38"/>
      <c r="D2224" s="193" t="s">
        <v>152</v>
      </c>
      <c r="E2224" s="38"/>
      <c r="F2224" s="194" t="s">
        <v>2985</v>
      </c>
      <c r="G2224" s="38"/>
      <c r="H2224" s="38"/>
      <c r="I2224" s="195"/>
      <c r="J2224" s="38"/>
      <c r="K2224" s="38"/>
      <c r="L2224" s="41"/>
      <c r="M2224" s="196"/>
      <c r="N2224" s="197"/>
      <c r="O2224" s="66"/>
      <c r="P2224" s="66"/>
      <c r="Q2224" s="66"/>
      <c r="R2224" s="66"/>
      <c r="S2224" s="66"/>
      <c r="T2224" s="67"/>
      <c r="U2224" s="36"/>
      <c r="V2224" s="36"/>
      <c r="W2224" s="36"/>
      <c r="X2224" s="36"/>
      <c r="Y2224" s="36"/>
      <c r="Z2224" s="36"/>
      <c r="AA2224" s="36"/>
      <c r="AB2224" s="36"/>
      <c r="AC2224" s="36"/>
      <c r="AD2224" s="36"/>
      <c r="AE2224" s="36"/>
      <c r="AT2224" s="19" t="s">
        <v>152</v>
      </c>
      <c r="AU2224" s="19" t="s">
        <v>86</v>
      </c>
    </row>
    <row r="2225" spans="2:51" s="13" customFormat="1" ht="11.25">
      <c r="B2225" s="206"/>
      <c r="C2225" s="207"/>
      <c r="D2225" s="198" t="s">
        <v>254</v>
      </c>
      <c r="E2225" s="208" t="s">
        <v>19</v>
      </c>
      <c r="F2225" s="209" t="s">
        <v>2986</v>
      </c>
      <c r="G2225" s="207"/>
      <c r="H2225" s="210">
        <v>20.34</v>
      </c>
      <c r="I2225" s="211"/>
      <c r="J2225" s="207"/>
      <c r="K2225" s="207"/>
      <c r="L2225" s="212"/>
      <c r="M2225" s="213"/>
      <c r="N2225" s="214"/>
      <c r="O2225" s="214"/>
      <c r="P2225" s="214"/>
      <c r="Q2225" s="214"/>
      <c r="R2225" s="214"/>
      <c r="S2225" s="214"/>
      <c r="T2225" s="215"/>
      <c r="AT2225" s="216" t="s">
        <v>254</v>
      </c>
      <c r="AU2225" s="216" t="s">
        <v>86</v>
      </c>
      <c r="AV2225" s="13" t="s">
        <v>86</v>
      </c>
      <c r="AW2225" s="13" t="s">
        <v>37</v>
      </c>
      <c r="AX2225" s="13" t="s">
        <v>76</v>
      </c>
      <c r="AY2225" s="216" t="s">
        <v>142</v>
      </c>
    </row>
    <row r="2226" spans="2:51" s="13" customFormat="1" ht="11.25">
      <c r="B2226" s="206"/>
      <c r="C2226" s="207"/>
      <c r="D2226" s="198" t="s">
        <v>254</v>
      </c>
      <c r="E2226" s="208" t="s">
        <v>19</v>
      </c>
      <c r="F2226" s="209" t="s">
        <v>2987</v>
      </c>
      <c r="G2226" s="207"/>
      <c r="H2226" s="210">
        <v>0</v>
      </c>
      <c r="I2226" s="211"/>
      <c r="J2226" s="207"/>
      <c r="K2226" s="207"/>
      <c r="L2226" s="212"/>
      <c r="M2226" s="213"/>
      <c r="N2226" s="214"/>
      <c r="O2226" s="214"/>
      <c r="P2226" s="214"/>
      <c r="Q2226" s="214"/>
      <c r="R2226" s="214"/>
      <c r="S2226" s="214"/>
      <c r="T2226" s="215"/>
      <c r="AT2226" s="216" t="s">
        <v>254</v>
      </c>
      <c r="AU2226" s="216" t="s">
        <v>86</v>
      </c>
      <c r="AV2226" s="13" t="s">
        <v>86</v>
      </c>
      <c r="AW2226" s="13" t="s">
        <v>37</v>
      </c>
      <c r="AX2226" s="13" t="s">
        <v>76</v>
      </c>
      <c r="AY2226" s="216" t="s">
        <v>142</v>
      </c>
    </row>
    <row r="2227" spans="2:51" s="13" customFormat="1" ht="11.25">
      <c r="B2227" s="206"/>
      <c r="C2227" s="207"/>
      <c r="D2227" s="198" t="s">
        <v>254</v>
      </c>
      <c r="E2227" s="208" t="s">
        <v>19</v>
      </c>
      <c r="F2227" s="209" t="s">
        <v>2988</v>
      </c>
      <c r="G2227" s="207"/>
      <c r="H2227" s="210">
        <v>0</v>
      </c>
      <c r="I2227" s="211"/>
      <c r="J2227" s="207"/>
      <c r="K2227" s="207"/>
      <c r="L2227" s="212"/>
      <c r="M2227" s="213"/>
      <c r="N2227" s="214"/>
      <c r="O2227" s="214"/>
      <c r="P2227" s="214"/>
      <c r="Q2227" s="214"/>
      <c r="R2227" s="214"/>
      <c r="S2227" s="214"/>
      <c r="T2227" s="215"/>
      <c r="AT2227" s="216" t="s">
        <v>254</v>
      </c>
      <c r="AU2227" s="216" t="s">
        <v>86</v>
      </c>
      <c r="AV2227" s="13" t="s">
        <v>86</v>
      </c>
      <c r="AW2227" s="13" t="s">
        <v>37</v>
      </c>
      <c r="AX2227" s="13" t="s">
        <v>76</v>
      </c>
      <c r="AY2227" s="216" t="s">
        <v>142</v>
      </c>
    </row>
    <row r="2228" spans="2:51" s="13" customFormat="1" ht="11.25">
      <c r="B2228" s="206"/>
      <c r="C2228" s="207"/>
      <c r="D2228" s="198" t="s">
        <v>254</v>
      </c>
      <c r="E2228" s="208" t="s">
        <v>19</v>
      </c>
      <c r="F2228" s="209" t="s">
        <v>1946</v>
      </c>
      <c r="G2228" s="207"/>
      <c r="H2228" s="210">
        <v>0</v>
      </c>
      <c r="I2228" s="211"/>
      <c r="J2228" s="207"/>
      <c r="K2228" s="207"/>
      <c r="L2228" s="212"/>
      <c r="M2228" s="213"/>
      <c r="N2228" s="214"/>
      <c r="O2228" s="214"/>
      <c r="P2228" s="214"/>
      <c r="Q2228" s="214"/>
      <c r="R2228" s="214"/>
      <c r="S2228" s="214"/>
      <c r="T2228" s="215"/>
      <c r="AT2228" s="216" t="s">
        <v>254</v>
      </c>
      <c r="AU2228" s="216" t="s">
        <v>86</v>
      </c>
      <c r="AV2228" s="13" t="s">
        <v>86</v>
      </c>
      <c r="AW2228" s="13" t="s">
        <v>37</v>
      </c>
      <c r="AX2228" s="13" t="s">
        <v>76</v>
      </c>
      <c r="AY2228" s="216" t="s">
        <v>142</v>
      </c>
    </row>
    <row r="2229" spans="2:51" s="13" customFormat="1" ht="11.25">
      <c r="B2229" s="206"/>
      <c r="C2229" s="207"/>
      <c r="D2229" s="198" t="s">
        <v>254</v>
      </c>
      <c r="E2229" s="208" t="s">
        <v>19</v>
      </c>
      <c r="F2229" s="209" t="s">
        <v>1947</v>
      </c>
      <c r="G2229" s="207"/>
      <c r="H2229" s="210">
        <v>19.440000000000001</v>
      </c>
      <c r="I2229" s="211"/>
      <c r="J2229" s="207"/>
      <c r="K2229" s="207"/>
      <c r="L2229" s="212"/>
      <c r="M2229" s="213"/>
      <c r="N2229" s="214"/>
      <c r="O2229" s="214"/>
      <c r="P2229" s="214"/>
      <c r="Q2229" s="214"/>
      <c r="R2229" s="214"/>
      <c r="S2229" s="214"/>
      <c r="T2229" s="215"/>
      <c r="AT2229" s="216" t="s">
        <v>254</v>
      </c>
      <c r="AU2229" s="216" t="s">
        <v>86</v>
      </c>
      <c r="AV2229" s="13" t="s">
        <v>86</v>
      </c>
      <c r="AW2229" s="13" t="s">
        <v>37</v>
      </c>
      <c r="AX2229" s="13" t="s">
        <v>76</v>
      </c>
      <c r="AY2229" s="216" t="s">
        <v>142</v>
      </c>
    </row>
    <row r="2230" spans="2:51" s="13" customFormat="1" ht="11.25">
      <c r="B2230" s="206"/>
      <c r="C2230" s="207"/>
      <c r="D2230" s="198" t="s">
        <v>254</v>
      </c>
      <c r="E2230" s="208" t="s">
        <v>19</v>
      </c>
      <c r="F2230" s="209" t="s">
        <v>1948</v>
      </c>
      <c r="G2230" s="207"/>
      <c r="H2230" s="210">
        <v>9.4700000000000006</v>
      </c>
      <c r="I2230" s="211"/>
      <c r="J2230" s="207"/>
      <c r="K2230" s="207"/>
      <c r="L2230" s="212"/>
      <c r="M2230" s="213"/>
      <c r="N2230" s="214"/>
      <c r="O2230" s="214"/>
      <c r="P2230" s="214"/>
      <c r="Q2230" s="214"/>
      <c r="R2230" s="214"/>
      <c r="S2230" s="214"/>
      <c r="T2230" s="215"/>
      <c r="AT2230" s="216" t="s">
        <v>254</v>
      </c>
      <c r="AU2230" s="216" t="s">
        <v>86</v>
      </c>
      <c r="AV2230" s="13" t="s">
        <v>86</v>
      </c>
      <c r="AW2230" s="13" t="s">
        <v>37</v>
      </c>
      <c r="AX2230" s="13" t="s">
        <v>76</v>
      </c>
      <c r="AY2230" s="216" t="s">
        <v>142</v>
      </c>
    </row>
    <row r="2231" spans="2:51" s="13" customFormat="1" ht="11.25">
      <c r="B2231" s="206"/>
      <c r="C2231" s="207"/>
      <c r="D2231" s="198" t="s">
        <v>254</v>
      </c>
      <c r="E2231" s="208" t="s">
        <v>19</v>
      </c>
      <c r="F2231" s="209" t="s">
        <v>1949</v>
      </c>
      <c r="G2231" s="207"/>
      <c r="H2231" s="210">
        <v>13.73</v>
      </c>
      <c r="I2231" s="211"/>
      <c r="J2231" s="207"/>
      <c r="K2231" s="207"/>
      <c r="L2231" s="212"/>
      <c r="M2231" s="213"/>
      <c r="N2231" s="214"/>
      <c r="O2231" s="214"/>
      <c r="P2231" s="214"/>
      <c r="Q2231" s="214"/>
      <c r="R2231" s="214"/>
      <c r="S2231" s="214"/>
      <c r="T2231" s="215"/>
      <c r="AT2231" s="216" t="s">
        <v>254</v>
      </c>
      <c r="AU2231" s="216" t="s">
        <v>86</v>
      </c>
      <c r="AV2231" s="13" t="s">
        <v>86</v>
      </c>
      <c r="AW2231" s="13" t="s">
        <v>37</v>
      </c>
      <c r="AX2231" s="13" t="s">
        <v>76</v>
      </c>
      <c r="AY2231" s="216" t="s">
        <v>142</v>
      </c>
    </row>
    <row r="2232" spans="2:51" s="13" customFormat="1" ht="11.25">
      <c r="B2232" s="206"/>
      <c r="C2232" s="207"/>
      <c r="D2232" s="198" t="s">
        <v>254</v>
      </c>
      <c r="E2232" s="208" t="s">
        <v>19</v>
      </c>
      <c r="F2232" s="209" t="s">
        <v>1950</v>
      </c>
      <c r="G2232" s="207"/>
      <c r="H2232" s="210">
        <v>0</v>
      </c>
      <c r="I2232" s="211"/>
      <c r="J2232" s="207"/>
      <c r="K2232" s="207"/>
      <c r="L2232" s="212"/>
      <c r="M2232" s="213"/>
      <c r="N2232" s="214"/>
      <c r="O2232" s="214"/>
      <c r="P2232" s="214"/>
      <c r="Q2232" s="214"/>
      <c r="R2232" s="214"/>
      <c r="S2232" s="214"/>
      <c r="T2232" s="215"/>
      <c r="AT2232" s="216" t="s">
        <v>254</v>
      </c>
      <c r="AU2232" s="216" t="s">
        <v>86</v>
      </c>
      <c r="AV2232" s="13" t="s">
        <v>86</v>
      </c>
      <c r="AW2232" s="13" t="s">
        <v>37</v>
      </c>
      <c r="AX2232" s="13" t="s">
        <v>76</v>
      </c>
      <c r="AY2232" s="216" t="s">
        <v>142</v>
      </c>
    </row>
    <row r="2233" spans="2:51" s="13" customFormat="1" ht="11.25">
      <c r="B2233" s="206"/>
      <c r="C2233" s="207"/>
      <c r="D2233" s="198" t="s">
        <v>254</v>
      </c>
      <c r="E2233" s="208" t="s">
        <v>19</v>
      </c>
      <c r="F2233" s="209" t="s">
        <v>1951</v>
      </c>
      <c r="G2233" s="207"/>
      <c r="H2233" s="210">
        <v>9.56</v>
      </c>
      <c r="I2233" s="211"/>
      <c r="J2233" s="207"/>
      <c r="K2233" s="207"/>
      <c r="L2233" s="212"/>
      <c r="M2233" s="213"/>
      <c r="N2233" s="214"/>
      <c r="O2233" s="214"/>
      <c r="P2233" s="214"/>
      <c r="Q2233" s="214"/>
      <c r="R2233" s="214"/>
      <c r="S2233" s="214"/>
      <c r="T2233" s="215"/>
      <c r="AT2233" s="216" t="s">
        <v>254</v>
      </c>
      <c r="AU2233" s="216" t="s">
        <v>86</v>
      </c>
      <c r="AV2233" s="13" t="s">
        <v>86</v>
      </c>
      <c r="AW2233" s="13" t="s">
        <v>37</v>
      </c>
      <c r="AX2233" s="13" t="s">
        <v>76</v>
      </c>
      <c r="AY2233" s="216" t="s">
        <v>142</v>
      </c>
    </row>
    <row r="2234" spans="2:51" s="13" customFormat="1" ht="22.5">
      <c r="B2234" s="206"/>
      <c r="C2234" s="207"/>
      <c r="D2234" s="198" t="s">
        <v>254</v>
      </c>
      <c r="E2234" s="208" t="s">
        <v>19</v>
      </c>
      <c r="F2234" s="209" t="s">
        <v>1952</v>
      </c>
      <c r="G2234" s="207"/>
      <c r="H2234" s="210">
        <v>5.6269999999999998</v>
      </c>
      <c r="I2234" s="211"/>
      <c r="J2234" s="207"/>
      <c r="K2234" s="207"/>
      <c r="L2234" s="212"/>
      <c r="M2234" s="213"/>
      <c r="N2234" s="214"/>
      <c r="O2234" s="214"/>
      <c r="P2234" s="214"/>
      <c r="Q2234" s="214"/>
      <c r="R2234" s="214"/>
      <c r="S2234" s="214"/>
      <c r="T2234" s="215"/>
      <c r="AT2234" s="216" t="s">
        <v>254</v>
      </c>
      <c r="AU2234" s="216" t="s">
        <v>86</v>
      </c>
      <c r="AV2234" s="13" t="s">
        <v>86</v>
      </c>
      <c r="AW2234" s="13" t="s">
        <v>37</v>
      </c>
      <c r="AX2234" s="13" t="s">
        <v>76</v>
      </c>
      <c r="AY2234" s="216" t="s">
        <v>142</v>
      </c>
    </row>
    <row r="2235" spans="2:51" s="13" customFormat="1" ht="22.5">
      <c r="B2235" s="206"/>
      <c r="C2235" s="207"/>
      <c r="D2235" s="198" t="s">
        <v>254</v>
      </c>
      <c r="E2235" s="208" t="s">
        <v>19</v>
      </c>
      <c r="F2235" s="209" t="s">
        <v>2989</v>
      </c>
      <c r="G2235" s="207"/>
      <c r="H2235" s="210">
        <v>0</v>
      </c>
      <c r="I2235" s="211"/>
      <c r="J2235" s="207"/>
      <c r="K2235" s="207"/>
      <c r="L2235" s="212"/>
      <c r="M2235" s="213"/>
      <c r="N2235" s="214"/>
      <c r="O2235" s="214"/>
      <c r="P2235" s="214"/>
      <c r="Q2235" s="214"/>
      <c r="R2235" s="214"/>
      <c r="S2235" s="214"/>
      <c r="T2235" s="215"/>
      <c r="AT2235" s="216" t="s">
        <v>254</v>
      </c>
      <c r="AU2235" s="216" t="s">
        <v>86</v>
      </c>
      <c r="AV2235" s="13" t="s">
        <v>86</v>
      </c>
      <c r="AW2235" s="13" t="s">
        <v>37</v>
      </c>
      <c r="AX2235" s="13" t="s">
        <v>76</v>
      </c>
      <c r="AY2235" s="216" t="s">
        <v>142</v>
      </c>
    </row>
    <row r="2236" spans="2:51" s="13" customFormat="1" ht="22.5">
      <c r="B2236" s="206"/>
      <c r="C2236" s="207"/>
      <c r="D2236" s="198" t="s">
        <v>254</v>
      </c>
      <c r="E2236" s="208" t="s">
        <v>19</v>
      </c>
      <c r="F2236" s="209" t="s">
        <v>2990</v>
      </c>
      <c r="G2236" s="207"/>
      <c r="H2236" s="210">
        <v>0</v>
      </c>
      <c r="I2236" s="211"/>
      <c r="J2236" s="207"/>
      <c r="K2236" s="207"/>
      <c r="L2236" s="212"/>
      <c r="M2236" s="213"/>
      <c r="N2236" s="214"/>
      <c r="O2236" s="214"/>
      <c r="P2236" s="214"/>
      <c r="Q2236" s="214"/>
      <c r="R2236" s="214"/>
      <c r="S2236" s="214"/>
      <c r="T2236" s="215"/>
      <c r="AT2236" s="216" t="s">
        <v>254</v>
      </c>
      <c r="AU2236" s="216" t="s">
        <v>86</v>
      </c>
      <c r="AV2236" s="13" t="s">
        <v>86</v>
      </c>
      <c r="AW2236" s="13" t="s">
        <v>37</v>
      </c>
      <c r="AX2236" s="13" t="s">
        <v>76</v>
      </c>
      <c r="AY2236" s="216" t="s">
        <v>142</v>
      </c>
    </row>
    <row r="2237" spans="2:51" s="13" customFormat="1" ht="11.25">
      <c r="B2237" s="206"/>
      <c r="C2237" s="207"/>
      <c r="D2237" s="198" t="s">
        <v>254</v>
      </c>
      <c r="E2237" s="208" t="s">
        <v>19</v>
      </c>
      <c r="F2237" s="209" t="s">
        <v>2977</v>
      </c>
      <c r="G2237" s="207"/>
      <c r="H2237" s="210">
        <v>-16.739999999999998</v>
      </c>
      <c r="I2237" s="211"/>
      <c r="J2237" s="207"/>
      <c r="K2237" s="207"/>
      <c r="L2237" s="212"/>
      <c r="M2237" s="213"/>
      <c r="N2237" s="214"/>
      <c r="O2237" s="214"/>
      <c r="P2237" s="214"/>
      <c r="Q2237" s="214"/>
      <c r="R2237" s="214"/>
      <c r="S2237" s="214"/>
      <c r="T2237" s="215"/>
      <c r="AT2237" s="216" t="s">
        <v>254</v>
      </c>
      <c r="AU2237" s="216" t="s">
        <v>86</v>
      </c>
      <c r="AV2237" s="13" t="s">
        <v>86</v>
      </c>
      <c r="AW2237" s="13" t="s">
        <v>37</v>
      </c>
      <c r="AX2237" s="13" t="s">
        <v>76</v>
      </c>
      <c r="AY2237" s="216" t="s">
        <v>142</v>
      </c>
    </row>
    <row r="2238" spans="2:51" s="13" customFormat="1" ht="11.25">
      <c r="B2238" s="206"/>
      <c r="C2238" s="207"/>
      <c r="D2238" s="198" t="s">
        <v>254</v>
      </c>
      <c r="E2238" s="208" t="s">
        <v>19</v>
      </c>
      <c r="F2238" s="209" t="s">
        <v>2978</v>
      </c>
      <c r="G2238" s="207"/>
      <c r="H2238" s="210">
        <v>-7.73</v>
      </c>
      <c r="I2238" s="211"/>
      <c r="J2238" s="207"/>
      <c r="K2238" s="207"/>
      <c r="L2238" s="212"/>
      <c r="M2238" s="213"/>
      <c r="N2238" s="214"/>
      <c r="O2238" s="214"/>
      <c r="P2238" s="214"/>
      <c r="Q2238" s="214"/>
      <c r="R2238" s="214"/>
      <c r="S2238" s="214"/>
      <c r="T2238" s="215"/>
      <c r="AT2238" s="216" t="s">
        <v>254</v>
      </c>
      <c r="AU2238" s="216" t="s">
        <v>86</v>
      </c>
      <c r="AV2238" s="13" t="s">
        <v>86</v>
      </c>
      <c r="AW2238" s="13" t="s">
        <v>37</v>
      </c>
      <c r="AX2238" s="13" t="s">
        <v>76</v>
      </c>
      <c r="AY2238" s="216" t="s">
        <v>142</v>
      </c>
    </row>
    <row r="2239" spans="2:51" s="13" customFormat="1" ht="11.25">
      <c r="B2239" s="206"/>
      <c r="C2239" s="207"/>
      <c r="D2239" s="198" t="s">
        <v>254</v>
      </c>
      <c r="E2239" s="208" t="s">
        <v>19</v>
      </c>
      <c r="F2239" s="209" t="s">
        <v>2979</v>
      </c>
      <c r="G2239" s="207"/>
      <c r="H2239" s="210">
        <v>-11.93</v>
      </c>
      <c r="I2239" s="211"/>
      <c r="J2239" s="207"/>
      <c r="K2239" s="207"/>
      <c r="L2239" s="212"/>
      <c r="M2239" s="213"/>
      <c r="N2239" s="214"/>
      <c r="O2239" s="214"/>
      <c r="P2239" s="214"/>
      <c r="Q2239" s="214"/>
      <c r="R2239" s="214"/>
      <c r="S2239" s="214"/>
      <c r="T2239" s="215"/>
      <c r="AT2239" s="216" t="s">
        <v>254</v>
      </c>
      <c r="AU2239" s="216" t="s">
        <v>86</v>
      </c>
      <c r="AV2239" s="13" t="s">
        <v>86</v>
      </c>
      <c r="AW2239" s="13" t="s">
        <v>37</v>
      </c>
      <c r="AX2239" s="13" t="s">
        <v>76</v>
      </c>
      <c r="AY2239" s="216" t="s">
        <v>142</v>
      </c>
    </row>
    <row r="2240" spans="2:51" s="13" customFormat="1" ht="11.25">
      <c r="B2240" s="206"/>
      <c r="C2240" s="207"/>
      <c r="D2240" s="198" t="s">
        <v>254</v>
      </c>
      <c r="E2240" s="208" t="s">
        <v>19</v>
      </c>
      <c r="F2240" s="209" t="s">
        <v>2980</v>
      </c>
      <c r="G2240" s="207"/>
      <c r="H2240" s="210">
        <v>-8</v>
      </c>
      <c r="I2240" s="211"/>
      <c r="J2240" s="207"/>
      <c r="K2240" s="207"/>
      <c r="L2240" s="212"/>
      <c r="M2240" s="213"/>
      <c r="N2240" s="214"/>
      <c r="O2240" s="214"/>
      <c r="P2240" s="214"/>
      <c r="Q2240" s="214"/>
      <c r="R2240" s="214"/>
      <c r="S2240" s="214"/>
      <c r="T2240" s="215"/>
      <c r="AT2240" s="216" t="s">
        <v>254</v>
      </c>
      <c r="AU2240" s="216" t="s">
        <v>86</v>
      </c>
      <c r="AV2240" s="13" t="s">
        <v>86</v>
      </c>
      <c r="AW2240" s="13" t="s">
        <v>37</v>
      </c>
      <c r="AX2240" s="13" t="s">
        <v>76</v>
      </c>
      <c r="AY2240" s="216" t="s">
        <v>142</v>
      </c>
    </row>
    <row r="2241" spans="1:65" s="14" customFormat="1" ht="11.25">
      <c r="B2241" s="217"/>
      <c r="C2241" s="218"/>
      <c r="D2241" s="198" t="s">
        <v>254</v>
      </c>
      <c r="E2241" s="219" t="s">
        <v>19</v>
      </c>
      <c r="F2241" s="220" t="s">
        <v>266</v>
      </c>
      <c r="G2241" s="218"/>
      <c r="H2241" s="221">
        <v>33.767000000000003</v>
      </c>
      <c r="I2241" s="222"/>
      <c r="J2241" s="218"/>
      <c r="K2241" s="218"/>
      <c r="L2241" s="223"/>
      <c r="M2241" s="224"/>
      <c r="N2241" s="225"/>
      <c r="O2241" s="225"/>
      <c r="P2241" s="225"/>
      <c r="Q2241" s="225"/>
      <c r="R2241" s="225"/>
      <c r="S2241" s="225"/>
      <c r="T2241" s="226"/>
      <c r="AT2241" s="227" t="s">
        <v>254</v>
      </c>
      <c r="AU2241" s="227" t="s">
        <v>86</v>
      </c>
      <c r="AV2241" s="14" t="s">
        <v>167</v>
      </c>
      <c r="AW2241" s="14" t="s">
        <v>37</v>
      </c>
      <c r="AX2241" s="14" t="s">
        <v>84</v>
      </c>
      <c r="AY2241" s="227" t="s">
        <v>142</v>
      </c>
    </row>
    <row r="2242" spans="1:65" s="12" customFormat="1" ht="22.9" customHeight="1">
      <c r="B2242" s="164"/>
      <c r="C2242" s="165"/>
      <c r="D2242" s="166" t="s">
        <v>75</v>
      </c>
      <c r="E2242" s="178" t="s">
        <v>2991</v>
      </c>
      <c r="F2242" s="178" t="s">
        <v>2992</v>
      </c>
      <c r="G2242" s="165"/>
      <c r="H2242" s="165"/>
      <c r="I2242" s="168"/>
      <c r="J2242" s="179">
        <f>BK2242</f>
        <v>0</v>
      </c>
      <c r="K2242" s="165"/>
      <c r="L2242" s="170"/>
      <c r="M2242" s="171"/>
      <c r="N2242" s="172"/>
      <c r="O2242" s="172"/>
      <c r="P2242" s="173">
        <f>SUM(P2243:P2249)</f>
        <v>0</v>
      </c>
      <c r="Q2242" s="172"/>
      <c r="R2242" s="173">
        <f>SUM(R2243:R2249)</f>
        <v>0.44475606000000001</v>
      </c>
      <c r="S2242" s="172"/>
      <c r="T2242" s="174">
        <f>SUM(T2243:T2249)</f>
        <v>0</v>
      </c>
      <c r="AR2242" s="175" t="s">
        <v>86</v>
      </c>
      <c r="AT2242" s="176" t="s">
        <v>75</v>
      </c>
      <c r="AU2242" s="176" t="s">
        <v>84</v>
      </c>
      <c r="AY2242" s="175" t="s">
        <v>142</v>
      </c>
      <c r="BK2242" s="177">
        <f>SUM(BK2243:BK2249)</f>
        <v>0</v>
      </c>
    </row>
    <row r="2243" spans="1:65" s="2" customFormat="1" ht="49.15" customHeight="1">
      <c r="A2243" s="36"/>
      <c r="B2243" s="37"/>
      <c r="C2243" s="180" t="s">
        <v>2993</v>
      </c>
      <c r="D2243" s="180" t="s">
        <v>145</v>
      </c>
      <c r="E2243" s="181" t="s">
        <v>2994</v>
      </c>
      <c r="F2243" s="182" t="s">
        <v>2995</v>
      </c>
      <c r="G2243" s="183" t="s">
        <v>514</v>
      </c>
      <c r="H2243" s="184">
        <v>12</v>
      </c>
      <c r="I2243" s="185"/>
      <c r="J2243" s="186">
        <f>ROUND(I2243*H2243,2)</f>
        <v>0</v>
      </c>
      <c r="K2243" s="182" t="s">
        <v>19</v>
      </c>
      <c r="L2243" s="41"/>
      <c r="M2243" s="187" t="s">
        <v>19</v>
      </c>
      <c r="N2243" s="188" t="s">
        <v>47</v>
      </c>
      <c r="O2243" s="66"/>
      <c r="P2243" s="189">
        <f>O2243*H2243</f>
        <v>0</v>
      </c>
      <c r="Q2243" s="189">
        <v>0</v>
      </c>
      <c r="R2243" s="189">
        <f>Q2243*H2243</f>
        <v>0</v>
      </c>
      <c r="S2243" s="189">
        <v>0</v>
      </c>
      <c r="T2243" s="190">
        <f>S2243*H2243</f>
        <v>0</v>
      </c>
      <c r="U2243" s="36"/>
      <c r="V2243" s="36"/>
      <c r="W2243" s="36"/>
      <c r="X2243" s="36"/>
      <c r="Y2243" s="36"/>
      <c r="Z2243" s="36"/>
      <c r="AA2243" s="36"/>
      <c r="AB2243" s="36"/>
      <c r="AC2243" s="36"/>
      <c r="AD2243" s="36"/>
      <c r="AE2243" s="36"/>
      <c r="AR2243" s="191" t="s">
        <v>339</v>
      </c>
      <c r="AT2243" s="191" t="s">
        <v>145</v>
      </c>
      <c r="AU2243" s="191" t="s">
        <v>86</v>
      </c>
      <c r="AY2243" s="19" t="s">
        <v>142</v>
      </c>
      <c r="BE2243" s="192">
        <f>IF(N2243="základní",J2243,0)</f>
        <v>0</v>
      </c>
      <c r="BF2243" s="192">
        <f>IF(N2243="snížená",J2243,0)</f>
        <v>0</v>
      </c>
      <c r="BG2243" s="192">
        <f>IF(N2243="zákl. přenesená",J2243,0)</f>
        <v>0</v>
      </c>
      <c r="BH2243" s="192">
        <f>IF(N2243="sníž. přenesená",J2243,0)</f>
        <v>0</v>
      </c>
      <c r="BI2243" s="192">
        <f>IF(N2243="nulová",J2243,0)</f>
        <v>0</v>
      </c>
      <c r="BJ2243" s="19" t="s">
        <v>84</v>
      </c>
      <c r="BK2243" s="192">
        <f>ROUND(I2243*H2243,2)</f>
        <v>0</v>
      </c>
      <c r="BL2243" s="19" t="s">
        <v>339</v>
      </c>
      <c r="BM2243" s="191" t="s">
        <v>2996</v>
      </c>
    </row>
    <row r="2244" spans="1:65" s="2" customFormat="1" ht="33" customHeight="1">
      <c r="A2244" s="36"/>
      <c r="B2244" s="37"/>
      <c r="C2244" s="228" t="s">
        <v>2997</v>
      </c>
      <c r="D2244" s="228" t="s">
        <v>351</v>
      </c>
      <c r="E2244" s="229" t="s">
        <v>2998</v>
      </c>
      <c r="F2244" s="230" t="s">
        <v>2999</v>
      </c>
      <c r="G2244" s="231" t="s">
        <v>251</v>
      </c>
      <c r="H2244" s="232">
        <v>46.08</v>
      </c>
      <c r="I2244" s="233"/>
      <c r="J2244" s="234">
        <f>ROUND(I2244*H2244,2)</f>
        <v>0</v>
      </c>
      <c r="K2244" s="230" t="s">
        <v>19</v>
      </c>
      <c r="L2244" s="235"/>
      <c r="M2244" s="236" t="s">
        <v>19</v>
      </c>
      <c r="N2244" s="237" t="s">
        <v>47</v>
      </c>
      <c r="O2244" s="66"/>
      <c r="P2244" s="189">
        <f>O2244*H2244</f>
        <v>0</v>
      </c>
      <c r="Q2244" s="189">
        <v>7.1999999999999998E-3</v>
      </c>
      <c r="R2244" s="189">
        <f>Q2244*H2244</f>
        <v>0.33177599999999996</v>
      </c>
      <c r="S2244" s="189">
        <v>0</v>
      </c>
      <c r="T2244" s="190">
        <f>S2244*H2244</f>
        <v>0</v>
      </c>
      <c r="U2244" s="36"/>
      <c r="V2244" s="36"/>
      <c r="W2244" s="36"/>
      <c r="X2244" s="36"/>
      <c r="Y2244" s="36"/>
      <c r="Z2244" s="36"/>
      <c r="AA2244" s="36"/>
      <c r="AB2244" s="36"/>
      <c r="AC2244" s="36"/>
      <c r="AD2244" s="36"/>
      <c r="AE2244" s="36"/>
      <c r="AR2244" s="191" t="s">
        <v>437</v>
      </c>
      <c r="AT2244" s="191" t="s">
        <v>351</v>
      </c>
      <c r="AU2244" s="191" t="s">
        <v>86</v>
      </c>
      <c r="AY2244" s="19" t="s">
        <v>142</v>
      </c>
      <c r="BE2244" s="192">
        <f>IF(N2244="základní",J2244,0)</f>
        <v>0</v>
      </c>
      <c r="BF2244" s="192">
        <f>IF(N2244="snížená",J2244,0)</f>
        <v>0</v>
      </c>
      <c r="BG2244" s="192">
        <f>IF(N2244="zákl. přenesená",J2244,0)</f>
        <v>0</v>
      </c>
      <c r="BH2244" s="192">
        <f>IF(N2244="sníž. přenesená",J2244,0)</f>
        <v>0</v>
      </c>
      <c r="BI2244" s="192">
        <f>IF(N2244="nulová",J2244,0)</f>
        <v>0</v>
      </c>
      <c r="BJ2244" s="19" t="s">
        <v>84</v>
      </c>
      <c r="BK2244" s="192">
        <f>ROUND(I2244*H2244,2)</f>
        <v>0</v>
      </c>
      <c r="BL2244" s="19" t="s">
        <v>339</v>
      </c>
      <c r="BM2244" s="191" t="s">
        <v>3000</v>
      </c>
    </row>
    <row r="2245" spans="1:65" s="13" customFormat="1" ht="11.25">
      <c r="B2245" s="206"/>
      <c r="C2245" s="207"/>
      <c r="D2245" s="198" t="s">
        <v>254</v>
      </c>
      <c r="E2245" s="208" t="s">
        <v>19</v>
      </c>
      <c r="F2245" s="209" t="s">
        <v>3001</v>
      </c>
      <c r="G2245" s="207"/>
      <c r="H2245" s="210">
        <v>46.08</v>
      </c>
      <c r="I2245" s="211"/>
      <c r="J2245" s="207"/>
      <c r="K2245" s="207"/>
      <c r="L2245" s="212"/>
      <c r="M2245" s="213"/>
      <c r="N2245" s="214"/>
      <c r="O2245" s="214"/>
      <c r="P2245" s="214"/>
      <c r="Q2245" s="214"/>
      <c r="R2245" s="214"/>
      <c r="S2245" s="214"/>
      <c r="T2245" s="215"/>
      <c r="AT2245" s="216" t="s">
        <v>254</v>
      </c>
      <c r="AU2245" s="216" t="s">
        <v>86</v>
      </c>
      <c r="AV2245" s="13" t="s">
        <v>86</v>
      </c>
      <c r="AW2245" s="13" t="s">
        <v>37</v>
      </c>
      <c r="AX2245" s="13" t="s">
        <v>84</v>
      </c>
      <c r="AY2245" s="216" t="s">
        <v>142</v>
      </c>
    </row>
    <row r="2246" spans="1:65" s="2" customFormat="1" ht="24.2" customHeight="1">
      <c r="A2246" s="36"/>
      <c r="B2246" s="37"/>
      <c r="C2246" s="228" t="s">
        <v>3002</v>
      </c>
      <c r="D2246" s="228" t="s">
        <v>351</v>
      </c>
      <c r="E2246" s="229" t="s">
        <v>3003</v>
      </c>
      <c r="F2246" s="230" t="s">
        <v>3004</v>
      </c>
      <c r="G2246" s="231" t="s">
        <v>251</v>
      </c>
      <c r="H2246" s="232">
        <v>12</v>
      </c>
      <c r="I2246" s="233"/>
      <c r="J2246" s="234">
        <f>ROUND(I2246*H2246,2)</f>
        <v>0</v>
      </c>
      <c r="K2246" s="230" t="s">
        <v>19</v>
      </c>
      <c r="L2246" s="235"/>
      <c r="M2246" s="236" t="s">
        <v>19</v>
      </c>
      <c r="N2246" s="237" t="s">
        <v>47</v>
      </c>
      <c r="O2246" s="66"/>
      <c r="P2246" s="189">
        <f>O2246*H2246</f>
        <v>0</v>
      </c>
      <c r="Q2246" s="189">
        <v>7.1999999999999998E-3</v>
      </c>
      <c r="R2246" s="189">
        <f>Q2246*H2246</f>
        <v>8.6400000000000005E-2</v>
      </c>
      <c r="S2246" s="189">
        <v>0</v>
      </c>
      <c r="T2246" s="190">
        <f>S2246*H2246</f>
        <v>0</v>
      </c>
      <c r="U2246" s="36"/>
      <c r="V2246" s="36"/>
      <c r="W2246" s="36"/>
      <c r="X2246" s="36"/>
      <c r="Y2246" s="36"/>
      <c r="Z2246" s="36"/>
      <c r="AA2246" s="36"/>
      <c r="AB2246" s="36"/>
      <c r="AC2246" s="36"/>
      <c r="AD2246" s="36"/>
      <c r="AE2246" s="36"/>
      <c r="AR2246" s="191" t="s">
        <v>437</v>
      </c>
      <c r="AT2246" s="191" t="s">
        <v>351</v>
      </c>
      <c r="AU2246" s="191" t="s">
        <v>86</v>
      </c>
      <c r="AY2246" s="19" t="s">
        <v>142</v>
      </c>
      <c r="BE2246" s="192">
        <f>IF(N2246="základní",J2246,0)</f>
        <v>0</v>
      </c>
      <c r="BF2246" s="192">
        <f>IF(N2246="snížená",J2246,0)</f>
        <v>0</v>
      </c>
      <c r="BG2246" s="192">
        <f>IF(N2246="zákl. přenesená",J2246,0)</f>
        <v>0</v>
      </c>
      <c r="BH2246" s="192">
        <f>IF(N2246="sníž. přenesená",J2246,0)</f>
        <v>0</v>
      </c>
      <c r="BI2246" s="192">
        <f>IF(N2246="nulová",J2246,0)</f>
        <v>0</v>
      </c>
      <c r="BJ2246" s="19" t="s">
        <v>84</v>
      </c>
      <c r="BK2246" s="192">
        <f>ROUND(I2246*H2246,2)</f>
        <v>0</v>
      </c>
      <c r="BL2246" s="19" t="s">
        <v>339</v>
      </c>
      <c r="BM2246" s="191" t="s">
        <v>3005</v>
      </c>
    </row>
    <row r="2247" spans="1:65" s="2" customFormat="1" ht="33" customHeight="1">
      <c r="A2247" s="36"/>
      <c r="B2247" s="37"/>
      <c r="C2247" s="180" t="s">
        <v>3006</v>
      </c>
      <c r="D2247" s="180" t="s">
        <v>145</v>
      </c>
      <c r="E2247" s="181" t="s">
        <v>3007</v>
      </c>
      <c r="F2247" s="182" t="s">
        <v>3008</v>
      </c>
      <c r="G2247" s="183" t="s">
        <v>514</v>
      </c>
      <c r="H2247" s="184">
        <v>3</v>
      </c>
      <c r="I2247" s="185"/>
      <c r="J2247" s="186">
        <f>ROUND(I2247*H2247,2)</f>
        <v>0</v>
      </c>
      <c r="K2247" s="182" t="s">
        <v>19</v>
      </c>
      <c r="L2247" s="41"/>
      <c r="M2247" s="187" t="s">
        <v>19</v>
      </c>
      <c r="N2247" s="188" t="s">
        <v>47</v>
      </c>
      <c r="O2247" s="66"/>
      <c r="P2247" s="189">
        <f>O2247*H2247</f>
        <v>0</v>
      </c>
      <c r="Q2247" s="189">
        <v>0</v>
      </c>
      <c r="R2247" s="189">
        <f>Q2247*H2247</f>
        <v>0</v>
      </c>
      <c r="S2247" s="189">
        <v>0</v>
      </c>
      <c r="T2247" s="190">
        <f>S2247*H2247</f>
        <v>0</v>
      </c>
      <c r="U2247" s="36"/>
      <c r="V2247" s="36"/>
      <c r="W2247" s="36"/>
      <c r="X2247" s="36"/>
      <c r="Y2247" s="36"/>
      <c r="Z2247" s="36"/>
      <c r="AA2247" s="36"/>
      <c r="AB2247" s="36"/>
      <c r="AC2247" s="36"/>
      <c r="AD2247" s="36"/>
      <c r="AE2247" s="36"/>
      <c r="AR2247" s="191" t="s">
        <v>339</v>
      </c>
      <c r="AT2247" s="191" t="s">
        <v>145</v>
      </c>
      <c r="AU2247" s="191" t="s">
        <v>86</v>
      </c>
      <c r="AY2247" s="19" t="s">
        <v>142</v>
      </c>
      <c r="BE2247" s="192">
        <f>IF(N2247="základní",J2247,0)</f>
        <v>0</v>
      </c>
      <c r="BF2247" s="192">
        <f>IF(N2247="snížená",J2247,0)</f>
        <v>0</v>
      </c>
      <c r="BG2247" s="192">
        <f>IF(N2247="zákl. přenesená",J2247,0)</f>
        <v>0</v>
      </c>
      <c r="BH2247" s="192">
        <f>IF(N2247="sníž. přenesená",J2247,0)</f>
        <v>0</v>
      </c>
      <c r="BI2247" s="192">
        <f>IF(N2247="nulová",J2247,0)</f>
        <v>0</v>
      </c>
      <c r="BJ2247" s="19" t="s">
        <v>84</v>
      </c>
      <c r="BK2247" s="192">
        <f>ROUND(I2247*H2247,2)</f>
        <v>0</v>
      </c>
      <c r="BL2247" s="19" t="s">
        <v>339</v>
      </c>
      <c r="BM2247" s="191" t="s">
        <v>3009</v>
      </c>
    </row>
    <row r="2248" spans="1:65" s="2" customFormat="1" ht="24.2" customHeight="1">
      <c r="A2248" s="36"/>
      <c r="B2248" s="37"/>
      <c r="C2248" s="228" t="s">
        <v>3010</v>
      </c>
      <c r="D2248" s="228" t="s">
        <v>351</v>
      </c>
      <c r="E2248" s="229" t="s">
        <v>3011</v>
      </c>
      <c r="F2248" s="230" t="s">
        <v>3012</v>
      </c>
      <c r="G2248" s="231" t="s">
        <v>251</v>
      </c>
      <c r="H2248" s="232">
        <v>8.6579999999999995</v>
      </c>
      <c r="I2248" s="233"/>
      <c r="J2248" s="234">
        <f>ROUND(I2248*H2248,2)</f>
        <v>0</v>
      </c>
      <c r="K2248" s="230" t="s">
        <v>19</v>
      </c>
      <c r="L2248" s="235"/>
      <c r="M2248" s="236" t="s">
        <v>19</v>
      </c>
      <c r="N2248" s="237" t="s">
        <v>47</v>
      </c>
      <c r="O2248" s="66"/>
      <c r="P2248" s="189">
        <f>O2248*H2248</f>
        <v>0</v>
      </c>
      <c r="Q2248" s="189">
        <v>3.0699999999999998E-3</v>
      </c>
      <c r="R2248" s="189">
        <f>Q2248*H2248</f>
        <v>2.6580059999999996E-2</v>
      </c>
      <c r="S2248" s="189">
        <v>0</v>
      </c>
      <c r="T2248" s="190">
        <f>S2248*H2248</f>
        <v>0</v>
      </c>
      <c r="U2248" s="36"/>
      <c r="V2248" s="36"/>
      <c r="W2248" s="36"/>
      <c r="X2248" s="36"/>
      <c r="Y2248" s="36"/>
      <c r="Z2248" s="36"/>
      <c r="AA2248" s="36"/>
      <c r="AB2248" s="36"/>
      <c r="AC2248" s="36"/>
      <c r="AD2248" s="36"/>
      <c r="AE2248" s="36"/>
      <c r="AR2248" s="191" t="s">
        <v>437</v>
      </c>
      <c r="AT2248" s="191" t="s">
        <v>351</v>
      </c>
      <c r="AU2248" s="191" t="s">
        <v>86</v>
      </c>
      <c r="AY2248" s="19" t="s">
        <v>142</v>
      </c>
      <c r="BE2248" s="192">
        <f>IF(N2248="základní",J2248,0)</f>
        <v>0</v>
      </c>
      <c r="BF2248" s="192">
        <f>IF(N2248="snížená",J2248,0)</f>
        <v>0</v>
      </c>
      <c r="BG2248" s="192">
        <f>IF(N2248="zákl. přenesená",J2248,0)</f>
        <v>0</v>
      </c>
      <c r="BH2248" s="192">
        <f>IF(N2248="sníž. přenesená",J2248,0)</f>
        <v>0</v>
      </c>
      <c r="BI2248" s="192">
        <f>IF(N2248="nulová",J2248,0)</f>
        <v>0</v>
      </c>
      <c r="BJ2248" s="19" t="s">
        <v>84</v>
      </c>
      <c r="BK2248" s="192">
        <f>ROUND(I2248*H2248,2)</f>
        <v>0</v>
      </c>
      <c r="BL2248" s="19" t="s">
        <v>339</v>
      </c>
      <c r="BM2248" s="191" t="s">
        <v>3013</v>
      </c>
    </row>
    <row r="2249" spans="1:65" s="13" customFormat="1" ht="11.25">
      <c r="B2249" s="206"/>
      <c r="C2249" s="207"/>
      <c r="D2249" s="198" t="s">
        <v>254</v>
      </c>
      <c r="E2249" s="208" t="s">
        <v>19</v>
      </c>
      <c r="F2249" s="209" t="s">
        <v>3014</v>
      </c>
      <c r="G2249" s="207"/>
      <c r="H2249" s="210">
        <v>8.6579999999999995</v>
      </c>
      <c r="I2249" s="211"/>
      <c r="J2249" s="207"/>
      <c r="K2249" s="207"/>
      <c r="L2249" s="212"/>
      <c r="M2249" s="213"/>
      <c r="N2249" s="214"/>
      <c r="O2249" s="214"/>
      <c r="P2249" s="214"/>
      <c r="Q2249" s="214"/>
      <c r="R2249" s="214"/>
      <c r="S2249" s="214"/>
      <c r="T2249" s="215"/>
      <c r="AT2249" s="216" t="s">
        <v>254</v>
      </c>
      <c r="AU2249" s="216" t="s">
        <v>86</v>
      </c>
      <c r="AV2249" s="13" t="s">
        <v>86</v>
      </c>
      <c r="AW2249" s="13" t="s">
        <v>37</v>
      </c>
      <c r="AX2249" s="13" t="s">
        <v>84</v>
      </c>
      <c r="AY2249" s="216" t="s">
        <v>142</v>
      </c>
    </row>
    <row r="2250" spans="1:65" s="12" customFormat="1" ht="25.9" customHeight="1">
      <c r="B2250" s="164"/>
      <c r="C2250" s="165"/>
      <c r="D2250" s="166" t="s">
        <v>75</v>
      </c>
      <c r="E2250" s="167" t="s">
        <v>139</v>
      </c>
      <c r="F2250" s="167" t="s">
        <v>140</v>
      </c>
      <c r="G2250" s="165"/>
      <c r="H2250" s="165"/>
      <c r="I2250" s="168"/>
      <c r="J2250" s="169">
        <f>BK2250</f>
        <v>0</v>
      </c>
      <c r="K2250" s="165"/>
      <c r="L2250" s="170"/>
      <c r="M2250" s="171"/>
      <c r="N2250" s="172"/>
      <c r="O2250" s="172"/>
      <c r="P2250" s="173">
        <f>P2251</f>
        <v>0</v>
      </c>
      <c r="Q2250" s="172"/>
      <c r="R2250" s="173">
        <f>R2251</f>
        <v>0</v>
      </c>
      <c r="S2250" s="172"/>
      <c r="T2250" s="174">
        <f>T2251</f>
        <v>0</v>
      </c>
      <c r="AR2250" s="175" t="s">
        <v>141</v>
      </c>
      <c r="AT2250" s="176" t="s">
        <v>75</v>
      </c>
      <c r="AU2250" s="176" t="s">
        <v>76</v>
      </c>
      <c r="AY2250" s="175" t="s">
        <v>142</v>
      </c>
      <c r="BK2250" s="177">
        <f>BK2251</f>
        <v>0</v>
      </c>
    </row>
    <row r="2251" spans="1:65" s="12" customFormat="1" ht="22.9" customHeight="1">
      <c r="B2251" s="164"/>
      <c r="C2251" s="165"/>
      <c r="D2251" s="166" t="s">
        <v>75</v>
      </c>
      <c r="E2251" s="178" t="s">
        <v>143</v>
      </c>
      <c r="F2251" s="178" t="s">
        <v>144</v>
      </c>
      <c r="G2251" s="165"/>
      <c r="H2251" s="165"/>
      <c r="I2251" s="168"/>
      <c r="J2251" s="179">
        <f>BK2251</f>
        <v>0</v>
      </c>
      <c r="K2251" s="165"/>
      <c r="L2251" s="170"/>
      <c r="M2251" s="171"/>
      <c r="N2251" s="172"/>
      <c r="O2251" s="172"/>
      <c r="P2251" s="173">
        <f>SUM(P2252:P2254)</f>
        <v>0</v>
      </c>
      <c r="Q2251" s="172"/>
      <c r="R2251" s="173">
        <f>SUM(R2252:R2254)</f>
        <v>0</v>
      </c>
      <c r="S2251" s="172"/>
      <c r="T2251" s="174">
        <f>SUM(T2252:T2254)</f>
        <v>0</v>
      </c>
      <c r="AR2251" s="175" t="s">
        <v>141</v>
      </c>
      <c r="AT2251" s="176" t="s">
        <v>75</v>
      </c>
      <c r="AU2251" s="176" t="s">
        <v>84</v>
      </c>
      <c r="AY2251" s="175" t="s">
        <v>142</v>
      </c>
      <c r="BK2251" s="177">
        <f>SUM(BK2252:BK2254)</f>
        <v>0</v>
      </c>
    </row>
    <row r="2252" spans="1:65" s="2" customFormat="1" ht="37.9" customHeight="1">
      <c r="A2252" s="36"/>
      <c r="B2252" s="37"/>
      <c r="C2252" s="180" t="s">
        <v>3015</v>
      </c>
      <c r="D2252" s="180" t="s">
        <v>145</v>
      </c>
      <c r="E2252" s="181" t="s">
        <v>3016</v>
      </c>
      <c r="F2252" s="182" t="s">
        <v>3017</v>
      </c>
      <c r="G2252" s="183" t="s">
        <v>980</v>
      </c>
      <c r="H2252" s="184">
        <v>4</v>
      </c>
      <c r="I2252" s="185"/>
      <c r="J2252" s="186">
        <f>ROUND(I2252*H2252,2)</f>
        <v>0</v>
      </c>
      <c r="K2252" s="182" t="s">
        <v>19</v>
      </c>
      <c r="L2252" s="41"/>
      <c r="M2252" s="187" t="s">
        <v>19</v>
      </c>
      <c r="N2252" s="188" t="s">
        <v>47</v>
      </c>
      <c r="O2252" s="66"/>
      <c r="P2252" s="189">
        <f>O2252*H2252</f>
        <v>0</v>
      </c>
      <c r="Q2252" s="189">
        <v>0</v>
      </c>
      <c r="R2252" s="189">
        <f>Q2252*H2252</f>
        <v>0</v>
      </c>
      <c r="S2252" s="189">
        <v>0</v>
      </c>
      <c r="T2252" s="190">
        <f>S2252*H2252</f>
        <v>0</v>
      </c>
      <c r="U2252" s="36"/>
      <c r="V2252" s="36"/>
      <c r="W2252" s="36"/>
      <c r="X2252" s="36"/>
      <c r="Y2252" s="36"/>
      <c r="Z2252" s="36"/>
      <c r="AA2252" s="36"/>
      <c r="AB2252" s="36"/>
      <c r="AC2252" s="36"/>
      <c r="AD2252" s="36"/>
      <c r="AE2252" s="36"/>
      <c r="AR2252" s="191" t="s">
        <v>150</v>
      </c>
      <c r="AT2252" s="191" t="s">
        <v>145</v>
      </c>
      <c r="AU2252" s="191" t="s">
        <v>86</v>
      </c>
      <c r="AY2252" s="19" t="s">
        <v>142</v>
      </c>
      <c r="BE2252" s="192">
        <f>IF(N2252="základní",J2252,0)</f>
        <v>0</v>
      </c>
      <c r="BF2252" s="192">
        <f>IF(N2252="snížená",J2252,0)</f>
        <v>0</v>
      </c>
      <c r="BG2252" s="192">
        <f>IF(N2252="zákl. přenesená",J2252,0)</f>
        <v>0</v>
      </c>
      <c r="BH2252" s="192">
        <f>IF(N2252="sníž. přenesená",J2252,0)</f>
        <v>0</v>
      </c>
      <c r="BI2252" s="192">
        <f>IF(N2252="nulová",J2252,0)</f>
        <v>0</v>
      </c>
      <c r="BJ2252" s="19" t="s">
        <v>84</v>
      </c>
      <c r="BK2252" s="192">
        <f>ROUND(I2252*H2252,2)</f>
        <v>0</v>
      </c>
      <c r="BL2252" s="19" t="s">
        <v>150</v>
      </c>
      <c r="BM2252" s="191" t="s">
        <v>3018</v>
      </c>
    </row>
    <row r="2253" spans="1:65" s="2" customFormat="1" ht="16.5" customHeight="1">
      <c r="A2253" s="36"/>
      <c r="B2253" s="37"/>
      <c r="C2253" s="180" t="s">
        <v>3019</v>
      </c>
      <c r="D2253" s="180" t="s">
        <v>145</v>
      </c>
      <c r="E2253" s="181" t="s">
        <v>3020</v>
      </c>
      <c r="F2253" s="182" t="s">
        <v>3021</v>
      </c>
      <c r="G2253" s="183" t="s">
        <v>3022</v>
      </c>
      <c r="H2253" s="184">
        <v>6</v>
      </c>
      <c r="I2253" s="185"/>
      <c r="J2253" s="186">
        <f>ROUND(I2253*H2253,2)</f>
        <v>0</v>
      </c>
      <c r="K2253" s="182" t="s">
        <v>19</v>
      </c>
      <c r="L2253" s="41"/>
      <c r="M2253" s="187" t="s">
        <v>19</v>
      </c>
      <c r="N2253" s="188" t="s">
        <v>47</v>
      </c>
      <c r="O2253" s="66"/>
      <c r="P2253" s="189">
        <f>O2253*H2253</f>
        <v>0</v>
      </c>
      <c r="Q2253" s="189">
        <v>0</v>
      </c>
      <c r="R2253" s="189">
        <f>Q2253*H2253</f>
        <v>0</v>
      </c>
      <c r="S2253" s="189">
        <v>0</v>
      </c>
      <c r="T2253" s="190">
        <f>S2253*H2253</f>
        <v>0</v>
      </c>
      <c r="U2253" s="36"/>
      <c r="V2253" s="36"/>
      <c r="W2253" s="36"/>
      <c r="X2253" s="36"/>
      <c r="Y2253" s="36"/>
      <c r="Z2253" s="36"/>
      <c r="AA2253" s="36"/>
      <c r="AB2253" s="36"/>
      <c r="AC2253" s="36"/>
      <c r="AD2253" s="36"/>
      <c r="AE2253" s="36"/>
      <c r="AR2253" s="191" t="s">
        <v>150</v>
      </c>
      <c r="AT2253" s="191" t="s">
        <v>145</v>
      </c>
      <c r="AU2253" s="191" t="s">
        <v>86</v>
      </c>
      <c r="AY2253" s="19" t="s">
        <v>142</v>
      </c>
      <c r="BE2253" s="192">
        <f>IF(N2253="základní",J2253,0)</f>
        <v>0</v>
      </c>
      <c r="BF2253" s="192">
        <f>IF(N2253="snížená",J2253,0)</f>
        <v>0</v>
      </c>
      <c r="BG2253" s="192">
        <f>IF(N2253="zákl. přenesená",J2253,0)</f>
        <v>0</v>
      </c>
      <c r="BH2253" s="192">
        <f>IF(N2253="sníž. přenesená",J2253,0)</f>
        <v>0</v>
      </c>
      <c r="BI2253" s="192">
        <f>IF(N2253="nulová",J2253,0)</f>
        <v>0</v>
      </c>
      <c r="BJ2253" s="19" t="s">
        <v>84</v>
      </c>
      <c r="BK2253" s="192">
        <f>ROUND(I2253*H2253,2)</f>
        <v>0</v>
      </c>
      <c r="BL2253" s="19" t="s">
        <v>150</v>
      </c>
      <c r="BM2253" s="191" t="s">
        <v>3023</v>
      </c>
    </row>
    <row r="2254" spans="1:65" s="2" customFormat="1" ht="16.5" customHeight="1">
      <c r="A2254" s="36"/>
      <c r="B2254" s="37"/>
      <c r="C2254" s="180" t="s">
        <v>3024</v>
      </c>
      <c r="D2254" s="180" t="s">
        <v>145</v>
      </c>
      <c r="E2254" s="181" t="s">
        <v>3025</v>
      </c>
      <c r="F2254" s="182" t="s">
        <v>3026</v>
      </c>
      <c r="G2254" s="183" t="s">
        <v>514</v>
      </c>
      <c r="H2254" s="184">
        <v>1</v>
      </c>
      <c r="I2254" s="185"/>
      <c r="J2254" s="186">
        <f>ROUND(I2254*H2254,2)</f>
        <v>0</v>
      </c>
      <c r="K2254" s="182" t="s">
        <v>19</v>
      </c>
      <c r="L2254" s="41"/>
      <c r="M2254" s="248" t="s">
        <v>19</v>
      </c>
      <c r="N2254" s="249" t="s">
        <v>47</v>
      </c>
      <c r="O2254" s="202"/>
      <c r="P2254" s="250">
        <f>O2254*H2254</f>
        <v>0</v>
      </c>
      <c r="Q2254" s="250">
        <v>0</v>
      </c>
      <c r="R2254" s="250">
        <f>Q2254*H2254</f>
        <v>0</v>
      </c>
      <c r="S2254" s="250">
        <v>0</v>
      </c>
      <c r="T2254" s="251">
        <f>S2254*H2254</f>
        <v>0</v>
      </c>
      <c r="U2254" s="36"/>
      <c r="V2254" s="36"/>
      <c r="W2254" s="36"/>
      <c r="X2254" s="36"/>
      <c r="Y2254" s="36"/>
      <c r="Z2254" s="36"/>
      <c r="AA2254" s="36"/>
      <c r="AB2254" s="36"/>
      <c r="AC2254" s="36"/>
      <c r="AD2254" s="36"/>
      <c r="AE2254" s="36"/>
      <c r="AR2254" s="191" t="s">
        <v>150</v>
      </c>
      <c r="AT2254" s="191" t="s">
        <v>145</v>
      </c>
      <c r="AU2254" s="191" t="s">
        <v>86</v>
      </c>
      <c r="AY2254" s="19" t="s">
        <v>142</v>
      </c>
      <c r="BE2254" s="192">
        <f>IF(N2254="základní",J2254,0)</f>
        <v>0</v>
      </c>
      <c r="BF2254" s="192">
        <f>IF(N2254="snížená",J2254,0)</f>
        <v>0</v>
      </c>
      <c r="BG2254" s="192">
        <f>IF(N2254="zákl. přenesená",J2254,0)</f>
        <v>0</v>
      </c>
      <c r="BH2254" s="192">
        <f>IF(N2254="sníž. přenesená",J2254,0)</f>
        <v>0</v>
      </c>
      <c r="BI2254" s="192">
        <f>IF(N2254="nulová",J2254,0)</f>
        <v>0</v>
      </c>
      <c r="BJ2254" s="19" t="s">
        <v>84</v>
      </c>
      <c r="BK2254" s="192">
        <f>ROUND(I2254*H2254,2)</f>
        <v>0</v>
      </c>
      <c r="BL2254" s="19" t="s">
        <v>150</v>
      </c>
      <c r="BM2254" s="191" t="s">
        <v>3027</v>
      </c>
    </row>
    <row r="2255" spans="1:65" s="2" customFormat="1" ht="6.95" customHeight="1">
      <c r="A2255" s="36"/>
      <c r="B2255" s="49"/>
      <c r="C2255" s="50"/>
      <c r="D2255" s="50"/>
      <c r="E2255" s="50"/>
      <c r="F2255" s="50"/>
      <c r="G2255" s="50"/>
      <c r="H2255" s="50"/>
      <c r="I2255" s="50"/>
      <c r="J2255" s="50"/>
      <c r="K2255" s="50"/>
      <c r="L2255" s="41"/>
      <c r="M2255" s="36"/>
      <c r="O2255" s="36"/>
      <c r="P2255" s="36"/>
      <c r="Q2255" s="36"/>
      <c r="R2255" s="36"/>
      <c r="S2255" s="36"/>
      <c r="T2255" s="36"/>
      <c r="U2255" s="36"/>
      <c r="V2255" s="36"/>
      <c r="W2255" s="36"/>
      <c r="X2255" s="36"/>
      <c r="Y2255" s="36"/>
      <c r="Z2255" s="36"/>
      <c r="AA2255" s="36"/>
      <c r="AB2255" s="36"/>
      <c r="AC2255" s="36"/>
      <c r="AD2255" s="36"/>
      <c r="AE2255" s="36"/>
    </row>
  </sheetData>
  <sheetProtection algorithmName="SHA-512" hashValue="4WZbDFFHHd9mMc9bQRm+MVLNkHnPcrNBbmRlabFTe1462F0xcxzokDv9J6AzXtJlgyQ+8XnNLgQlqXnG6XwkUA==" saltValue="eyVJIe3pbryw6F45I3WACJjKtviUmvBeIoMyM6ambmfDp0NQtvK+5xjHDqD4rOhm73fmvFc/SEOi/8k7kDKTJQ==" spinCount="100000" sheet="1" objects="1" scenarios="1" formatColumns="0" formatRows="0" autoFilter="0"/>
  <autoFilter ref="C112:K2254"/>
  <mergeCells count="12">
    <mergeCell ref="E105:H105"/>
    <mergeCell ref="L2:V2"/>
    <mergeCell ref="E50:H50"/>
    <mergeCell ref="E52:H52"/>
    <mergeCell ref="E54:H54"/>
    <mergeCell ref="E101:H101"/>
    <mergeCell ref="E103:H103"/>
    <mergeCell ref="E7:H7"/>
    <mergeCell ref="E9:H9"/>
    <mergeCell ref="E11:H11"/>
    <mergeCell ref="E20:H20"/>
    <mergeCell ref="E29:H29"/>
  </mergeCells>
  <hyperlinks>
    <hyperlink ref="F117" r:id="rId1"/>
    <hyperlink ref="F120" r:id="rId2"/>
    <hyperlink ref="F128" r:id="rId3"/>
    <hyperlink ref="F137" r:id="rId4"/>
    <hyperlink ref="F142" r:id="rId5"/>
    <hyperlink ref="F145" r:id="rId6"/>
    <hyperlink ref="F150" r:id="rId7"/>
    <hyperlink ref="F153" r:id="rId8"/>
    <hyperlink ref="F156" r:id="rId9"/>
    <hyperlink ref="F159" r:id="rId10"/>
    <hyperlink ref="F162" r:id="rId11"/>
    <hyperlink ref="F165" r:id="rId12"/>
    <hyperlink ref="F183" r:id="rId13"/>
    <hyperlink ref="F201" r:id="rId14"/>
    <hyperlink ref="F219" r:id="rId15"/>
    <hyperlink ref="F238" r:id="rId16"/>
    <hyperlink ref="F244" r:id="rId17"/>
    <hyperlink ref="F250" r:id="rId18"/>
    <hyperlink ref="F254" r:id="rId19"/>
    <hyperlink ref="F261" r:id="rId20"/>
    <hyperlink ref="F270" r:id="rId21"/>
    <hyperlink ref="F276" r:id="rId22"/>
    <hyperlink ref="F282" r:id="rId23"/>
    <hyperlink ref="F288" r:id="rId24"/>
    <hyperlink ref="F291" r:id="rId25"/>
    <hyperlink ref="F294" r:id="rId26"/>
    <hyperlink ref="F297" r:id="rId27"/>
    <hyperlink ref="F302" r:id="rId28"/>
    <hyperlink ref="F305" r:id="rId29"/>
    <hyperlink ref="F308" r:id="rId30"/>
    <hyperlink ref="F311" r:id="rId31"/>
    <hyperlink ref="F319" r:id="rId32"/>
    <hyperlink ref="F322" r:id="rId33"/>
    <hyperlink ref="F328" r:id="rId34"/>
    <hyperlink ref="F335" r:id="rId35"/>
    <hyperlink ref="F342" r:id="rId36"/>
    <hyperlink ref="F345" r:id="rId37"/>
    <hyperlink ref="F350" r:id="rId38"/>
    <hyperlink ref="F356" r:id="rId39"/>
    <hyperlink ref="F367" r:id="rId40"/>
    <hyperlink ref="F370" r:id="rId41"/>
    <hyperlink ref="F373" r:id="rId42"/>
    <hyperlink ref="F376" r:id="rId43"/>
    <hyperlink ref="F379" r:id="rId44"/>
    <hyperlink ref="F390" r:id="rId45"/>
    <hyperlink ref="F393" r:id="rId46"/>
    <hyperlink ref="F399" r:id="rId47"/>
    <hyperlink ref="F404" r:id="rId48"/>
    <hyperlink ref="F407" r:id="rId49"/>
    <hyperlink ref="F410" r:id="rId50"/>
    <hyperlink ref="F414" r:id="rId51"/>
    <hyperlink ref="F417" r:id="rId52"/>
    <hyperlink ref="F420" r:id="rId53"/>
    <hyperlink ref="F423" r:id="rId54"/>
    <hyperlink ref="F426" r:id="rId55"/>
    <hyperlink ref="F431" r:id="rId56"/>
    <hyperlink ref="F437" r:id="rId57"/>
    <hyperlink ref="F442" r:id="rId58"/>
    <hyperlink ref="F448" r:id="rId59"/>
    <hyperlink ref="F451" r:id="rId60"/>
    <hyperlink ref="F456" r:id="rId61"/>
    <hyperlink ref="F459" r:id="rId62"/>
    <hyperlink ref="F462" r:id="rId63"/>
    <hyperlink ref="F471" r:id="rId64"/>
    <hyperlink ref="F476" r:id="rId65"/>
    <hyperlink ref="F481" r:id="rId66"/>
    <hyperlink ref="F484" r:id="rId67"/>
    <hyperlink ref="F491" r:id="rId68"/>
    <hyperlink ref="F494" r:id="rId69"/>
    <hyperlink ref="F508" r:id="rId70"/>
    <hyperlink ref="F511" r:id="rId71"/>
    <hyperlink ref="F525" r:id="rId72"/>
    <hyperlink ref="F539" r:id="rId73"/>
    <hyperlink ref="F548" r:id="rId74"/>
    <hyperlink ref="F565" r:id="rId75"/>
    <hyperlink ref="F571" r:id="rId76"/>
    <hyperlink ref="F574" r:id="rId77"/>
    <hyperlink ref="F576" r:id="rId78"/>
    <hyperlink ref="F578" r:id="rId79"/>
    <hyperlink ref="F580" r:id="rId80"/>
    <hyperlink ref="F582" r:id="rId81"/>
    <hyperlink ref="F584" r:id="rId82"/>
    <hyperlink ref="F586" r:id="rId83"/>
    <hyperlink ref="F589" r:id="rId84"/>
    <hyperlink ref="F592" r:id="rId85"/>
    <hyperlink ref="F595" r:id="rId86"/>
    <hyperlink ref="F598" r:id="rId87"/>
    <hyperlink ref="F603" r:id="rId88"/>
    <hyperlink ref="F606" r:id="rId89"/>
    <hyperlink ref="F609" r:id="rId90"/>
    <hyperlink ref="F612" r:id="rId91"/>
    <hyperlink ref="F615" r:id="rId92"/>
    <hyperlink ref="F621" r:id="rId93"/>
    <hyperlink ref="F627" r:id="rId94"/>
    <hyperlink ref="F630" r:id="rId95"/>
    <hyperlink ref="F641" r:id="rId96"/>
    <hyperlink ref="F646" r:id="rId97"/>
    <hyperlink ref="F652" r:id="rId98"/>
    <hyperlink ref="F661" r:id="rId99"/>
    <hyperlink ref="F702" r:id="rId100"/>
    <hyperlink ref="F717" r:id="rId101"/>
    <hyperlink ref="F723" r:id="rId102"/>
    <hyperlink ref="F726" r:id="rId103"/>
    <hyperlink ref="F729" r:id="rId104"/>
    <hyperlink ref="F735" r:id="rId105"/>
    <hyperlink ref="F738" r:id="rId106"/>
    <hyperlink ref="F741" r:id="rId107"/>
    <hyperlink ref="F746" r:id="rId108"/>
    <hyperlink ref="F749" r:id="rId109"/>
    <hyperlink ref="F752" r:id="rId110"/>
    <hyperlink ref="F755" r:id="rId111"/>
    <hyperlink ref="F759" r:id="rId112"/>
    <hyperlink ref="F761" r:id="rId113"/>
    <hyperlink ref="F763" r:id="rId114"/>
    <hyperlink ref="F766" r:id="rId115"/>
    <hyperlink ref="F769" r:id="rId116"/>
    <hyperlink ref="F772" r:id="rId117"/>
    <hyperlink ref="F774" r:id="rId118"/>
    <hyperlink ref="F778" r:id="rId119"/>
    <hyperlink ref="F781" r:id="rId120"/>
    <hyperlink ref="F786" r:id="rId121"/>
    <hyperlink ref="F789" r:id="rId122"/>
    <hyperlink ref="F796" r:id="rId123"/>
    <hyperlink ref="F799" r:id="rId124"/>
    <hyperlink ref="F807" r:id="rId125"/>
    <hyperlink ref="F813" r:id="rId126"/>
    <hyperlink ref="F841" r:id="rId127"/>
    <hyperlink ref="F843" r:id="rId128"/>
    <hyperlink ref="F846" r:id="rId129"/>
    <hyperlink ref="F856" r:id="rId130"/>
    <hyperlink ref="F859" r:id="rId131"/>
    <hyperlink ref="F862" r:id="rId132"/>
    <hyperlink ref="F865" r:id="rId133"/>
    <hyperlink ref="F875" r:id="rId134"/>
    <hyperlink ref="F878" r:id="rId135"/>
    <hyperlink ref="F881" r:id="rId136"/>
    <hyperlink ref="F884" r:id="rId137"/>
    <hyperlink ref="F887" r:id="rId138"/>
    <hyperlink ref="F890" r:id="rId139"/>
    <hyperlink ref="F893" r:id="rId140"/>
    <hyperlink ref="F899" r:id="rId141"/>
    <hyperlink ref="F904" r:id="rId142"/>
    <hyperlink ref="F913" r:id="rId143"/>
    <hyperlink ref="F918" r:id="rId144"/>
    <hyperlink ref="F923" r:id="rId145"/>
    <hyperlink ref="F933" r:id="rId146"/>
    <hyperlink ref="F939" r:id="rId147"/>
    <hyperlink ref="F944" r:id="rId148"/>
    <hyperlink ref="F946" r:id="rId149"/>
    <hyperlink ref="F949" r:id="rId150"/>
    <hyperlink ref="F991" r:id="rId151"/>
    <hyperlink ref="F1007" r:id="rId152"/>
    <hyperlink ref="F1039" r:id="rId153"/>
    <hyperlink ref="F1049" r:id="rId154"/>
    <hyperlink ref="F1058" r:id="rId155"/>
    <hyperlink ref="F1064" r:id="rId156"/>
    <hyperlink ref="F1070" r:id="rId157"/>
    <hyperlink ref="F1098" r:id="rId158"/>
    <hyperlink ref="F1100" r:id="rId159"/>
    <hyperlink ref="F1103" r:id="rId160"/>
    <hyperlink ref="F1108" r:id="rId161"/>
    <hyperlink ref="F1125" r:id="rId162"/>
    <hyperlink ref="F1174" r:id="rId163"/>
    <hyperlink ref="F1180" r:id="rId164"/>
    <hyperlink ref="F1197" r:id="rId165"/>
    <hyperlink ref="F1246" r:id="rId166"/>
    <hyperlink ref="F1258" r:id="rId167"/>
    <hyperlink ref="F1263" r:id="rId168"/>
    <hyperlink ref="F1273" r:id="rId169"/>
    <hyperlink ref="F1297" r:id="rId170"/>
    <hyperlink ref="F1311" r:id="rId171"/>
    <hyperlink ref="F1322" r:id="rId172"/>
    <hyperlink ref="F1327" r:id="rId173"/>
    <hyperlink ref="F1334" r:id="rId174"/>
    <hyperlink ref="F1355" r:id="rId175"/>
    <hyperlink ref="F1367" r:id="rId176"/>
    <hyperlink ref="F1375" r:id="rId177"/>
    <hyperlink ref="F1381" r:id="rId178"/>
    <hyperlink ref="F1383" r:id="rId179"/>
    <hyperlink ref="F1386" r:id="rId180"/>
    <hyperlink ref="F1410" r:id="rId181"/>
    <hyperlink ref="F1417" r:id="rId182"/>
    <hyperlink ref="F1419" r:id="rId183"/>
    <hyperlink ref="F1422" r:id="rId184"/>
    <hyperlink ref="F1436" r:id="rId185"/>
    <hyperlink ref="F1439" r:id="rId186"/>
    <hyperlink ref="F1442" r:id="rId187"/>
    <hyperlink ref="F1445" r:id="rId188"/>
    <hyperlink ref="F1450" r:id="rId189"/>
    <hyperlink ref="F1453" r:id="rId190"/>
    <hyperlink ref="F1456" r:id="rId191"/>
    <hyperlink ref="F1461" r:id="rId192"/>
    <hyperlink ref="F1464" r:id="rId193"/>
    <hyperlink ref="F1467" r:id="rId194"/>
    <hyperlink ref="F1470" r:id="rId195"/>
    <hyperlink ref="F1472" r:id="rId196"/>
    <hyperlink ref="F1475" r:id="rId197"/>
    <hyperlink ref="F1485" r:id="rId198"/>
    <hyperlink ref="F1520" r:id="rId199"/>
    <hyperlink ref="F1525" r:id="rId200"/>
    <hyperlink ref="F1538" r:id="rId201"/>
    <hyperlink ref="F1543" r:id="rId202"/>
    <hyperlink ref="F1546" r:id="rId203"/>
    <hyperlink ref="F1549" r:id="rId204"/>
    <hyperlink ref="F1556" r:id="rId205"/>
    <hyperlink ref="F1578" r:id="rId206"/>
    <hyperlink ref="F1587" r:id="rId207"/>
    <hyperlink ref="F1590" r:id="rId208"/>
    <hyperlink ref="F1593" r:id="rId209"/>
    <hyperlink ref="F1607" r:id="rId210"/>
    <hyperlink ref="F1609" r:id="rId211"/>
    <hyperlink ref="F1612" r:id="rId212"/>
    <hyperlink ref="F1621" r:id="rId213"/>
    <hyperlink ref="F1627" r:id="rId214"/>
    <hyperlink ref="F1634" r:id="rId215"/>
    <hyperlink ref="F1637" r:id="rId216"/>
    <hyperlink ref="F1645" r:id="rId217"/>
    <hyperlink ref="F1655" r:id="rId218"/>
    <hyperlink ref="F1660" r:id="rId219"/>
    <hyperlink ref="F1671" r:id="rId220"/>
    <hyperlink ref="F1682" r:id="rId221"/>
    <hyperlink ref="F1687" r:id="rId222"/>
    <hyperlink ref="F1693" r:id="rId223"/>
    <hyperlink ref="F1696" r:id="rId224"/>
    <hyperlink ref="F1699" r:id="rId225"/>
    <hyperlink ref="F1716" r:id="rId226"/>
    <hyperlink ref="F1721" r:id="rId227"/>
    <hyperlink ref="F1728" r:id="rId228"/>
    <hyperlink ref="F1745" r:id="rId229"/>
    <hyperlink ref="F1752" r:id="rId230"/>
    <hyperlink ref="F1764" r:id="rId231"/>
    <hyperlink ref="F1786" r:id="rId232"/>
    <hyperlink ref="F1808" r:id="rId233"/>
    <hyperlink ref="F1813" r:id="rId234"/>
    <hyperlink ref="F1828" r:id="rId235"/>
    <hyperlink ref="F1834" r:id="rId236"/>
    <hyperlink ref="F1839" r:id="rId237"/>
    <hyperlink ref="F1849" r:id="rId238"/>
    <hyperlink ref="F1854" r:id="rId239"/>
    <hyperlink ref="F1857" r:id="rId240"/>
    <hyperlink ref="F1871" r:id="rId241"/>
    <hyperlink ref="F1962" r:id="rId242"/>
    <hyperlink ref="F1965" r:id="rId243"/>
    <hyperlink ref="F1974" r:id="rId244"/>
    <hyperlink ref="F1976" r:id="rId245"/>
    <hyperlink ref="F1979" r:id="rId246"/>
    <hyperlink ref="F1985" r:id="rId247"/>
    <hyperlink ref="F1991" r:id="rId248"/>
    <hyperlink ref="F2004" r:id="rId249"/>
    <hyperlink ref="F2010" r:id="rId250"/>
    <hyperlink ref="F2012" r:id="rId251"/>
    <hyperlink ref="F2025" r:id="rId252"/>
    <hyperlink ref="F2036" r:id="rId253"/>
    <hyperlink ref="F2056" r:id="rId254"/>
    <hyperlink ref="F2076" r:id="rId255"/>
    <hyperlink ref="F2097" r:id="rId256"/>
    <hyperlink ref="F2108" r:id="rId257"/>
    <hyperlink ref="F2110" r:id="rId258"/>
    <hyperlink ref="F2113" r:id="rId259"/>
    <hyperlink ref="F2122" r:id="rId260"/>
    <hyperlink ref="F2140" r:id="rId261"/>
    <hyperlink ref="F2145" r:id="rId262"/>
    <hyperlink ref="F2165" r:id="rId263"/>
    <hyperlink ref="F2167" r:id="rId264"/>
    <hyperlink ref="F2170" r:id="rId265"/>
    <hyperlink ref="F2192" r:id="rId266"/>
    <hyperlink ref="F2198" r:id="rId267"/>
    <hyperlink ref="F2205" r:id="rId268"/>
    <hyperlink ref="F2224" r:id="rId26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98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3028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3029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ROUND((SUM(BE97:BE398)),  2)</f>
        <v>0</v>
      </c>
      <c r="G35" s="36"/>
      <c r="H35" s="36"/>
      <c r="I35" s="126">
        <v>0.21</v>
      </c>
      <c r="J35" s="125">
        <f>ROUND(((SUM(BE97:BE398))*I35),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ROUND((SUM(BF97:BF398)),  2)</f>
        <v>0</v>
      </c>
      <c r="G36" s="36"/>
      <c r="H36" s="36"/>
      <c r="I36" s="126">
        <v>0.15</v>
      </c>
      <c r="J36" s="125">
        <f>ROUND(((SUM(BF97:BF398))*I36),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ROUND((SUM(BG97:BG398)),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ROUND((SUM(BH97:BH398)),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ROUND((SUM(BI97:BI398)),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0104 - D.4 Zdravotní instalace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220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221</v>
      </c>
      <c r="E65" s="150"/>
      <c r="F65" s="150"/>
      <c r="G65" s="150"/>
      <c r="H65" s="150"/>
      <c r="I65" s="150"/>
      <c r="J65" s="151">
        <f>J99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224</v>
      </c>
      <c r="E66" s="150"/>
      <c r="F66" s="150"/>
      <c r="G66" s="150"/>
      <c r="H66" s="150"/>
      <c r="I66" s="150"/>
      <c r="J66" s="151">
        <f>J175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227</v>
      </c>
      <c r="E67" s="150"/>
      <c r="F67" s="150"/>
      <c r="G67" s="150"/>
      <c r="H67" s="150"/>
      <c r="I67" s="150"/>
      <c r="J67" s="151">
        <f>J180</f>
        <v>0</v>
      </c>
      <c r="K67" s="99"/>
      <c r="L67" s="152"/>
    </row>
    <row r="68" spans="1:31" s="9" customFormat="1" ht="24.95" customHeight="1">
      <c r="B68" s="142"/>
      <c r="C68" s="143"/>
      <c r="D68" s="144" t="s">
        <v>231</v>
      </c>
      <c r="E68" s="145"/>
      <c r="F68" s="145"/>
      <c r="G68" s="145"/>
      <c r="H68" s="145"/>
      <c r="I68" s="145"/>
      <c r="J68" s="146">
        <f>J183</f>
        <v>0</v>
      </c>
      <c r="K68" s="143"/>
      <c r="L68" s="147"/>
    </row>
    <row r="69" spans="1:31" s="10" customFormat="1" ht="19.899999999999999" customHeight="1">
      <c r="B69" s="148"/>
      <c r="C69" s="99"/>
      <c r="D69" s="149" t="s">
        <v>3030</v>
      </c>
      <c r="E69" s="150"/>
      <c r="F69" s="150"/>
      <c r="G69" s="150"/>
      <c r="H69" s="150"/>
      <c r="I69" s="150"/>
      <c r="J69" s="151">
        <f>J184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3031</v>
      </c>
      <c r="E70" s="150"/>
      <c r="F70" s="150"/>
      <c r="G70" s="150"/>
      <c r="H70" s="150"/>
      <c r="I70" s="150"/>
      <c r="J70" s="151">
        <f>J266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3032</v>
      </c>
      <c r="E71" s="150"/>
      <c r="F71" s="150"/>
      <c r="G71" s="150"/>
      <c r="H71" s="150"/>
      <c r="I71" s="150"/>
      <c r="J71" s="151">
        <f>J344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3033</v>
      </c>
      <c r="E72" s="150"/>
      <c r="F72" s="150"/>
      <c r="G72" s="150"/>
      <c r="H72" s="150"/>
      <c r="I72" s="150"/>
      <c r="J72" s="151">
        <f>J349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3034</v>
      </c>
      <c r="E73" s="150"/>
      <c r="F73" s="150"/>
      <c r="G73" s="150"/>
      <c r="H73" s="150"/>
      <c r="I73" s="150"/>
      <c r="J73" s="151">
        <f>J381</f>
        <v>0</v>
      </c>
      <c r="K73" s="99"/>
      <c r="L73" s="152"/>
    </row>
    <row r="74" spans="1:31" s="9" customFormat="1" ht="24.95" customHeight="1">
      <c r="B74" s="142"/>
      <c r="C74" s="143"/>
      <c r="D74" s="144" t="s">
        <v>124</v>
      </c>
      <c r="E74" s="145"/>
      <c r="F74" s="145"/>
      <c r="G74" s="145"/>
      <c r="H74" s="145"/>
      <c r="I74" s="145"/>
      <c r="J74" s="146">
        <f>J386</f>
        <v>0</v>
      </c>
      <c r="K74" s="143"/>
      <c r="L74" s="147"/>
    </row>
    <row r="75" spans="1:31" s="10" customFormat="1" ht="19.899999999999999" customHeight="1">
      <c r="B75" s="148"/>
      <c r="C75" s="99"/>
      <c r="D75" s="149" t="s">
        <v>125</v>
      </c>
      <c r="E75" s="150"/>
      <c r="F75" s="150"/>
      <c r="G75" s="150"/>
      <c r="H75" s="150"/>
      <c r="I75" s="150"/>
      <c r="J75" s="151">
        <f>J387</f>
        <v>0</v>
      </c>
      <c r="K75" s="99"/>
      <c r="L75" s="152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126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6.25" customHeight="1">
      <c r="A85" s="36"/>
      <c r="B85" s="37"/>
      <c r="C85" s="38"/>
      <c r="D85" s="38"/>
      <c r="E85" s="398" t="str">
        <f>E7</f>
        <v>Školní jídelna - výdejna, Gymnázium, Plzeň, Mikulášské nám. 23, z. č. 670</v>
      </c>
      <c r="F85" s="399"/>
      <c r="G85" s="399"/>
      <c r="H85" s="399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118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398" t="s">
        <v>212</v>
      </c>
      <c r="F87" s="400"/>
      <c r="G87" s="400"/>
      <c r="H87" s="400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213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52" t="str">
        <f>E11</f>
        <v>0104 - D.4 Zdravotní instalace</v>
      </c>
      <c r="F89" s="400"/>
      <c r="G89" s="400"/>
      <c r="H89" s="400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>kat. č. 1212</v>
      </c>
      <c r="G91" s="38"/>
      <c r="H91" s="38"/>
      <c r="I91" s="31" t="s">
        <v>23</v>
      </c>
      <c r="J91" s="61" t="str">
        <f>IF(J14="","",J14)</f>
        <v>24. 7. 2023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25</v>
      </c>
      <c r="D93" s="38"/>
      <c r="E93" s="38"/>
      <c r="F93" s="29" t="str">
        <f>E17</f>
        <v>Gymnázium, Plzeň, Mikulášské nám. 23</v>
      </c>
      <c r="G93" s="38"/>
      <c r="H93" s="38"/>
      <c r="I93" s="31" t="s">
        <v>33</v>
      </c>
      <c r="J93" s="34" t="str">
        <f>E23</f>
        <v>Ing. Rudolf Jedlička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31</v>
      </c>
      <c r="D94" s="38"/>
      <c r="E94" s="38"/>
      <c r="F94" s="29" t="str">
        <f>IF(E20="","",E20)</f>
        <v>Vyplň údaj</v>
      </c>
      <c r="G94" s="38"/>
      <c r="H94" s="38"/>
      <c r="I94" s="31" t="s">
        <v>38</v>
      </c>
      <c r="J94" s="34" t="str">
        <f>E26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127</v>
      </c>
      <c r="D96" s="156" t="s">
        <v>61</v>
      </c>
      <c r="E96" s="156" t="s">
        <v>57</v>
      </c>
      <c r="F96" s="156" t="s">
        <v>58</v>
      </c>
      <c r="G96" s="156" t="s">
        <v>128</v>
      </c>
      <c r="H96" s="156" t="s">
        <v>129</v>
      </c>
      <c r="I96" s="156" t="s">
        <v>130</v>
      </c>
      <c r="J96" s="156" t="s">
        <v>122</v>
      </c>
      <c r="K96" s="157" t="s">
        <v>131</v>
      </c>
      <c r="L96" s="158"/>
      <c r="M96" s="70" t="s">
        <v>19</v>
      </c>
      <c r="N96" s="71" t="s">
        <v>46</v>
      </c>
      <c r="O96" s="71" t="s">
        <v>132</v>
      </c>
      <c r="P96" s="71" t="s">
        <v>133</v>
      </c>
      <c r="Q96" s="71" t="s">
        <v>134</v>
      </c>
      <c r="R96" s="71" t="s">
        <v>135</v>
      </c>
      <c r="S96" s="71" t="s">
        <v>136</v>
      </c>
      <c r="T96" s="72" t="s">
        <v>137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138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P98+P183+P386</f>
        <v>0</v>
      </c>
      <c r="Q97" s="74"/>
      <c r="R97" s="161">
        <f>R98+R183+R386</f>
        <v>33.000720799999996</v>
      </c>
      <c r="S97" s="74"/>
      <c r="T97" s="162">
        <f>T98+T183+T386</f>
        <v>0.19303000000000001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75</v>
      </c>
      <c r="AU97" s="19" t="s">
        <v>123</v>
      </c>
      <c r="BK97" s="163">
        <f>BK98+BK183+BK386</f>
        <v>0</v>
      </c>
    </row>
    <row r="98" spans="1:65" s="12" customFormat="1" ht="25.9" customHeight="1">
      <c r="B98" s="164"/>
      <c r="C98" s="165"/>
      <c r="D98" s="166" t="s">
        <v>75</v>
      </c>
      <c r="E98" s="167" t="s">
        <v>246</v>
      </c>
      <c r="F98" s="167" t="s">
        <v>247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P99+P175+P180</f>
        <v>0</v>
      </c>
      <c r="Q98" s="172"/>
      <c r="R98" s="173">
        <f>R99+R175+R180</f>
        <v>32.140860799999999</v>
      </c>
      <c r="S98" s="172"/>
      <c r="T98" s="174">
        <f>T99+T175+T180</f>
        <v>0</v>
      </c>
      <c r="AR98" s="175" t="s">
        <v>84</v>
      </c>
      <c r="AT98" s="176" t="s">
        <v>75</v>
      </c>
      <c r="AU98" s="176" t="s">
        <v>76</v>
      </c>
      <c r="AY98" s="175" t="s">
        <v>142</v>
      </c>
      <c r="BK98" s="177">
        <f>BK99+BK175+BK180</f>
        <v>0</v>
      </c>
    </row>
    <row r="99" spans="1:65" s="12" customFormat="1" ht="22.9" customHeight="1">
      <c r="B99" s="164"/>
      <c r="C99" s="165"/>
      <c r="D99" s="166" t="s">
        <v>75</v>
      </c>
      <c r="E99" s="178" t="s">
        <v>84</v>
      </c>
      <c r="F99" s="178" t="s">
        <v>248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SUM(P100:P174)</f>
        <v>0</v>
      </c>
      <c r="Q99" s="172"/>
      <c r="R99" s="173">
        <f>SUM(R100:R174)</f>
        <v>32.086800799999999</v>
      </c>
      <c r="S99" s="172"/>
      <c r="T99" s="174">
        <f>SUM(T100:T174)</f>
        <v>0</v>
      </c>
      <c r="AR99" s="175" t="s">
        <v>84</v>
      </c>
      <c r="AT99" s="176" t="s">
        <v>75</v>
      </c>
      <c r="AU99" s="176" t="s">
        <v>84</v>
      </c>
      <c r="AY99" s="175" t="s">
        <v>142</v>
      </c>
      <c r="BK99" s="177">
        <f>SUM(BK100:BK174)</f>
        <v>0</v>
      </c>
    </row>
    <row r="100" spans="1:65" s="2" customFormat="1" ht="55.5" customHeight="1">
      <c r="A100" s="36"/>
      <c r="B100" s="37"/>
      <c r="C100" s="180" t="s">
        <v>84</v>
      </c>
      <c r="D100" s="180" t="s">
        <v>145</v>
      </c>
      <c r="E100" s="181" t="s">
        <v>3035</v>
      </c>
      <c r="F100" s="182" t="s">
        <v>3036</v>
      </c>
      <c r="G100" s="183" t="s">
        <v>258</v>
      </c>
      <c r="H100" s="184">
        <v>38.386000000000003</v>
      </c>
      <c r="I100" s="185"/>
      <c r="J100" s="186">
        <f>ROUND(I100*H100,2)</f>
        <v>0</v>
      </c>
      <c r="K100" s="182" t="s">
        <v>149</v>
      </c>
      <c r="L100" s="41"/>
      <c r="M100" s="187" t="s">
        <v>19</v>
      </c>
      <c r="N100" s="188" t="s">
        <v>47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167</v>
      </c>
      <c r="AT100" s="191" t="s">
        <v>145</v>
      </c>
      <c r="AU100" s="191" t="s">
        <v>86</v>
      </c>
      <c r="AY100" s="19" t="s">
        <v>142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84</v>
      </c>
      <c r="BK100" s="192">
        <f>ROUND(I100*H100,2)</f>
        <v>0</v>
      </c>
      <c r="BL100" s="19" t="s">
        <v>167</v>
      </c>
      <c r="BM100" s="191" t="s">
        <v>3037</v>
      </c>
    </row>
    <row r="101" spans="1:65" s="2" customFormat="1" ht="11.25">
      <c r="A101" s="36"/>
      <c r="B101" s="37"/>
      <c r="C101" s="38"/>
      <c r="D101" s="193" t="s">
        <v>152</v>
      </c>
      <c r="E101" s="38"/>
      <c r="F101" s="194" t="s">
        <v>3038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152</v>
      </c>
      <c r="AU101" s="19" t="s">
        <v>86</v>
      </c>
    </row>
    <row r="102" spans="1:65" s="15" customFormat="1" ht="11.25">
      <c r="B102" s="238"/>
      <c r="C102" s="239"/>
      <c r="D102" s="198" t="s">
        <v>254</v>
      </c>
      <c r="E102" s="240" t="s">
        <v>19</v>
      </c>
      <c r="F102" s="241" t="s">
        <v>3039</v>
      </c>
      <c r="G102" s="239"/>
      <c r="H102" s="240" t="s">
        <v>19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254</v>
      </c>
      <c r="AU102" s="247" t="s">
        <v>86</v>
      </c>
      <c r="AV102" s="15" t="s">
        <v>84</v>
      </c>
      <c r="AW102" s="15" t="s">
        <v>37</v>
      </c>
      <c r="AX102" s="15" t="s">
        <v>76</v>
      </c>
      <c r="AY102" s="247" t="s">
        <v>142</v>
      </c>
    </row>
    <row r="103" spans="1:65" s="13" customFormat="1" ht="11.25">
      <c r="B103" s="206"/>
      <c r="C103" s="207"/>
      <c r="D103" s="198" t="s">
        <v>254</v>
      </c>
      <c r="E103" s="208" t="s">
        <v>19</v>
      </c>
      <c r="F103" s="209" t="s">
        <v>3040</v>
      </c>
      <c r="G103" s="207"/>
      <c r="H103" s="210">
        <v>10.266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254</v>
      </c>
      <c r="AU103" s="216" t="s">
        <v>86</v>
      </c>
      <c r="AV103" s="13" t="s">
        <v>86</v>
      </c>
      <c r="AW103" s="13" t="s">
        <v>37</v>
      </c>
      <c r="AX103" s="13" t="s">
        <v>76</v>
      </c>
      <c r="AY103" s="216" t="s">
        <v>142</v>
      </c>
    </row>
    <row r="104" spans="1:65" s="13" customFormat="1" ht="11.25">
      <c r="B104" s="206"/>
      <c r="C104" s="207"/>
      <c r="D104" s="198" t="s">
        <v>254</v>
      </c>
      <c r="E104" s="208" t="s">
        <v>19</v>
      </c>
      <c r="F104" s="209" t="s">
        <v>3041</v>
      </c>
      <c r="G104" s="207"/>
      <c r="H104" s="210">
        <v>5.835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254</v>
      </c>
      <c r="AU104" s="216" t="s">
        <v>86</v>
      </c>
      <c r="AV104" s="13" t="s">
        <v>86</v>
      </c>
      <c r="AW104" s="13" t="s">
        <v>37</v>
      </c>
      <c r="AX104" s="13" t="s">
        <v>76</v>
      </c>
      <c r="AY104" s="216" t="s">
        <v>142</v>
      </c>
    </row>
    <row r="105" spans="1:65" s="15" customFormat="1" ht="11.25">
      <c r="B105" s="238"/>
      <c r="C105" s="239"/>
      <c r="D105" s="198" t="s">
        <v>254</v>
      </c>
      <c r="E105" s="240" t="s">
        <v>19</v>
      </c>
      <c r="F105" s="241" t="s">
        <v>3042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254</v>
      </c>
      <c r="AU105" s="247" t="s">
        <v>86</v>
      </c>
      <c r="AV105" s="15" t="s">
        <v>84</v>
      </c>
      <c r="AW105" s="15" t="s">
        <v>37</v>
      </c>
      <c r="AX105" s="15" t="s">
        <v>76</v>
      </c>
      <c r="AY105" s="247" t="s">
        <v>142</v>
      </c>
    </row>
    <row r="106" spans="1:65" s="13" customFormat="1" ht="11.25">
      <c r="B106" s="206"/>
      <c r="C106" s="207"/>
      <c r="D106" s="198" t="s">
        <v>254</v>
      </c>
      <c r="E106" s="208" t="s">
        <v>19</v>
      </c>
      <c r="F106" s="209" t="s">
        <v>3043</v>
      </c>
      <c r="G106" s="207"/>
      <c r="H106" s="210">
        <v>4.1520000000000001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254</v>
      </c>
      <c r="AU106" s="216" t="s">
        <v>86</v>
      </c>
      <c r="AV106" s="13" t="s">
        <v>86</v>
      </c>
      <c r="AW106" s="13" t="s">
        <v>37</v>
      </c>
      <c r="AX106" s="13" t="s">
        <v>76</v>
      </c>
      <c r="AY106" s="216" t="s">
        <v>142</v>
      </c>
    </row>
    <row r="107" spans="1:65" s="15" customFormat="1" ht="11.25">
      <c r="B107" s="238"/>
      <c r="C107" s="239"/>
      <c r="D107" s="198" t="s">
        <v>254</v>
      </c>
      <c r="E107" s="240" t="s">
        <v>19</v>
      </c>
      <c r="F107" s="241" t="s">
        <v>3044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AT107" s="247" t="s">
        <v>254</v>
      </c>
      <c r="AU107" s="247" t="s">
        <v>86</v>
      </c>
      <c r="AV107" s="15" t="s">
        <v>84</v>
      </c>
      <c r="AW107" s="15" t="s">
        <v>37</v>
      </c>
      <c r="AX107" s="15" t="s">
        <v>76</v>
      </c>
      <c r="AY107" s="247" t="s">
        <v>142</v>
      </c>
    </row>
    <row r="108" spans="1:65" s="13" customFormat="1" ht="11.25">
      <c r="B108" s="206"/>
      <c r="C108" s="207"/>
      <c r="D108" s="198" t="s">
        <v>254</v>
      </c>
      <c r="E108" s="208" t="s">
        <v>19</v>
      </c>
      <c r="F108" s="209" t="s">
        <v>3045</v>
      </c>
      <c r="G108" s="207"/>
      <c r="H108" s="210">
        <v>18.132999999999999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254</v>
      </c>
      <c r="AU108" s="216" t="s">
        <v>86</v>
      </c>
      <c r="AV108" s="13" t="s">
        <v>86</v>
      </c>
      <c r="AW108" s="13" t="s">
        <v>37</v>
      </c>
      <c r="AX108" s="13" t="s">
        <v>76</v>
      </c>
      <c r="AY108" s="216" t="s">
        <v>142</v>
      </c>
    </row>
    <row r="109" spans="1:65" s="14" customFormat="1" ht="11.25">
      <c r="B109" s="217"/>
      <c r="C109" s="218"/>
      <c r="D109" s="198" t="s">
        <v>254</v>
      </c>
      <c r="E109" s="219" t="s">
        <v>19</v>
      </c>
      <c r="F109" s="220" t="s">
        <v>266</v>
      </c>
      <c r="G109" s="218"/>
      <c r="H109" s="221">
        <v>38.386000000000003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254</v>
      </c>
      <c r="AU109" s="227" t="s">
        <v>86</v>
      </c>
      <c r="AV109" s="14" t="s">
        <v>167</v>
      </c>
      <c r="AW109" s="14" t="s">
        <v>37</v>
      </c>
      <c r="AX109" s="14" t="s">
        <v>84</v>
      </c>
      <c r="AY109" s="227" t="s">
        <v>142</v>
      </c>
    </row>
    <row r="110" spans="1:65" s="2" customFormat="1" ht="49.15" customHeight="1">
      <c r="A110" s="36"/>
      <c r="B110" s="37"/>
      <c r="C110" s="180" t="s">
        <v>86</v>
      </c>
      <c r="D110" s="180" t="s">
        <v>145</v>
      </c>
      <c r="E110" s="181" t="s">
        <v>3046</v>
      </c>
      <c r="F110" s="182" t="s">
        <v>3047</v>
      </c>
      <c r="G110" s="183" t="s">
        <v>258</v>
      </c>
      <c r="H110" s="184">
        <v>39.326000000000001</v>
      </c>
      <c r="I110" s="185"/>
      <c r="J110" s="186">
        <f>ROUND(I110*H110,2)</f>
        <v>0</v>
      </c>
      <c r="K110" s="182" t="s">
        <v>149</v>
      </c>
      <c r="L110" s="41"/>
      <c r="M110" s="187" t="s">
        <v>19</v>
      </c>
      <c r="N110" s="188" t="s">
        <v>47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167</v>
      </c>
      <c r="AT110" s="191" t="s">
        <v>145</v>
      </c>
      <c r="AU110" s="191" t="s">
        <v>86</v>
      </c>
      <c r="AY110" s="19" t="s">
        <v>142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84</v>
      </c>
      <c r="BK110" s="192">
        <f>ROUND(I110*H110,2)</f>
        <v>0</v>
      </c>
      <c r="BL110" s="19" t="s">
        <v>167</v>
      </c>
      <c r="BM110" s="191" t="s">
        <v>3048</v>
      </c>
    </row>
    <row r="111" spans="1:65" s="2" customFormat="1" ht="11.25">
      <c r="A111" s="36"/>
      <c r="B111" s="37"/>
      <c r="C111" s="38"/>
      <c r="D111" s="193" t="s">
        <v>152</v>
      </c>
      <c r="E111" s="38"/>
      <c r="F111" s="194" t="s">
        <v>3049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152</v>
      </c>
      <c r="AU111" s="19" t="s">
        <v>86</v>
      </c>
    </row>
    <row r="112" spans="1:65" s="15" customFormat="1" ht="11.25">
      <c r="B112" s="238"/>
      <c r="C112" s="239"/>
      <c r="D112" s="198" t="s">
        <v>254</v>
      </c>
      <c r="E112" s="240" t="s">
        <v>19</v>
      </c>
      <c r="F112" s="241" t="s">
        <v>3039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254</v>
      </c>
      <c r="AU112" s="247" t="s">
        <v>86</v>
      </c>
      <c r="AV112" s="15" t="s">
        <v>84</v>
      </c>
      <c r="AW112" s="15" t="s">
        <v>37</v>
      </c>
      <c r="AX112" s="15" t="s">
        <v>76</v>
      </c>
      <c r="AY112" s="247" t="s">
        <v>142</v>
      </c>
    </row>
    <row r="113" spans="2:51" s="13" customFormat="1" ht="11.25">
      <c r="B113" s="206"/>
      <c r="C113" s="207"/>
      <c r="D113" s="198" t="s">
        <v>254</v>
      </c>
      <c r="E113" s="208" t="s">
        <v>19</v>
      </c>
      <c r="F113" s="209" t="s">
        <v>3050</v>
      </c>
      <c r="G113" s="207"/>
      <c r="H113" s="210">
        <v>5.4130000000000003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254</v>
      </c>
      <c r="AU113" s="216" t="s">
        <v>86</v>
      </c>
      <c r="AV113" s="13" t="s">
        <v>86</v>
      </c>
      <c r="AW113" s="13" t="s">
        <v>37</v>
      </c>
      <c r="AX113" s="13" t="s">
        <v>76</v>
      </c>
      <c r="AY113" s="216" t="s">
        <v>142</v>
      </c>
    </row>
    <row r="114" spans="2:51" s="15" customFormat="1" ht="11.25">
      <c r="B114" s="238"/>
      <c r="C114" s="239"/>
      <c r="D114" s="198" t="s">
        <v>254</v>
      </c>
      <c r="E114" s="240" t="s">
        <v>19</v>
      </c>
      <c r="F114" s="241" t="s">
        <v>3051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254</v>
      </c>
      <c r="AU114" s="247" t="s">
        <v>86</v>
      </c>
      <c r="AV114" s="15" t="s">
        <v>84</v>
      </c>
      <c r="AW114" s="15" t="s">
        <v>37</v>
      </c>
      <c r="AX114" s="15" t="s">
        <v>76</v>
      </c>
      <c r="AY114" s="247" t="s">
        <v>142</v>
      </c>
    </row>
    <row r="115" spans="2:51" s="13" customFormat="1" ht="11.25">
      <c r="B115" s="206"/>
      <c r="C115" s="207"/>
      <c r="D115" s="198" t="s">
        <v>254</v>
      </c>
      <c r="E115" s="208" t="s">
        <v>19</v>
      </c>
      <c r="F115" s="209" t="s">
        <v>3052</v>
      </c>
      <c r="G115" s="207"/>
      <c r="H115" s="210">
        <v>3.6520000000000001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254</v>
      </c>
      <c r="AU115" s="216" t="s">
        <v>86</v>
      </c>
      <c r="AV115" s="13" t="s">
        <v>86</v>
      </c>
      <c r="AW115" s="13" t="s">
        <v>37</v>
      </c>
      <c r="AX115" s="13" t="s">
        <v>76</v>
      </c>
      <c r="AY115" s="216" t="s">
        <v>142</v>
      </c>
    </row>
    <row r="116" spans="2:51" s="15" customFormat="1" ht="11.25">
      <c r="B116" s="238"/>
      <c r="C116" s="239"/>
      <c r="D116" s="198" t="s">
        <v>254</v>
      </c>
      <c r="E116" s="240" t="s">
        <v>19</v>
      </c>
      <c r="F116" s="241" t="s">
        <v>3053</v>
      </c>
      <c r="G116" s="239"/>
      <c r="H116" s="240" t="s">
        <v>19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254</v>
      </c>
      <c r="AU116" s="247" t="s">
        <v>86</v>
      </c>
      <c r="AV116" s="15" t="s">
        <v>84</v>
      </c>
      <c r="AW116" s="15" t="s">
        <v>37</v>
      </c>
      <c r="AX116" s="15" t="s">
        <v>76</v>
      </c>
      <c r="AY116" s="247" t="s">
        <v>142</v>
      </c>
    </row>
    <row r="117" spans="2:51" s="13" customFormat="1" ht="11.25">
      <c r="B117" s="206"/>
      <c r="C117" s="207"/>
      <c r="D117" s="198" t="s">
        <v>254</v>
      </c>
      <c r="E117" s="208" t="s">
        <v>19</v>
      </c>
      <c r="F117" s="209" t="s">
        <v>3054</v>
      </c>
      <c r="G117" s="207"/>
      <c r="H117" s="210">
        <v>1.3839999999999999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254</v>
      </c>
      <c r="AU117" s="216" t="s">
        <v>86</v>
      </c>
      <c r="AV117" s="13" t="s">
        <v>86</v>
      </c>
      <c r="AW117" s="13" t="s">
        <v>37</v>
      </c>
      <c r="AX117" s="13" t="s">
        <v>76</v>
      </c>
      <c r="AY117" s="216" t="s">
        <v>142</v>
      </c>
    </row>
    <row r="118" spans="2:51" s="15" customFormat="1" ht="11.25">
      <c r="B118" s="238"/>
      <c r="C118" s="239"/>
      <c r="D118" s="198" t="s">
        <v>254</v>
      </c>
      <c r="E118" s="240" t="s">
        <v>19</v>
      </c>
      <c r="F118" s="241" t="s">
        <v>3055</v>
      </c>
      <c r="G118" s="239"/>
      <c r="H118" s="240" t="s">
        <v>19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254</v>
      </c>
      <c r="AU118" s="247" t="s">
        <v>86</v>
      </c>
      <c r="AV118" s="15" t="s">
        <v>84</v>
      </c>
      <c r="AW118" s="15" t="s">
        <v>37</v>
      </c>
      <c r="AX118" s="15" t="s">
        <v>76</v>
      </c>
      <c r="AY118" s="247" t="s">
        <v>142</v>
      </c>
    </row>
    <row r="119" spans="2:51" s="13" customFormat="1" ht="11.25">
      <c r="B119" s="206"/>
      <c r="C119" s="207"/>
      <c r="D119" s="198" t="s">
        <v>254</v>
      </c>
      <c r="E119" s="208" t="s">
        <v>19</v>
      </c>
      <c r="F119" s="209" t="s">
        <v>3056</v>
      </c>
      <c r="G119" s="207"/>
      <c r="H119" s="210">
        <v>3.8420000000000001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254</v>
      </c>
      <c r="AU119" s="216" t="s">
        <v>86</v>
      </c>
      <c r="AV119" s="13" t="s">
        <v>86</v>
      </c>
      <c r="AW119" s="13" t="s">
        <v>37</v>
      </c>
      <c r="AX119" s="13" t="s">
        <v>76</v>
      </c>
      <c r="AY119" s="216" t="s">
        <v>142</v>
      </c>
    </row>
    <row r="120" spans="2:51" s="15" customFormat="1" ht="11.25">
      <c r="B120" s="238"/>
      <c r="C120" s="239"/>
      <c r="D120" s="198" t="s">
        <v>254</v>
      </c>
      <c r="E120" s="240" t="s">
        <v>19</v>
      </c>
      <c r="F120" s="241" t="s">
        <v>3057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254</v>
      </c>
      <c r="AU120" s="247" t="s">
        <v>86</v>
      </c>
      <c r="AV120" s="15" t="s">
        <v>84</v>
      </c>
      <c r="AW120" s="15" t="s">
        <v>37</v>
      </c>
      <c r="AX120" s="15" t="s">
        <v>76</v>
      </c>
      <c r="AY120" s="247" t="s">
        <v>142</v>
      </c>
    </row>
    <row r="121" spans="2:51" s="13" customFormat="1" ht="11.25">
      <c r="B121" s="206"/>
      <c r="C121" s="207"/>
      <c r="D121" s="198" t="s">
        <v>254</v>
      </c>
      <c r="E121" s="208" t="s">
        <v>19</v>
      </c>
      <c r="F121" s="209" t="s">
        <v>3058</v>
      </c>
      <c r="G121" s="207"/>
      <c r="H121" s="210">
        <v>2.0569999999999999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254</v>
      </c>
      <c r="AU121" s="216" t="s">
        <v>86</v>
      </c>
      <c r="AV121" s="13" t="s">
        <v>86</v>
      </c>
      <c r="AW121" s="13" t="s">
        <v>37</v>
      </c>
      <c r="AX121" s="13" t="s">
        <v>76</v>
      </c>
      <c r="AY121" s="216" t="s">
        <v>142</v>
      </c>
    </row>
    <row r="122" spans="2:51" s="13" customFormat="1" ht="11.25">
      <c r="B122" s="206"/>
      <c r="C122" s="207"/>
      <c r="D122" s="198" t="s">
        <v>254</v>
      </c>
      <c r="E122" s="208" t="s">
        <v>19</v>
      </c>
      <c r="F122" s="209" t="s">
        <v>3059</v>
      </c>
      <c r="G122" s="207"/>
      <c r="H122" s="210">
        <v>0.33800000000000002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254</v>
      </c>
      <c r="AU122" s="216" t="s">
        <v>86</v>
      </c>
      <c r="AV122" s="13" t="s">
        <v>86</v>
      </c>
      <c r="AW122" s="13" t="s">
        <v>37</v>
      </c>
      <c r="AX122" s="13" t="s">
        <v>76</v>
      </c>
      <c r="AY122" s="216" t="s">
        <v>142</v>
      </c>
    </row>
    <row r="123" spans="2:51" s="15" customFormat="1" ht="11.25">
      <c r="B123" s="238"/>
      <c r="C123" s="239"/>
      <c r="D123" s="198" t="s">
        <v>254</v>
      </c>
      <c r="E123" s="240" t="s">
        <v>19</v>
      </c>
      <c r="F123" s="241" t="s">
        <v>3060</v>
      </c>
      <c r="G123" s="239"/>
      <c r="H123" s="240" t="s">
        <v>19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254</v>
      </c>
      <c r="AU123" s="247" t="s">
        <v>86</v>
      </c>
      <c r="AV123" s="15" t="s">
        <v>84</v>
      </c>
      <c r="AW123" s="15" t="s">
        <v>37</v>
      </c>
      <c r="AX123" s="15" t="s">
        <v>76</v>
      </c>
      <c r="AY123" s="247" t="s">
        <v>142</v>
      </c>
    </row>
    <row r="124" spans="2:51" s="15" customFormat="1" ht="11.25">
      <c r="B124" s="238"/>
      <c r="C124" s="239"/>
      <c r="D124" s="198" t="s">
        <v>254</v>
      </c>
      <c r="E124" s="240" t="s">
        <v>19</v>
      </c>
      <c r="F124" s="241" t="s">
        <v>3061</v>
      </c>
      <c r="G124" s="239"/>
      <c r="H124" s="240" t="s">
        <v>19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254</v>
      </c>
      <c r="AU124" s="247" t="s">
        <v>86</v>
      </c>
      <c r="AV124" s="15" t="s">
        <v>84</v>
      </c>
      <c r="AW124" s="15" t="s">
        <v>37</v>
      </c>
      <c r="AX124" s="15" t="s">
        <v>76</v>
      </c>
      <c r="AY124" s="247" t="s">
        <v>142</v>
      </c>
    </row>
    <row r="125" spans="2:51" s="13" customFormat="1" ht="11.25">
      <c r="B125" s="206"/>
      <c r="C125" s="207"/>
      <c r="D125" s="198" t="s">
        <v>254</v>
      </c>
      <c r="E125" s="208" t="s">
        <v>19</v>
      </c>
      <c r="F125" s="209" t="s">
        <v>3062</v>
      </c>
      <c r="G125" s="207"/>
      <c r="H125" s="210">
        <v>15.028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254</v>
      </c>
      <c r="AU125" s="216" t="s">
        <v>86</v>
      </c>
      <c r="AV125" s="13" t="s">
        <v>86</v>
      </c>
      <c r="AW125" s="13" t="s">
        <v>37</v>
      </c>
      <c r="AX125" s="13" t="s">
        <v>76</v>
      </c>
      <c r="AY125" s="216" t="s">
        <v>142</v>
      </c>
    </row>
    <row r="126" spans="2:51" s="15" customFormat="1" ht="11.25">
      <c r="B126" s="238"/>
      <c r="C126" s="239"/>
      <c r="D126" s="198" t="s">
        <v>254</v>
      </c>
      <c r="E126" s="240" t="s">
        <v>19</v>
      </c>
      <c r="F126" s="241" t="s">
        <v>3063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254</v>
      </c>
      <c r="AU126" s="247" t="s">
        <v>86</v>
      </c>
      <c r="AV126" s="15" t="s">
        <v>84</v>
      </c>
      <c r="AW126" s="15" t="s">
        <v>37</v>
      </c>
      <c r="AX126" s="15" t="s">
        <v>76</v>
      </c>
      <c r="AY126" s="247" t="s">
        <v>142</v>
      </c>
    </row>
    <row r="127" spans="2:51" s="13" customFormat="1" ht="11.25">
      <c r="B127" s="206"/>
      <c r="C127" s="207"/>
      <c r="D127" s="198" t="s">
        <v>254</v>
      </c>
      <c r="E127" s="208" t="s">
        <v>19</v>
      </c>
      <c r="F127" s="209" t="s">
        <v>3064</v>
      </c>
      <c r="G127" s="207"/>
      <c r="H127" s="210">
        <v>2.2519999999999998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254</v>
      </c>
      <c r="AU127" s="216" t="s">
        <v>86</v>
      </c>
      <c r="AV127" s="13" t="s">
        <v>86</v>
      </c>
      <c r="AW127" s="13" t="s">
        <v>37</v>
      </c>
      <c r="AX127" s="13" t="s">
        <v>76</v>
      </c>
      <c r="AY127" s="216" t="s">
        <v>142</v>
      </c>
    </row>
    <row r="128" spans="2:51" s="15" customFormat="1" ht="11.25">
      <c r="B128" s="238"/>
      <c r="C128" s="239"/>
      <c r="D128" s="198" t="s">
        <v>254</v>
      </c>
      <c r="E128" s="240" t="s">
        <v>19</v>
      </c>
      <c r="F128" s="241" t="s">
        <v>3065</v>
      </c>
      <c r="G128" s="239"/>
      <c r="H128" s="240" t="s">
        <v>19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254</v>
      </c>
      <c r="AU128" s="247" t="s">
        <v>86</v>
      </c>
      <c r="AV128" s="15" t="s">
        <v>84</v>
      </c>
      <c r="AW128" s="15" t="s">
        <v>37</v>
      </c>
      <c r="AX128" s="15" t="s">
        <v>76</v>
      </c>
      <c r="AY128" s="247" t="s">
        <v>142</v>
      </c>
    </row>
    <row r="129" spans="1:65" s="13" customFormat="1" ht="11.25">
      <c r="B129" s="206"/>
      <c r="C129" s="207"/>
      <c r="D129" s="198" t="s">
        <v>254</v>
      </c>
      <c r="E129" s="208" t="s">
        <v>19</v>
      </c>
      <c r="F129" s="209" t="s">
        <v>3066</v>
      </c>
      <c r="G129" s="207"/>
      <c r="H129" s="210">
        <v>0.78200000000000003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254</v>
      </c>
      <c r="AU129" s="216" t="s">
        <v>86</v>
      </c>
      <c r="AV129" s="13" t="s">
        <v>86</v>
      </c>
      <c r="AW129" s="13" t="s">
        <v>37</v>
      </c>
      <c r="AX129" s="13" t="s">
        <v>76</v>
      </c>
      <c r="AY129" s="216" t="s">
        <v>142</v>
      </c>
    </row>
    <row r="130" spans="1:65" s="13" customFormat="1" ht="11.25">
      <c r="B130" s="206"/>
      <c r="C130" s="207"/>
      <c r="D130" s="198" t="s">
        <v>254</v>
      </c>
      <c r="E130" s="208" t="s">
        <v>19</v>
      </c>
      <c r="F130" s="209" t="s">
        <v>3067</v>
      </c>
      <c r="G130" s="207"/>
      <c r="H130" s="210">
        <v>1.5860000000000001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254</v>
      </c>
      <c r="AU130" s="216" t="s">
        <v>86</v>
      </c>
      <c r="AV130" s="13" t="s">
        <v>86</v>
      </c>
      <c r="AW130" s="13" t="s">
        <v>37</v>
      </c>
      <c r="AX130" s="13" t="s">
        <v>76</v>
      </c>
      <c r="AY130" s="216" t="s">
        <v>142</v>
      </c>
    </row>
    <row r="131" spans="1:65" s="13" customFormat="1" ht="11.25">
      <c r="B131" s="206"/>
      <c r="C131" s="207"/>
      <c r="D131" s="198" t="s">
        <v>254</v>
      </c>
      <c r="E131" s="208" t="s">
        <v>19</v>
      </c>
      <c r="F131" s="209" t="s">
        <v>3068</v>
      </c>
      <c r="G131" s="207"/>
      <c r="H131" s="210">
        <v>2.992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254</v>
      </c>
      <c r="AU131" s="216" t="s">
        <v>86</v>
      </c>
      <c r="AV131" s="13" t="s">
        <v>86</v>
      </c>
      <c r="AW131" s="13" t="s">
        <v>37</v>
      </c>
      <c r="AX131" s="13" t="s">
        <v>76</v>
      </c>
      <c r="AY131" s="216" t="s">
        <v>142</v>
      </c>
    </row>
    <row r="132" spans="1:65" s="14" customFormat="1" ht="11.25">
      <c r="B132" s="217"/>
      <c r="C132" s="218"/>
      <c r="D132" s="198" t="s">
        <v>254</v>
      </c>
      <c r="E132" s="219" t="s">
        <v>19</v>
      </c>
      <c r="F132" s="220" t="s">
        <v>266</v>
      </c>
      <c r="G132" s="218"/>
      <c r="H132" s="221">
        <v>39.326000000000001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254</v>
      </c>
      <c r="AU132" s="227" t="s">
        <v>86</v>
      </c>
      <c r="AV132" s="14" t="s">
        <v>167</v>
      </c>
      <c r="AW132" s="14" t="s">
        <v>37</v>
      </c>
      <c r="AX132" s="14" t="s">
        <v>84</v>
      </c>
      <c r="AY132" s="227" t="s">
        <v>142</v>
      </c>
    </row>
    <row r="133" spans="1:65" s="2" customFormat="1" ht="37.9" customHeight="1">
      <c r="A133" s="36"/>
      <c r="B133" s="37"/>
      <c r="C133" s="180" t="s">
        <v>161</v>
      </c>
      <c r="D133" s="180" t="s">
        <v>145</v>
      </c>
      <c r="E133" s="181" t="s">
        <v>3069</v>
      </c>
      <c r="F133" s="182" t="s">
        <v>3070</v>
      </c>
      <c r="G133" s="183" t="s">
        <v>251</v>
      </c>
      <c r="H133" s="184">
        <v>48.648000000000003</v>
      </c>
      <c r="I133" s="185"/>
      <c r="J133" s="186">
        <f>ROUND(I133*H133,2)</f>
        <v>0</v>
      </c>
      <c r="K133" s="182" t="s">
        <v>149</v>
      </c>
      <c r="L133" s="41"/>
      <c r="M133" s="187" t="s">
        <v>19</v>
      </c>
      <c r="N133" s="188" t="s">
        <v>47</v>
      </c>
      <c r="O133" s="66"/>
      <c r="P133" s="189">
        <f>O133*H133</f>
        <v>0</v>
      </c>
      <c r="Q133" s="189">
        <v>8.4999999999999995E-4</v>
      </c>
      <c r="R133" s="189">
        <f>Q133*H133</f>
        <v>4.13508E-2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167</v>
      </c>
      <c r="AT133" s="191" t="s">
        <v>145</v>
      </c>
      <c r="AU133" s="191" t="s">
        <v>86</v>
      </c>
      <c r="AY133" s="19" t="s">
        <v>142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84</v>
      </c>
      <c r="BK133" s="192">
        <f>ROUND(I133*H133,2)</f>
        <v>0</v>
      </c>
      <c r="BL133" s="19" t="s">
        <v>167</v>
      </c>
      <c r="BM133" s="191" t="s">
        <v>3071</v>
      </c>
    </row>
    <row r="134" spans="1:65" s="2" customFormat="1" ht="11.25">
      <c r="A134" s="36"/>
      <c r="B134" s="37"/>
      <c r="C134" s="38"/>
      <c r="D134" s="193" t="s">
        <v>152</v>
      </c>
      <c r="E134" s="38"/>
      <c r="F134" s="194" t="s">
        <v>3072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152</v>
      </c>
      <c r="AU134" s="19" t="s">
        <v>86</v>
      </c>
    </row>
    <row r="135" spans="1:65" s="13" customFormat="1" ht="11.25">
      <c r="B135" s="206"/>
      <c r="C135" s="207"/>
      <c r="D135" s="198" t="s">
        <v>254</v>
      </c>
      <c r="E135" s="208" t="s">
        <v>19</v>
      </c>
      <c r="F135" s="209" t="s">
        <v>3073</v>
      </c>
      <c r="G135" s="207"/>
      <c r="H135" s="210">
        <v>48.648000000000003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254</v>
      </c>
      <c r="AU135" s="216" t="s">
        <v>86</v>
      </c>
      <c r="AV135" s="13" t="s">
        <v>86</v>
      </c>
      <c r="AW135" s="13" t="s">
        <v>37</v>
      </c>
      <c r="AX135" s="13" t="s">
        <v>76</v>
      </c>
      <c r="AY135" s="216" t="s">
        <v>142</v>
      </c>
    </row>
    <row r="136" spans="1:65" s="14" customFormat="1" ht="11.25">
      <c r="B136" s="217"/>
      <c r="C136" s="218"/>
      <c r="D136" s="198" t="s">
        <v>254</v>
      </c>
      <c r="E136" s="219" t="s">
        <v>19</v>
      </c>
      <c r="F136" s="220" t="s">
        <v>266</v>
      </c>
      <c r="G136" s="218"/>
      <c r="H136" s="221">
        <v>48.648000000000003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254</v>
      </c>
      <c r="AU136" s="227" t="s">
        <v>86</v>
      </c>
      <c r="AV136" s="14" t="s">
        <v>167</v>
      </c>
      <c r="AW136" s="14" t="s">
        <v>37</v>
      </c>
      <c r="AX136" s="14" t="s">
        <v>84</v>
      </c>
      <c r="AY136" s="227" t="s">
        <v>142</v>
      </c>
    </row>
    <row r="137" spans="1:65" s="2" customFormat="1" ht="44.25" customHeight="1">
      <c r="A137" s="36"/>
      <c r="B137" s="37"/>
      <c r="C137" s="180" t="s">
        <v>167</v>
      </c>
      <c r="D137" s="180" t="s">
        <v>145</v>
      </c>
      <c r="E137" s="181" t="s">
        <v>3074</v>
      </c>
      <c r="F137" s="182" t="s">
        <v>3075</v>
      </c>
      <c r="G137" s="183" t="s">
        <v>251</v>
      </c>
      <c r="H137" s="184">
        <v>48.648000000000003</v>
      </c>
      <c r="I137" s="185"/>
      <c r="J137" s="186">
        <f>ROUND(I137*H137,2)</f>
        <v>0</v>
      </c>
      <c r="K137" s="182" t="s">
        <v>149</v>
      </c>
      <c r="L137" s="41"/>
      <c r="M137" s="187" t="s">
        <v>19</v>
      </c>
      <c r="N137" s="188" t="s">
        <v>47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167</v>
      </c>
      <c r="AT137" s="191" t="s">
        <v>145</v>
      </c>
      <c r="AU137" s="191" t="s">
        <v>86</v>
      </c>
      <c r="AY137" s="19" t="s">
        <v>142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167</v>
      </c>
      <c r="BM137" s="191" t="s">
        <v>3076</v>
      </c>
    </row>
    <row r="138" spans="1:65" s="2" customFormat="1" ht="11.25">
      <c r="A138" s="36"/>
      <c r="B138" s="37"/>
      <c r="C138" s="38"/>
      <c r="D138" s="193" t="s">
        <v>152</v>
      </c>
      <c r="E138" s="38"/>
      <c r="F138" s="194" t="s">
        <v>3077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152</v>
      </c>
      <c r="AU138" s="19" t="s">
        <v>86</v>
      </c>
    </row>
    <row r="139" spans="1:65" s="2" customFormat="1" ht="62.65" customHeight="1">
      <c r="A139" s="36"/>
      <c r="B139" s="37"/>
      <c r="C139" s="180" t="s">
        <v>141</v>
      </c>
      <c r="D139" s="180" t="s">
        <v>145</v>
      </c>
      <c r="E139" s="181" t="s">
        <v>321</v>
      </c>
      <c r="F139" s="182" t="s">
        <v>322</v>
      </c>
      <c r="G139" s="183" t="s">
        <v>258</v>
      </c>
      <c r="H139" s="184">
        <v>22.088000000000001</v>
      </c>
      <c r="I139" s="185"/>
      <c r="J139" s="186">
        <f>ROUND(I139*H139,2)</f>
        <v>0</v>
      </c>
      <c r="K139" s="182" t="s">
        <v>149</v>
      </c>
      <c r="L139" s="41"/>
      <c r="M139" s="187" t="s">
        <v>19</v>
      </c>
      <c r="N139" s="188" t="s">
        <v>47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167</v>
      </c>
      <c r="AT139" s="191" t="s">
        <v>145</v>
      </c>
      <c r="AU139" s="191" t="s">
        <v>86</v>
      </c>
      <c r="AY139" s="19" t="s">
        <v>142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84</v>
      </c>
      <c r="BK139" s="192">
        <f>ROUND(I139*H139,2)</f>
        <v>0</v>
      </c>
      <c r="BL139" s="19" t="s">
        <v>167</v>
      </c>
      <c r="BM139" s="191" t="s">
        <v>3078</v>
      </c>
    </row>
    <row r="140" spans="1:65" s="2" customFormat="1" ht="11.25">
      <c r="A140" s="36"/>
      <c r="B140" s="37"/>
      <c r="C140" s="38"/>
      <c r="D140" s="193" t="s">
        <v>152</v>
      </c>
      <c r="E140" s="38"/>
      <c r="F140" s="194" t="s">
        <v>324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152</v>
      </c>
      <c r="AU140" s="19" t="s">
        <v>86</v>
      </c>
    </row>
    <row r="141" spans="1:65" s="15" customFormat="1" ht="11.25">
      <c r="B141" s="238"/>
      <c r="C141" s="239"/>
      <c r="D141" s="198" t="s">
        <v>254</v>
      </c>
      <c r="E141" s="240" t="s">
        <v>19</v>
      </c>
      <c r="F141" s="241" t="s">
        <v>3079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254</v>
      </c>
      <c r="AU141" s="247" t="s">
        <v>86</v>
      </c>
      <c r="AV141" s="15" t="s">
        <v>84</v>
      </c>
      <c r="AW141" s="15" t="s">
        <v>37</v>
      </c>
      <c r="AX141" s="15" t="s">
        <v>76</v>
      </c>
      <c r="AY141" s="247" t="s">
        <v>142</v>
      </c>
    </row>
    <row r="142" spans="1:65" s="13" customFormat="1" ht="11.25">
      <c r="B142" s="206"/>
      <c r="C142" s="207"/>
      <c r="D142" s="198" t="s">
        <v>254</v>
      </c>
      <c r="E142" s="208" t="s">
        <v>19</v>
      </c>
      <c r="F142" s="209" t="s">
        <v>3080</v>
      </c>
      <c r="G142" s="207"/>
      <c r="H142" s="210">
        <v>6.2060000000000004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254</v>
      </c>
      <c r="AU142" s="216" t="s">
        <v>86</v>
      </c>
      <c r="AV142" s="13" t="s">
        <v>86</v>
      </c>
      <c r="AW142" s="13" t="s">
        <v>37</v>
      </c>
      <c r="AX142" s="13" t="s">
        <v>76</v>
      </c>
      <c r="AY142" s="216" t="s">
        <v>142</v>
      </c>
    </row>
    <row r="143" spans="1:65" s="13" customFormat="1" ht="11.25">
      <c r="B143" s="206"/>
      <c r="C143" s="207"/>
      <c r="D143" s="198" t="s">
        <v>254</v>
      </c>
      <c r="E143" s="208" t="s">
        <v>19</v>
      </c>
      <c r="F143" s="209" t="s">
        <v>3081</v>
      </c>
      <c r="G143" s="207"/>
      <c r="H143" s="210">
        <v>15.513999999999999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254</v>
      </c>
      <c r="AU143" s="216" t="s">
        <v>86</v>
      </c>
      <c r="AV143" s="13" t="s">
        <v>86</v>
      </c>
      <c r="AW143" s="13" t="s">
        <v>37</v>
      </c>
      <c r="AX143" s="13" t="s">
        <v>76</v>
      </c>
      <c r="AY143" s="216" t="s">
        <v>142</v>
      </c>
    </row>
    <row r="144" spans="1:65" s="13" customFormat="1" ht="11.25">
      <c r="B144" s="206"/>
      <c r="C144" s="207"/>
      <c r="D144" s="198" t="s">
        <v>254</v>
      </c>
      <c r="E144" s="208" t="s">
        <v>19</v>
      </c>
      <c r="F144" s="209" t="s">
        <v>3082</v>
      </c>
      <c r="G144" s="207"/>
      <c r="H144" s="210">
        <v>0.308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254</v>
      </c>
      <c r="AU144" s="216" t="s">
        <v>86</v>
      </c>
      <c r="AV144" s="13" t="s">
        <v>86</v>
      </c>
      <c r="AW144" s="13" t="s">
        <v>37</v>
      </c>
      <c r="AX144" s="13" t="s">
        <v>76</v>
      </c>
      <c r="AY144" s="216" t="s">
        <v>142</v>
      </c>
    </row>
    <row r="145" spans="1:65" s="13" customFormat="1" ht="11.25">
      <c r="B145" s="206"/>
      <c r="C145" s="207"/>
      <c r="D145" s="198" t="s">
        <v>254</v>
      </c>
      <c r="E145" s="208" t="s">
        <v>19</v>
      </c>
      <c r="F145" s="209" t="s">
        <v>3083</v>
      </c>
      <c r="G145" s="207"/>
      <c r="H145" s="210">
        <v>0.06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254</v>
      </c>
      <c r="AU145" s="216" t="s">
        <v>86</v>
      </c>
      <c r="AV145" s="13" t="s">
        <v>86</v>
      </c>
      <c r="AW145" s="13" t="s">
        <v>37</v>
      </c>
      <c r="AX145" s="13" t="s">
        <v>76</v>
      </c>
      <c r="AY145" s="216" t="s">
        <v>142</v>
      </c>
    </row>
    <row r="146" spans="1:65" s="14" customFormat="1" ht="11.25">
      <c r="B146" s="217"/>
      <c r="C146" s="218"/>
      <c r="D146" s="198" t="s">
        <v>254</v>
      </c>
      <c r="E146" s="219" t="s">
        <v>19</v>
      </c>
      <c r="F146" s="220" t="s">
        <v>266</v>
      </c>
      <c r="G146" s="218"/>
      <c r="H146" s="221">
        <v>22.088000000000001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254</v>
      </c>
      <c r="AU146" s="227" t="s">
        <v>86</v>
      </c>
      <c r="AV146" s="14" t="s">
        <v>167</v>
      </c>
      <c r="AW146" s="14" t="s">
        <v>37</v>
      </c>
      <c r="AX146" s="14" t="s">
        <v>84</v>
      </c>
      <c r="AY146" s="227" t="s">
        <v>142</v>
      </c>
    </row>
    <row r="147" spans="1:65" s="2" customFormat="1" ht="66.75" customHeight="1">
      <c r="A147" s="36"/>
      <c r="B147" s="37"/>
      <c r="C147" s="180" t="s">
        <v>178</v>
      </c>
      <c r="D147" s="180" t="s">
        <v>145</v>
      </c>
      <c r="E147" s="181" t="s">
        <v>3084</v>
      </c>
      <c r="F147" s="182" t="s">
        <v>3085</v>
      </c>
      <c r="G147" s="183" t="s">
        <v>258</v>
      </c>
      <c r="H147" s="184">
        <v>220.88</v>
      </c>
      <c r="I147" s="185"/>
      <c r="J147" s="186">
        <f>ROUND(I147*H147,2)</f>
        <v>0</v>
      </c>
      <c r="K147" s="182" t="s">
        <v>149</v>
      </c>
      <c r="L147" s="41"/>
      <c r="M147" s="187" t="s">
        <v>19</v>
      </c>
      <c r="N147" s="188" t="s">
        <v>47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167</v>
      </c>
      <c r="AT147" s="191" t="s">
        <v>145</v>
      </c>
      <c r="AU147" s="191" t="s">
        <v>86</v>
      </c>
      <c r="AY147" s="19" t="s">
        <v>142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84</v>
      </c>
      <c r="BK147" s="192">
        <f>ROUND(I147*H147,2)</f>
        <v>0</v>
      </c>
      <c r="BL147" s="19" t="s">
        <v>167</v>
      </c>
      <c r="BM147" s="191" t="s">
        <v>3086</v>
      </c>
    </row>
    <row r="148" spans="1:65" s="2" customFormat="1" ht="11.25">
      <c r="A148" s="36"/>
      <c r="B148" s="37"/>
      <c r="C148" s="38"/>
      <c r="D148" s="193" t="s">
        <v>152</v>
      </c>
      <c r="E148" s="38"/>
      <c r="F148" s="194" t="s">
        <v>3087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152</v>
      </c>
      <c r="AU148" s="19" t="s">
        <v>86</v>
      </c>
    </row>
    <row r="149" spans="1:65" s="13" customFormat="1" ht="11.25">
      <c r="B149" s="206"/>
      <c r="C149" s="207"/>
      <c r="D149" s="198" t="s">
        <v>254</v>
      </c>
      <c r="E149" s="208" t="s">
        <v>19</v>
      </c>
      <c r="F149" s="209" t="s">
        <v>3088</v>
      </c>
      <c r="G149" s="207"/>
      <c r="H149" s="210">
        <v>220.88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254</v>
      </c>
      <c r="AU149" s="216" t="s">
        <v>86</v>
      </c>
      <c r="AV149" s="13" t="s">
        <v>86</v>
      </c>
      <c r="AW149" s="13" t="s">
        <v>37</v>
      </c>
      <c r="AX149" s="13" t="s">
        <v>76</v>
      </c>
      <c r="AY149" s="216" t="s">
        <v>142</v>
      </c>
    </row>
    <row r="150" spans="1:65" s="14" customFormat="1" ht="11.25">
      <c r="B150" s="217"/>
      <c r="C150" s="218"/>
      <c r="D150" s="198" t="s">
        <v>254</v>
      </c>
      <c r="E150" s="219" t="s">
        <v>19</v>
      </c>
      <c r="F150" s="220" t="s">
        <v>266</v>
      </c>
      <c r="G150" s="218"/>
      <c r="H150" s="221">
        <v>220.88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254</v>
      </c>
      <c r="AU150" s="227" t="s">
        <v>86</v>
      </c>
      <c r="AV150" s="14" t="s">
        <v>167</v>
      </c>
      <c r="AW150" s="14" t="s">
        <v>37</v>
      </c>
      <c r="AX150" s="14" t="s">
        <v>84</v>
      </c>
      <c r="AY150" s="227" t="s">
        <v>142</v>
      </c>
    </row>
    <row r="151" spans="1:65" s="2" customFormat="1" ht="44.25" customHeight="1">
      <c r="A151" s="36"/>
      <c r="B151" s="37"/>
      <c r="C151" s="180" t="s">
        <v>184</v>
      </c>
      <c r="D151" s="180" t="s">
        <v>145</v>
      </c>
      <c r="E151" s="181" t="s">
        <v>329</v>
      </c>
      <c r="F151" s="182" t="s">
        <v>330</v>
      </c>
      <c r="G151" s="183" t="s">
        <v>258</v>
      </c>
      <c r="H151" s="184">
        <v>22.088000000000001</v>
      </c>
      <c r="I151" s="185"/>
      <c r="J151" s="186">
        <f>ROUND(I151*H151,2)</f>
        <v>0</v>
      </c>
      <c r="K151" s="182" t="s">
        <v>149</v>
      </c>
      <c r="L151" s="41"/>
      <c r="M151" s="187" t="s">
        <v>19</v>
      </c>
      <c r="N151" s="188" t="s">
        <v>47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167</v>
      </c>
      <c r="AT151" s="191" t="s">
        <v>145</v>
      </c>
      <c r="AU151" s="191" t="s">
        <v>86</v>
      </c>
      <c r="AY151" s="19" t="s">
        <v>142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84</v>
      </c>
      <c r="BK151" s="192">
        <f>ROUND(I151*H151,2)</f>
        <v>0</v>
      </c>
      <c r="BL151" s="19" t="s">
        <v>167</v>
      </c>
      <c r="BM151" s="191" t="s">
        <v>3089</v>
      </c>
    </row>
    <row r="152" spans="1:65" s="2" customFormat="1" ht="11.25">
      <c r="A152" s="36"/>
      <c r="B152" s="37"/>
      <c r="C152" s="38"/>
      <c r="D152" s="193" t="s">
        <v>152</v>
      </c>
      <c r="E152" s="38"/>
      <c r="F152" s="194" t="s">
        <v>332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152</v>
      </c>
      <c r="AU152" s="19" t="s">
        <v>86</v>
      </c>
    </row>
    <row r="153" spans="1:65" s="2" customFormat="1" ht="44.25" customHeight="1">
      <c r="A153" s="36"/>
      <c r="B153" s="37"/>
      <c r="C153" s="180" t="s">
        <v>189</v>
      </c>
      <c r="D153" s="180" t="s">
        <v>145</v>
      </c>
      <c r="E153" s="181" t="s">
        <v>333</v>
      </c>
      <c r="F153" s="182" t="s">
        <v>334</v>
      </c>
      <c r="G153" s="183" t="s">
        <v>335</v>
      </c>
      <c r="H153" s="184">
        <v>37.549999999999997</v>
      </c>
      <c r="I153" s="185"/>
      <c r="J153" s="186">
        <f>ROUND(I153*H153,2)</f>
        <v>0</v>
      </c>
      <c r="K153" s="182" t="s">
        <v>149</v>
      </c>
      <c r="L153" s="41"/>
      <c r="M153" s="187" t="s">
        <v>19</v>
      </c>
      <c r="N153" s="188" t="s">
        <v>47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167</v>
      </c>
      <c r="AT153" s="191" t="s">
        <v>145</v>
      </c>
      <c r="AU153" s="191" t="s">
        <v>86</v>
      </c>
      <c r="AY153" s="19" t="s">
        <v>142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84</v>
      </c>
      <c r="BK153" s="192">
        <f>ROUND(I153*H153,2)</f>
        <v>0</v>
      </c>
      <c r="BL153" s="19" t="s">
        <v>167</v>
      </c>
      <c r="BM153" s="191" t="s">
        <v>3090</v>
      </c>
    </row>
    <row r="154" spans="1:65" s="2" customFormat="1" ht="11.25">
      <c r="A154" s="36"/>
      <c r="B154" s="37"/>
      <c r="C154" s="38"/>
      <c r="D154" s="193" t="s">
        <v>152</v>
      </c>
      <c r="E154" s="38"/>
      <c r="F154" s="194" t="s">
        <v>337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152</v>
      </c>
      <c r="AU154" s="19" t="s">
        <v>86</v>
      </c>
    </row>
    <row r="155" spans="1:65" s="13" customFormat="1" ht="11.25">
      <c r="B155" s="206"/>
      <c r="C155" s="207"/>
      <c r="D155" s="198" t="s">
        <v>254</v>
      </c>
      <c r="E155" s="208" t="s">
        <v>19</v>
      </c>
      <c r="F155" s="209" t="s">
        <v>3091</v>
      </c>
      <c r="G155" s="207"/>
      <c r="H155" s="210">
        <v>37.549999999999997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254</v>
      </c>
      <c r="AU155" s="216" t="s">
        <v>86</v>
      </c>
      <c r="AV155" s="13" t="s">
        <v>86</v>
      </c>
      <c r="AW155" s="13" t="s">
        <v>37</v>
      </c>
      <c r="AX155" s="13" t="s">
        <v>76</v>
      </c>
      <c r="AY155" s="216" t="s">
        <v>142</v>
      </c>
    </row>
    <row r="156" spans="1:65" s="14" customFormat="1" ht="11.25">
      <c r="B156" s="217"/>
      <c r="C156" s="218"/>
      <c r="D156" s="198" t="s">
        <v>254</v>
      </c>
      <c r="E156" s="219" t="s">
        <v>19</v>
      </c>
      <c r="F156" s="220" t="s">
        <v>266</v>
      </c>
      <c r="G156" s="218"/>
      <c r="H156" s="221">
        <v>37.549999999999997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254</v>
      </c>
      <c r="AU156" s="227" t="s">
        <v>86</v>
      </c>
      <c r="AV156" s="14" t="s">
        <v>167</v>
      </c>
      <c r="AW156" s="14" t="s">
        <v>37</v>
      </c>
      <c r="AX156" s="14" t="s">
        <v>84</v>
      </c>
      <c r="AY156" s="227" t="s">
        <v>142</v>
      </c>
    </row>
    <row r="157" spans="1:65" s="2" customFormat="1" ht="37.9" customHeight="1">
      <c r="A157" s="36"/>
      <c r="B157" s="37"/>
      <c r="C157" s="180" t="s">
        <v>194</v>
      </c>
      <c r="D157" s="180" t="s">
        <v>145</v>
      </c>
      <c r="E157" s="181" t="s">
        <v>3092</v>
      </c>
      <c r="F157" s="182" t="s">
        <v>3093</v>
      </c>
      <c r="G157" s="183" t="s">
        <v>258</v>
      </c>
      <c r="H157" s="184">
        <v>22.088000000000001</v>
      </c>
      <c r="I157" s="185"/>
      <c r="J157" s="186">
        <f>ROUND(I157*H157,2)</f>
        <v>0</v>
      </c>
      <c r="K157" s="182" t="s">
        <v>149</v>
      </c>
      <c r="L157" s="41"/>
      <c r="M157" s="187" t="s">
        <v>19</v>
      </c>
      <c r="N157" s="188" t="s">
        <v>47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167</v>
      </c>
      <c r="AT157" s="191" t="s">
        <v>145</v>
      </c>
      <c r="AU157" s="191" t="s">
        <v>86</v>
      </c>
      <c r="AY157" s="19" t="s">
        <v>142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84</v>
      </c>
      <c r="BK157" s="192">
        <f>ROUND(I157*H157,2)</f>
        <v>0</v>
      </c>
      <c r="BL157" s="19" t="s">
        <v>167</v>
      </c>
      <c r="BM157" s="191" t="s">
        <v>3094</v>
      </c>
    </row>
    <row r="158" spans="1:65" s="2" customFormat="1" ht="11.25">
      <c r="A158" s="36"/>
      <c r="B158" s="37"/>
      <c r="C158" s="38"/>
      <c r="D158" s="193" t="s">
        <v>152</v>
      </c>
      <c r="E158" s="38"/>
      <c r="F158" s="194" t="s">
        <v>3095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152</v>
      </c>
      <c r="AU158" s="19" t="s">
        <v>86</v>
      </c>
    </row>
    <row r="159" spans="1:65" s="2" customFormat="1" ht="24.2" customHeight="1">
      <c r="A159" s="36"/>
      <c r="B159" s="37"/>
      <c r="C159" s="180" t="s">
        <v>200</v>
      </c>
      <c r="D159" s="180" t="s">
        <v>145</v>
      </c>
      <c r="E159" s="181" t="s">
        <v>3096</v>
      </c>
      <c r="F159" s="182" t="s">
        <v>3097</v>
      </c>
      <c r="G159" s="183" t="s">
        <v>258</v>
      </c>
      <c r="H159" s="184">
        <v>2.907</v>
      </c>
      <c r="I159" s="185"/>
      <c r="J159" s="186">
        <f>ROUND(I159*H159,2)</f>
        <v>0</v>
      </c>
      <c r="K159" s="182" t="s">
        <v>19</v>
      </c>
      <c r="L159" s="41"/>
      <c r="M159" s="187" t="s">
        <v>19</v>
      </c>
      <c r="N159" s="188" t="s">
        <v>47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167</v>
      </c>
      <c r="AT159" s="191" t="s">
        <v>145</v>
      </c>
      <c r="AU159" s="191" t="s">
        <v>86</v>
      </c>
      <c r="AY159" s="19" t="s">
        <v>142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84</v>
      </c>
      <c r="BK159" s="192">
        <f>ROUND(I159*H159,2)</f>
        <v>0</v>
      </c>
      <c r="BL159" s="19" t="s">
        <v>167</v>
      </c>
      <c r="BM159" s="191" t="s">
        <v>3098</v>
      </c>
    </row>
    <row r="160" spans="1:65" s="2" customFormat="1" ht="19.5">
      <c r="A160" s="36"/>
      <c r="B160" s="37"/>
      <c r="C160" s="38"/>
      <c r="D160" s="198" t="s">
        <v>154</v>
      </c>
      <c r="E160" s="38"/>
      <c r="F160" s="199" t="s">
        <v>3099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154</v>
      </c>
      <c r="AU160" s="19" t="s">
        <v>86</v>
      </c>
    </row>
    <row r="161" spans="1:65" s="13" customFormat="1" ht="11.25">
      <c r="B161" s="206"/>
      <c r="C161" s="207"/>
      <c r="D161" s="198" t="s">
        <v>254</v>
      </c>
      <c r="E161" s="208" t="s">
        <v>19</v>
      </c>
      <c r="F161" s="209" t="s">
        <v>3100</v>
      </c>
      <c r="G161" s="207"/>
      <c r="H161" s="210">
        <v>0.432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254</v>
      </c>
      <c r="AU161" s="216" t="s">
        <v>86</v>
      </c>
      <c r="AV161" s="13" t="s">
        <v>86</v>
      </c>
      <c r="AW161" s="13" t="s">
        <v>37</v>
      </c>
      <c r="AX161" s="13" t="s">
        <v>76</v>
      </c>
      <c r="AY161" s="216" t="s">
        <v>142</v>
      </c>
    </row>
    <row r="162" spans="1:65" s="13" customFormat="1" ht="11.25">
      <c r="B162" s="206"/>
      <c r="C162" s="207"/>
      <c r="D162" s="198" t="s">
        <v>254</v>
      </c>
      <c r="E162" s="208" t="s">
        <v>19</v>
      </c>
      <c r="F162" s="209" t="s">
        <v>3101</v>
      </c>
      <c r="G162" s="207"/>
      <c r="H162" s="210">
        <v>2.4750000000000001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254</v>
      </c>
      <c r="AU162" s="216" t="s">
        <v>86</v>
      </c>
      <c r="AV162" s="13" t="s">
        <v>86</v>
      </c>
      <c r="AW162" s="13" t="s">
        <v>37</v>
      </c>
      <c r="AX162" s="13" t="s">
        <v>76</v>
      </c>
      <c r="AY162" s="216" t="s">
        <v>142</v>
      </c>
    </row>
    <row r="163" spans="1:65" s="14" customFormat="1" ht="11.25">
      <c r="B163" s="217"/>
      <c r="C163" s="218"/>
      <c r="D163" s="198" t="s">
        <v>254</v>
      </c>
      <c r="E163" s="219" t="s">
        <v>19</v>
      </c>
      <c r="F163" s="220" t="s">
        <v>266</v>
      </c>
      <c r="G163" s="218"/>
      <c r="H163" s="221">
        <v>2.907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254</v>
      </c>
      <c r="AU163" s="227" t="s">
        <v>86</v>
      </c>
      <c r="AV163" s="14" t="s">
        <v>167</v>
      </c>
      <c r="AW163" s="14" t="s">
        <v>37</v>
      </c>
      <c r="AX163" s="14" t="s">
        <v>84</v>
      </c>
      <c r="AY163" s="227" t="s">
        <v>142</v>
      </c>
    </row>
    <row r="164" spans="1:65" s="2" customFormat="1" ht="16.5" customHeight="1">
      <c r="A164" s="36"/>
      <c r="B164" s="37"/>
      <c r="C164" s="228" t="s">
        <v>206</v>
      </c>
      <c r="D164" s="228" t="s">
        <v>351</v>
      </c>
      <c r="E164" s="229" t="s">
        <v>3102</v>
      </c>
      <c r="F164" s="230" t="s">
        <v>3103</v>
      </c>
      <c r="G164" s="231" t="s">
        <v>258</v>
      </c>
      <c r="H164" s="232">
        <v>2.907</v>
      </c>
      <c r="I164" s="233"/>
      <c r="J164" s="234">
        <f>ROUND(I164*H164,2)</f>
        <v>0</v>
      </c>
      <c r="K164" s="230" t="s">
        <v>149</v>
      </c>
      <c r="L164" s="235"/>
      <c r="M164" s="236" t="s">
        <v>19</v>
      </c>
      <c r="N164" s="237" t="s">
        <v>47</v>
      </c>
      <c r="O164" s="66"/>
      <c r="P164" s="189">
        <f>O164*H164</f>
        <v>0</v>
      </c>
      <c r="Q164" s="189">
        <v>0.35</v>
      </c>
      <c r="R164" s="189">
        <f>Q164*H164</f>
        <v>1.01745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189</v>
      </c>
      <c r="AT164" s="191" t="s">
        <v>351</v>
      </c>
      <c r="AU164" s="191" t="s">
        <v>86</v>
      </c>
      <c r="AY164" s="19" t="s">
        <v>142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167</v>
      </c>
      <c r="BM164" s="191" t="s">
        <v>3104</v>
      </c>
    </row>
    <row r="165" spans="1:65" s="2" customFormat="1" ht="44.25" customHeight="1">
      <c r="A165" s="36"/>
      <c r="B165" s="37"/>
      <c r="C165" s="180" t="s">
        <v>312</v>
      </c>
      <c r="D165" s="180" t="s">
        <v>145</v>
      </c>
      <c r="E165" s="181" t="s">
        <v>340</v>
      </c>
      <c r="F165" s="182" t="s">
        <v>341</v>
      </c>
      <c r="G165" s="183" t="s">
        <v>258</v>
      </c>
      <c r="H165" s="184">
        <v>55.624000000000002</v>
      </c>
      <c r="I165" s="185"/>
      <c r="J165" s="186">
        <f>ROUND(I165*H165,2)</f>
        <v>0</v>
      </c>
      <c r="K165" s="182" t="s">
        <v>149</v>
      </c>
      <c r="L165" s="41"/>
      <c r="M165" s="187" t="s">
        <v>19</v>
      </c>
      <c r="N165" s="188" t="s">
        <v>47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167</v>
      </c>
      <c r="AT165" s="191" t="s">
        <v>145</v>
      </c>
      <c r="AU165" s="191" t="s">
        <v>86</v>
      </c>
      <c r="AY165" s="19" t="s">
        <v>142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84</v>
      </c>
      <c r="BK165" s="192">
        <f>ROUND(I165*H165,2)</f>
        <v>0</v>
      </c>
      <c r="BL165" s="19" t="s">
        <v>167</v>
      </c>
      <c r="BM165" s="191" t="s">
        <v>3105</v>
      </c>
    </row>
    <row r="166" spans="1:65" s="2" customFormat="1" ht="11.25">
      <c r="A166" s="36"/>
      <c r="B166" s="37"/>
      <c r="C166" s="38"/>
      <c r="D166" s="193" t="s">
        <v>152</v>
      </c>
      <c r="E166" s="38"/>
      <c r="F166" s="194" t="s">
        <v>343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152</v>
      </c>
      <c r="AU166" s="19" t="s">
        <v>86</v>
      </c>
    </row>
    <row r="167" spans="1:65" s="13" customFormat="1" ht="11.25">
      <c r="B167" s="206"/>
      <c r="C167" s="207"/>
      <c r="D167" s="198" t="s">
        <v>254</v>
      </c>
      <c r="E167" s="208" t="s">
        <v>19</v>
      </c>
      <c r="F167" s="209" t="s">
        <v>3106</v>
      </c>
      <c r="G167" s="207"/>
      <c r="H167" s="210">
        <v>55.624000000000002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254</v>
      </c>
      <c r="AU167" s="216" t="s">
        <v>86</v>
      </c>
      <c r="AV167" s="13" t="s">
        <v>86</v>
      </c>
      <c r="AW167" s="13" t="s">
        <v>37</v>
      </c>
      <c r="AX167" s="13" t="s">
        <v>76</v>
      </c>
      <c r="AY167" s="216" t="s">
        <v>142</v>
      </c>
    </row>
    <row r="168" spans="1:65" s="14" customFormat="1" ht="11.25">
      <c r="B168" s="217"/>
      <c r="C168" s="218"/>
      <c r="D168" s="198" t="s">
        <v>254</v>
      </c>
      <c r="E168" s="219" t="s">
        <v>19</v>
      </c>
      <c r="F168" s="220" t="s">
        <v>266</v>
      </c>
      <c r="G168" s="218"/>
      <c r="H168" s="221">
        <v>55.624000000000002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254</v>
      </c>
      <c r="AU168" s="227" t="s">
        <v>86</v>
      </c>
      <c r="AV168" s="14" t="s">
        <v>167</v>
      </c>
      <c r="AW168" s="14" t="s">
        <v>37</v>
      </c>
      <c r="AX168" s="14" t="s">
        <v>84</v>
      </c>
      <c r="AY168" s="227" t="s">
        <v>142</v>
      </c>
    </row>
    <row r="169" spans="1:65" s="2" customFormat="1" ht="66.75" customHeight="1">
      <c r="A169" s="36"/>
      <c r="B169" s="37"/>
      <c r="C169" s="180" t="s">
        <v>320</v>
      </c>
      <c r="D169" s="180" t="s">
        <v>145</v>
      </c>
      <c r="E169" s="181" t="s">
        <v>345</v>
      </c>
      <c r="F169" s="182" t="s">
        <v>346</v>
      </c>
      <c r="G169" s="183" t="s">
        <v>258</v>
      </c>
      <c r="H169" s="184">
        <v>15.513999999999999</v>
      </c>
      <c r="I169" s="185"/>
      <c r="J169" s="186">
        <f>ROUND(I169*H169,2)</f>
        <v>0</v>
      </c>
      <c r="K169" s="182" t="s">
        <v>149</v>
      </c>
      <c r="L169" s="41"/>
      <c r="M169" s="187" t="s">
        <v>19</v>
      </c>
      <c r="N169" s="188" t="s">
        <v>47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167</v>
      </c>
      <c r="AT169" s="191" t="s">
        <v>145</v>
      </c>
      <c r="AU169" s="191" t="s">
        <v>86</v>
      </c>
      <c r="AY169" s="19" t="s">
        <v>142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84</v>
      </c>
      <c r="BK169" s="192">
        <f>ROUND(I169*H169,2)</f>
        <v>0</v>
      </c>
      <c r="BL169" s="19" t="s">
        <v>167</v>
      </c>
      <c r="BM169" s="191" t="s">
        <v>3107</v>
      </c>
    </row>
    <row r="170" spans="1:65" s="2" customFormat="1" ht="11.25">
      <c r="A170" s="36"/>
      <c r="B170" s="37"/>
      <c r="C170" s="38"/>
      <c r="D170" s="193" t="s">
        <v>152</v>
      </c>
      <c r="E170" s="38"/>
      <c r="F170" s="194" t="s">
        <v>348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152</v>
      </c>
      <c r="AU170" s="19" t="s">
        <v>86</v>
      </c>
    </row>
    <row r="171" spans="1:65" s="13" customFormat="1" ht="11.25">
      <c r="B171" s="206"/>
      <c r="C171" s="207"/>
      <c r="D171" s="198" t="s">
        <v>254</v>
      </c>
      <c r="E171" s="208" t="s">
        <v>19</v>
      </c>
      <c r="F171" s="209" t="s">
        <v>3081</v>
      </c>
      <c r="G171" s="207"/>
      <c r="H171" s="210">
        <v>15.513999999999999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254</v>
      </c>
      <c r="AU171" s="216" t="s">
        <v>86</v>
      </c>
      <c r="AV171" s="13" t="s">
        <v>86</v>
      </c>
      <c r="AW171" s="13" t="s">
        <v>37</v>
      </c>
      <c r="AX171" s="13" t="s">
        <v>76</v>
      </c>
      <c r="AY171" s="216" t="s">
        <v>142</v>
      </c>
    </row>
    <row r="172" spans="1:65" s="14" customFormat="1" ht="11.25">
      <c r="B172" s="217"/>
      <c r="C172" s="218"/>
      <c r="D172" s="198" t="s">
        <v>254</v>
      </c>
      <c r="E172" s="219" t="s">
        <v>19</v>
      </c>
      <c r="F172" s="220" t="s">
        <v>266</v>
      </c>
      <c r="G172" s="218"/>
      <c r="H172" s="221">
        <v>15.513999999999999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254</v>
      </c>
      <c r="AU172" s="227" t="s">
        <v>86</v>
      </c>
      <c r="AV172" s="14" t="s">
        <v>167</v>
      </c>
      <c r="AW172" s="14" t="s">
        <v>37</v>
      </c>
      <c r="AX172" s="14" t="s">
        <v>84</v>
      </c>
      <c r="AY172" s="227" t="s">
        <v>142</v>
      </c>
    </row>
    <row r="173" spans="1:65" s="2" customFormat="1" ht="16.5" customHeight="1">
      <c r="A173" s="36"/>
      <c r="B173" s="37"/>
      <c r="C173" s="228" t="s">
        <v>328</v>
      </c>
      <c r="D173" s="228" t="s">
        <v>351</v>
      </c>
      <c r="E173" s="229" t="s">
        <v>3108</v>
      </c>
      <c r="F173" s="230" t="s">
        <v>3109</v>
      </c>
      <c r="G173" s="231" t="s">
        <v>335</v>
      </c>
      <c r="H173" s="232">
        <v>31.027999999999999</v>
      </c>
      <c r="I173" s="233"/>
      <c r="J173" s="234">
        <f>ROUND(I173*H173,2)</f>
        <v>0</v>
      </c>
      <c r="K173" s="230" t="s">
        <v>149</v>
      </c>
      <c r="L173" s="235"/>
      <c r="M173" s="236" t="s">
        <v>19</v>
      </c>
      <c r="N173" s="237" t="s">
        <v>47</v>
      </c>
      <c r="O173" s="66"/>
      <c r="P173" s="189">
        <f>O173*H173</f>
        <v>0</v>
      </c>
      <c r="Q173" s="189">
        <v>1</v>
      </c>
      <c r="R173" s="189">
        <f>Q173*H173</f>
        <v>31.027999999999999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189</v>
      </c>
      <c r="AT173" s="191" t="s">
        <v>351</v>
      </c>
      <c r="AU173" s="191" t="s">
        <v>86</v>
      </c>
      <c r="AY173" s="19" t="s">
        <v>142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167</v>
      </c>
      <c r="BM173" s="191" t="s">
        <v>3110</v>
      </c>
    </row>
    <row r="174" spans="1:65" s="13" customFormat="1" ht="11.25">
      <c r="B174" s="206"/>
      <c r="C174" s="207"/>
      <c r="D174" s="198" t="s">
        <v>254</v>
      </c>
      <c r="E174" s="207"/>
      <c r="F174" s="209" t="s">
        <v>3111</v>
      </c>
      <c r="G174" s="207"/>
      <c r="H174" s="210">
        <v>31.027999999999999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254</v>
      </c>
      <c r="AU174" s="216" t="s">
        <v>86</v>
      </c>
      <c r="AV174" s="13" t="s">
        <v>86</v>
      </c>
      <c r="AW174" s="13" t="s">
        <v>4</v>
      </c>
      <c r="AX174" s="13" t="s">
        <v>84</v>
      </c>
      <c r="AY174" s="216" t="s">
        <v>142</v>
      </c>
    </row>
    <row r="175" spans="1:65" s="12" customFormat="1" ht="22.9" customHeight="1">
      <c r="B175" s="164"/>
      <c r="C175" s="165"/>
      <c r="D175" s="166" t="s">
        <v>75</v>
      </c>
      <c r="E175" s="178" t="s">
        <v>167</v>
      </c>
      <c r="F175" s="178" t="s">
        <v>595</v>
      </c>
      <c r="G175" s="165"/>
      <c r="H175" s="165"/>
      <c r="I175" s="168"/>
      <c r="J175" s="179">
        <f>BK175</f>
        <v>0</v>
      </c>
      <c r="K175" s="165"/>
      <c r="L175" s="170"/>
      <c r="M175" s="171"/>
      <c r="N175" s="172"/>
      <c r="O175" s="172"/>
      <c r="P175" s="173">
        <f>SUM(P176:P179)</f>
        <v>0</v>
      </c>
      <c r="Q175" s="172"/>
      <c r="R175" s="173">
        <f>SUM(R176:R179)</f>
        <v>0</v>
      </c>
      <c r="S175" s="172"/>
      <c r="T175" s="174">
        <f>SUM(T176:T179)</f>
        <v>0</v>
      </c>
      <c r="AR175" s="175" t="s">
        <v>84</v>
      </c>
      <c r="AT175" s="176" t="s">
        <v>75</v>
      </c>
      <c r="AU175" s="176" t="s">
        <v>84</v>
      </c>
      <c r="AY175" s="175" t="s">
        <v>142</v>
      </c>
      <c r="BK175" s="177">
        <f>SUM(BK176:BK179)</f>
        <v>0</v>
      </c>
    </row>
    <row r="176" spans="1:65" s="2" customFormat="1" ht="33" customHeight="1">
      <c r="A176" s="36"/>
      <c r="B176" s="37"/>
      <c r="C176" s="180" t="s">
        <v>8</v>
      </c>
      <c r="D176" s="180" t="s">
        <v>145</v>
      </c>
      <c r="E176" s="181" t="s">
        <v>3112</v>
      </c>
      <c r="F176" s="182" t="s">
        <v>3113</v>
      </c>
      <c r="G176" s="183" t="s">
        <v>258</v>
      </c>
      <c r="H176" s="184">
        <v>6.2060000000000004</v>
      </c>
      <c r="I176" s="185"/>
      <c r="J176" s="186">
        <f>ROUND(I176*H176,2)</f>
        <v>0</v>
      </c>
      <c r="K176" s="182" t="s">
        <v>149</v>
      </c>
      <c r="L176" s="41"/>
      <c r="M176" s="187" t="s">
        <v>19</v>
      </c>
      <c r="N176" s="188" t="s">
        <v>47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167</v>
      </c>
      <c r="AT176" s="191" t="s">
        <v>145</v>
      </c>
      <c r="AU176" s="191" t="s">
        <v>86</v>
      </c>
      <c r="AY176" s="19" t="s">
        <v>142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84</v>
      </c>
      <c r="BK176" s="192">
        <f>ROUND(I176*H176,2)</f>
        <v>0</v>
      </c>
      <c r="BL176" s="19" t="s">
        <v>167</v>
      </c>
      <c r="BM176" s="191" t="s">
        <v>3114</v>
      </c>
    </row>
    <row r="177" spans="1:65" s="2" customFormat="1" ht="11.25">
      <c r="A177" s="36"/>
      <c r="B177" s="37"/>
      <c r="C177" s="38"/>
      <c r="D177" s="193" t="s">
        <v>152</v>
      </c>
      <c r="E177" s="38"/>
      <c r="F177" s="194" t="s">
        <v>3115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152</v>
      </c>
      <c r="AU177" s="19" t="s">
        <v>86</v>
      </c>
    </row>
    <row r="178" spans="1:65" s="13" customFormat="1" ht="11.25">
      <c r="B178" s="206"/>
      <c r="C178" s="207"/>
      <c r="D178" s="198" t="s">
        <v>254</v>
      </c>
      <c r="E178" s="208" t="s">
        <v>19</v>
      </c>
      <c r="F178" s="209" t="s">
        <v>3080</v>
      </c>
      <c r="G178" s="207"/>
      <c r="H178" s="210">
        <v>6.2060000000000004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254</v>
      </c>
      <c r="AU178" s="216" t="s">
        <v>86</v>
      </c>
      <c r="AV178" s="13" t="s">
        <v>86</v>
      </c>
      <c r="AW178" s="13" t="s">
        <v>37</v>
      </c>
      <c r="AX178" s="13" t="s">
        <v>76</v>
      </c>
      <c r="AY178" s="216" t="s">
        <v>142</v>
      </c>
    </row>
    <row r="179" spans="1:65" s="14" customFormat="1" ht="11.25">
      <c r="B179" s="217"/>
      <c r="C179" s="218"/>
      <c r="D179" s="198" t="s">
        <v>254</v>
      </c>
      <c r="E179" s="219" t="s">
        <v>19</v>
      </c>
      <c r="F179" s="220" t="s">
        <v>266</v>
      </c>
      <c r="G179" s="218"/>
      <c r="H179" s="221">
        <v>6.2060000000000004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254</v>
      </c>
      <c r="AU179" s="227" t="s">
        <v>86</v>
      </c>
      <c r="AV179" s="14" t="s">
        <v>167</v>
      </c>
      <c r="AW179" s="14" t="s">
        <v>37</v>
      </c>
      <c r="AX179" s="14" t="s">
        <v>84</v>
      </c>
      <c r="AY179" s="227" t="s">
        <v>142</v>
      </c>
    </row>
    <row r="180" spans="1:65" s="12" customFormat="1" ht="22.9" customHeight="1">
      <c r="B180" s="164"/>
      <c r="C180" s="165"/>
      <c r="D180" s="166" t="s">
        <v>75</v>
      </c>
      <c r="E180" s="178" t="s">
        <v>189</v>
      </c>
      <c r="F180" s="178" t="s">
        <v>807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SUM(P181:P182)</f>
        <v>0</v>
      </c>
      <c r="Q180" s="172"/>
      <c r="R180" s="173">
        <f>SUM(R181:R182)</f>
        <v>5.4059999999999997E-2</v>
      </c>
      <c r="S180" s="172"/>
      <c r="T180" s="174">
        <f>SUM(T181:T182)</f>
        <v>0</v>
      </c>
      <c r="AR180" s="175" t="s">
        <v>84</v>
      </c>
      <c r="AT180" s="176" t="s">
        <v>75</v>
      </c>
      <c r="AU180" s="176" t="s">
        <v>84</v>
      </c>
      <c r="AY180" s="175" t="s">
        <v>142</v>
      </c>
      <c r="BK180" s="177">
        <f>SUM(BK181:BK182)</f>
        <v>0</v>
      </c>
    </row>
    <row r="181" spans="1:65" s="2" customFormat="1" ht="49.15" customHeight="1">
      <c r="A181" s="36"/>
      <c r="B181" s="37"/>
      <c r="C181" s="180" t="s">
        <v>339</v>
      </c>
      <c r="D181" s="180" t="s">
        <v>145</v>
      </c>
      <c r="E181" s="181" t="s">
        <v>3116</v>
      </c>
      <c r="F181" s="182" t="s">
        <v>3117</v>
      </c>
      <c r="G181" s="183" t="s">
        <v>514</v>
      </c>
      <c r="H181" s="184">
        <v>1</v>
      </c>
      <c r="I181" s="185"/>
      <c r="J181" s="186">
        <f>ROUND(I181*H181,2)</f>
        <v>0</v>
      </c>
      <c r="K181" s="182" t="s">
        <v>149</v>
      </c>
      <c r="L181" s="41"/>
      <c r="M181" s="187" t="s">
        <v>19</v>
      </c>
      <c r="N181" s="188" t="s">
        <v>47</v>
      </c>
      <c r="O181" s="66"/>
      <c r="P181" s="189">
        <f>O181*H181</f>
        <v>0</v>
      </c>
      <c r="Q181" s="189">
        <v>5.4059999999999997E-2</v>
      </c>
      <c r="R181" s="189">
        <f>Q181*H181</f>
        <v>5.4059999999999997E-2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167</v>
      </c>
      <c r="AT181" s="191" t="s">
        <v>145</v>
      </c>
      <c r="AU181" s="191" t="s">
        <v>86</v>
      </c>
      <c r="AY181" s="19" t="s">
        <v>142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84</v>
      </c>
      <c r="BK181" s="192">
        <f>ROUND(I181*H181,2)</f>
        <v>0</v>
      </c>
      <c r="BL181" s="19" t="s">
        <v>167</v>
      </c>
      <c r="BM181" s="191" t="s">
        <v>3118</v>
      </c>
    </row>
    <row r="182" spans="1:65" s="2" customFormat="1" ht="11.25">
      <c r="A182" s="36"/>
      <c r="B182" s="37"/>
      <c r="C182" s="38"/>
      <c r="D182" s="193" t="s">
        <v>152</v>
      </c>
      <c r="E182" s="38"/>
      <c r="F182" s="194" t="s">
        <v>3119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152</v>
      </c>
      <c r="AU182" s="19" t="s">
        <v>86</v>
      </c>
    </row>
    <row r="183" spans="1:65" s="12" customFormat="1" ht="25.9" customHeight="1">
      <c r="B183" s="164"/>
      <c r="C183" s="165"/>
      <c r="D183" s="166" t="s">
        <v>75</v>
      </c>
      <c r="E183" s="167" t="s">
        <v>1179</v>
      </c>
      <c r="F183" s="167" t="s">
        <v>1180</v>
      </c>
      <c r="G183" s="165"/>
      <c r="H183" s="165"/>
      <c r="I183" s="168"/>
      <c r="J183" s="169">
        <f>BK183</f>
        <v>0</v>
      </c>
      <c r="K183" s="165"/>
      <c r="L183" s="170"/>
      <c r="M183" s="171"/>
      <c r="N183" s="172"/>
      <c r="O183" s="172"/>
      <c r="P183" s="173">
        <f>P184+P266+P344+P349+P381</f>
        <v>0</v>
      </c>
      <c r="Q183" s="172"/>
      <c r="R183" s="173">
        <f>R184+R266+R344+R349+R381</f>
        <v>0.85466999999999993</v>
      </c>
      <c r="S183" s="172"/>
      <c r="T183" s="174">
        <f>T184+T266+T344+T349+T381</f>
        <v>0.19303000000000001</v>
      </c>
      <c r="AR183" s="175" t="s">
        <v>86</v>
      </c>
      <c r="AT183" s="176" t="s">
        <v>75</v>
      </c>
      <c r="AU183" s="176" t="s">
        <v>76</v>
      </c>
      <c r="AY183" s="175" t="s">
        <v>142</v>
      </c>
      <c r="BK183" s="177">
        <f>BK184+BK266+BK344+BK349+BK381</f>
        <v>0</v>
      </c>
    </row>
    <row r="184" spans="1:65" s="12" customFormat="1" ht="22.9" customHeight="1">
      <c r="B184" s="164"/>
      <c r="C184" s="165"/>
      <c r="D184" s="166" t="s">
        <v>75</v>
      </c>
      <c r="E184" s="178" t="s">
        <v>3120</v>
      </c>
      <c r="F184" s="178" t="s">
        <v>3121</v>
      </c>
      <c r="G184" s="165"/>
      <c r="H184" s="165"/>
      <c r="I184" s="168"/>
      <c r="J184" s="179">
        <f>BK184</f>
        <v>0</v>
      </c>
      <c r="K184" s="165"/>
      <c r="L184" s="170"/>
      <c r="M184" s="171"/>
      <c r="N184" s="172"/>
      <c r="O184" s="172"/>
      <c r="P184" s="173">
        <f>SUM(P185:P265)</f>
        <v>0</v>
      </c>
      <c r="Q184" s="172"/>
      <c r="R184" s="173">
        <f>SUM(R185:R265)</f>
        <v>0.29232000000000008</v>
      </c>
      <c r="S184" s="172"/>
      <c r="T184" s="174">
        <f>SUM(T185:T265)</f>
        <v>0.19303000000000001</v>
      </c>
      <c r="AR184" s="175" t="s">
        <v>86</v>
      </c>
      <c r="AT184" s="176" t="s">
        <v>75</v>
      </c>
      <c r="AU184" s="176" t="s">
        <v>84</v>
      </c>
      <c r="AY184" s="175" t="s">
        <v>142</v>
      </c>
      <c r="BK184" s="177">
        <f>SUM(BK185:BK265)</f>
        <v>0</v>
      </c>
    </row>
    <row r="185" spans="1:65" s="2" customFormat="1" ht="33" customHeight="1">
      <c r="A185" s="36"/>
      <c r="B185" s="37"/>
      <c r="C185" s="180" t="s">
        <v>344</v>
      </c>
      <c r="D185" s="180" t="s">
        <v>145</v>
      </c>
      <c r="E185" s="181" t="s">
        <v>3122</v>
      </c>
      <c r="F185" s="182" t="s">
        <v>3123</v>
      </c>
      <c r="G185" s="183" t="s">
        <v>414</v>
      </c>
      <c r="H185" s="184">
        <v>3.8</v>
      </c>
      <c r="I185" s="185"/>
      <c r="J185" s="186">
        <f>ROUND(I185*H185,2)</f>
        <v>0</v>
      </c>
      <c r="K185" s="182" t="s">
        <v>149</v>
      </c>
      <c r="L185" s="41"/>
      <c r="M185" s="187" t="s">
        <v>19</v>
      </c>
      <c r="N185" s="188" t="s">
        <v>47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2.6700000000000002E-2</v>
      </c>
      <c r="T185" s="190">
        <f>S185*H185</f>
        <v>0.10145999999999999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339</v>
      </c>
      <c r="AT185" s="191" t="s">
        <v>145</v>
      </c>
      <c r="AU185" s="191" t="s">
        <v>86</v>
      </c>
      <c r="AY185" s="19" t="s">
        <v>142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84</v>
      </c>
      <c r="BK185" s="192">
        <f>ROUND(I185*H185,2)</f>
        <v>0</v>
      </c>
      <c r="BL185" s="19" t="s">
        <v>339</v>
      </c>
      <c r="BM185" s="191" t="s">
        <v>3124</v>
      </c>
    </row>
    <row r="186" spans="1:65" s="2" customFormat="1" ht="11.25">
      <c r="A186" s="36"/>
      <c r="B186" s="37"/>
      <c r="C186" s="38"/>
      <c r="D186" s="193" t="s">
        <v>152</v>
      </c>
      <c r="E186" s="38"/>
      <c r="F186" s="194" t="s">
        <v>3125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152</v>
      </c>
      <c r="AU186" s="19" t="s">
        <v>86</v>
      </c>
    </row>
    <row r="187" spans="1:65" s="2" customFormat="1" ht="24.2" customHeight="1">
      <c r="A187" s="36"/>
      <c r="B187" s="37"/>
      <c r="C187" s="180" t="s">
        <v>350</v>
      </c>
      <c r="D187" s="180" t="s">
        <v>145</v>
      </c>
      <c r="E187" s="181" t="s">
        <v>3126</v>
      </c>
      <c r="F187" s="182" t="s">
        <v>3127</v>
      </c>
      <c r="G187" s="183" t="s">
        <v>514</v>
      </c>
      <c r="H187" s="184">
        <v>2</v>
      </c>
      <c r="I187" s="185"/>
      <c r="J187" s="186">
        <f>ROUND(I187*H187,2)</f>
        <v>0</v>
      </c>
      <c r="K187" s="182" t="s">
        <v>149</v>
      </c>
      <c r="L187" s="41"/>
      <c r="M187" s="187" t="s">
        <v>19</v>
      </c>
      <c r="N187" s="188" t="s">
        <v>47</v>
      </c>
      <c r="O187" s="66"/>
      <c r="P187" s="189">
        <f>O187*H187</f>
        <v>0</v>
      </c>
      <c r="Q187" s="189">
        <v>2.4029999999999999E-2</v>
      </c>
      <c r="R187" s="189">
        <f>Q187*H187</f>
        <v>4.8059999999999999E-2</v>
      </c>
      <c r="S187" s="189">
        <v>2.4029999999999999E-2</v>
      </c>
      <c r="T187" s="190">
        <f>S187*H187</f>
        <v>4.8059999999999999E-2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339</v>
      </c>
      <c r="AT187" s="191" t="s">
        <v>145</v>
      </c>
      <c r="AU187" s="191" t="s">
        <v>86</v>
      </c>
      <c r="AY187" s="19" t="s">
        <v>142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84</v>
      </c>
      <c r="BK187" s="192">
        <f>ROUND(I187*H187,2)</f>
        <v>0</v>
      </c>
      <c r="BL187" s="19" t="s">
        <v>339</v>
      </c>
      <c r="BM187" s="191" t="s">
        <v>3128</v>
      </c>
    </row>
    <row r="188" spans="1:65" s="2" customFormat="1" ht="11.25">
      <c r="A188" s="36"/>
      <c r="B188" s="37"/>
      <c r="C188" s="38"/>
      <c r="D188" s="193" t="s">
        <v>152</v>
      </c>
      <c r="E188" s="38"/>
      <c r="F188" s="194" t="s">
        <v>3129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152</v>
      </c>
      <c r="AU188" s="19" t="s">
        <v>86</v>
      </c>
    </row>
    <row r="189" spans="1:65" s="2" customFormat="1" ht="24.2" customHeight="1">
      <c r="A189" s="36"/>
      <c r="B189" s="37"/>
      <c r="C189" s="180" t="s">
        <v>356</v>
      </c>
      <c r="D189" s="180" t="s">
        <v>145</v>
      </c>
      <c r="E189" s="181" t="s">
        <v>3130</v>
      </c>
      <c r="F189" s="182" t="s">
        <v>3131</v>
      </c>
      <c r="G189" s="183" t="s">
        <v>414</v>
      </c>
      <c r="H189" s="184">
        <v>1.5</v>
      </c>
      <c r="I189" s="185"/>
      <c r="J189" s="186">
        <f>ROUND(I189*H189,2)</f>
        <v>0</v>
      </c>
      <c r="K189" s="182" t="s">
        <v>149</v>
      </c>
      <c r="L189" s="41"/>
      <c r="M189" s="187" t="s">
        <v>19</v>
      </c>
      <c r="N189" s="188" t="s">
        <v>47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1.4919999999999999E-2</v>
      </c>
      <c r="T189" s="190">
        <f>S189*H189</f>
        <v>2.2379999999999997E-2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339</v>
      </c>
      <c r="AT189" s="191" t="s">
        <v>145</v>
      </c>
      <c r="AU189" s="191" t="s">
        <v>86</v>
      </c>
      <c r="AY189" s="19" t="s">
        <v>142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84</v>
      </c>
      <c r="BK189" s="192">
        <f>ROUND(I189*H189,2)</f>
        <v>0</v>
      </c>
      <c r="BL189" s="19" t="s">
        <v>339</v>
      </c>
      <c r="BM189" s="191" t="s">
        <v>3132</v>
      </c>
    </row>
    <row r="190" spans="1:65" s="2" customFormat="1" ht="11.25">
      <c r="A190" s="36"/>
      <c r="B190" s="37"/>
      <c r="C190" s="38"/>
      <c r="D190" s="193" t="s">
        <v>152</v>
      </c>
      <c r="E190" s="38"/>
      <c r="F190" s="194" t="s">
        <v>3133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152</v>
      </c>
      <c r="AU190" s="19" t="s">
        <v>86</v>
      </c>
    </row>
    <row r="191" spans="1:65" s="2" customFormat="1" ht="24.2" customHeight="1">
      <c r="A191" s="36"/>
      <c r="B191" s="37"/>
      <c r="C191" s="180" t="s">
        <v>362</v>
      </c>
      <c r="D191" s="180" t="s">
        <v>145</v>
      </c>
      <c r="E191" s="181" t="s">
        <v>3134</v>
      </c>
      <c r="F191" s="182" t="s">
        <v>3135</v>
      </c>
      <c r="G191" s="183" t="s">
        <v>514</v>
      </c>
      <c r="H191" s="184">
        <v>1</v>
      </c>
      <c r="I191" s="185"/>
      <c r="J191" s="186">
        <f>ROUND(I191*H191,2)</f>
        <v>0</v>
      </c>
      <c r="K191" s="182" t="s">
        <v>149</v>
      </c>
      <c r="L191" s="41"/>
      <c r="M191" s="187" t="s">
        <v>19</v>
      </c>
      <c r="N191" s="188" t="s">
        <v>47</v>
      </c>
      <c r="O191" s="66"/>
      <c r="P191" s="189">
        <f>O191*H191</f>
        <v>0</v>
      </c>
      <c r="Q191" s="189">
        <v>2.0200000000000001E-3</v>
      </c>
      <c r="R191" s="189">
        <f>Q191*H191</f>
        <v>2.0200000000000001E-3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339</v>
      </c>
      <c r="AT191" s="191" t="s">
        <v>145</v>
      </c>
      <c r="AU191" s="191" t="s">
        <v>86</v>
      </c>
      <c r="AY191" s="19" t="s">
        <v>142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84</v>
      </c>
      <c r="BK191" s="192">
        <f>ROUND(I191*H191,2)</f>
        <v>0</v>
      </c>
      <c r="BL191" s="19" t="s">
        <v>339</v>
      </c>
      <c r="BM191" s="191" t="s">
        <v>3136</v>
      </c>
    </row>
    <row r="192" spans="1:65" s="2" customFormat="1" ht="11.25">
      <c r="A192" s="36"/>
      <c r="B192" s="37"/>
      <c r="C192" s="38"/>
      <c r="D192" s="193" t="s">
        <v>152</v>
      </c>
      <c r="E192" s="38"/>
      <c r="F192" s="194" t="s">
        <v>3137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152</v>
      </c>
      <c r="AU192" s="19" t="s">
        <v>86</v>
      </c>
    </row>
    <row r="193" spans="1:65" s="2" customFormat="1" ht="24.2" customHeight="1">
      <c r="A193" s="36"/>
      <c r="B193" s="37"/>
      <c r="C193" s="180" t="s">
        <v>7</v>
      </c>
      <c r="D193" s="180" t="s">
        <v>145</v>
      </c>
      <c r="E193" s="181" t="s">
        <v>3138</v>
      </c>
      <c r="F193" s="182" t="s">
        <v>3139</v>
      </c>
      <c r="G193" s="183" t="s">
        <v>514</v>
      </c>
      <c r="H193" s="184">
        <v>1</v>
      </c>
      <c r="I193" s="185"/>
      <c r="J193" s="186">
        <f>ROUND(I193*H193,2)</f>
        <v>0</v>
      </c>
      <c r="K193" s="182" t="s">
        <v>149</v>
      </c>
      <c r="L193" s="41"/>
      <c r="M193" s="187" t="s">
        <v>19</v>
      </c>
      <c r="N193" s="188" t="s">
        <v>47</v>
      </c>
      <c r="O193" s="66"/>
      <c r="P193" s="189">
        <f>O193*H193</f>
        <v>0</v>
      </c>
      <c r="Q193" s="189">
        <v>2.2599999999999999E-3</v>
      </c>
      <c r="R193" s="189">
        <f>Q193*H193</f>
        <v>2.2599999999999999E-3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339</v>
      </c>
      <c r="AT193" s="191" t="s">
        <v>145</v>
      </c>
      <c r="AU193" s="191" t="s">
        <v>86</v>
      </c>
      <c r="AY193" s="19" t="s">
        <v>142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84</v>
      </c>
      <c r="BK193" s="192">
        <f>ROUND(I193*H193,2)</f>
        <v>0</v>
      </c>
      <c r="BL193" s="19" t="s">
        <v>339</v>
      </c>
      <c r="BM193" s="191" t="s">
        <v>3140</v>
      </c>
    </row>
    <row r="194" spans="1:65" s="2" customFormat="1" ht="11.25">
      <c r="A194" s="36"/>
      <c r="B194" s="37"/>
      <c r="C194" s="38"/>
      <c r="D194" s="193" t="s">
        <v>152</v>
      </c>
      <c r="E194" s="38"/>
      <c r="F194" s="194" t="s">
        <v>3141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152</v>
      </c>
      <c r="AU194" s="19" t="s">
        <v>86</v>
      </c>
    </row>
    <row r="195" spans="1:65" s="2" customFormat="1" ht="24.2" customHeight="1">
      <c r="A195" s="36"/>
      <c r="B195" s="37"/>
      <c r="C195" s="180" t="s">
        <v>372</v>
      </c>
      <c r="D195" s="180" t="s">
        <v>145</v>
      </c>
      <c r="E195" s="181" t="s">
        <v>3142</v>
      </c>
      <c r="F195" s="182" t="s">
        <v>3143</v>
      </c>
      <c r="G195" s="183" t="s">
        <v>514</v>
      </c>
      <c r="H195" s="184">
        <v>1</v>
      </c>
      <c r="I195" s="185"/>
      <c r="J195" s="186">
        <f>ROUND(I195*H195,2)</f>
        <v>0</v>
      </c>
      <c r="K195" s="182" t="s">
        <v>149</v>
      </c>
      <c r="L195" s="41"/>
      <c r="M195" s="187" t="s">
        <v>19</v>
      </c>
      <c r="N195" s="188" t="s">
        <v>47</v>
      </c>
      <c r="O195" s="66"/>
      <c r="P195" s="189">
        <f>O195*H195</f>
        <v>0</v>
      </c>
      <c r="Q195" s="189">
        <v>2.48E-3</v>
      </c>
      <c r="R195" s="189">
        <f>Q195*H195</f>
        <v>2.48E-3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339</v>
      </c>
      <c r="AT195" s="191" t="s">
        <v>145</v>
      </c>
      <c r="AU195" s="191" t="s">
        <v>86</v>
      </c>
      <c r="AY195" s="19" t="s">
        <v>142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84</v>
      </c>
      <c r="BK195" s="192">
        <f>ROUND(I195*H195,2)</f>
        <v>0</v>
      </c>
      <c r="BL195" s="19" t="s">
        <v>339</v>
      </c>
      <c r="BM195" s="191" t="s">
        <v>3144</v>
      </c>
    </row>
    <row r="196" spans="1:65" s="2" customFormat="1" ht="11.25">
      <c r="A196" s="36"/>
      <c r="B196" s="37"/>
      <c r="C196" s="38"/>
      <c r="D196" s="193" t="s">
        <v>152</v>
      </c>
      <c r="E196" s="38"/>
      <c r="F196" s="194" t="s">
        <v>3145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152</v>
      </c>
      <c r="AU196" s="19" t="s">
        <v>86</v>
      </c>
    </row>
    <row r="197" spans="1:65" s="2" customFormat="1" ht="21.75" customHeight="1">
      <c r="A197" s="36"/>
      <c r="B197" s="37"/>
      <c r="C197" s="180" t="s">
        <v>383</v>
      </c>
      <c r="D197" s="180" t="s">
        <v>145</v>
      </c>
      <c r="E197" s="181" t="s">
        <v>3146</v>
      </c>
      <c r="F197" s="182" t="s">
        <v>3147</v>
      </c>
      <c r="G197" s="183" t="s">
        <v>414</v>
      </c>
      <c r="H197" s="184">
        <v>35</v>
      </c>
      <c r="I197" s="185"/>
      <c r="J197" s="186">
        <f>ROUND(I197*H197,2)</f>
        <v>0</v>
      </c>
      <c r="K197" s="182" t="s">
        <v>149</v>
      </c>
      <c r="L197" s="41"/>
      <c r="M197" s="187" t="s">
        <v>19</v>
      </c>
      <c r="N197" s="188" t="s">
        <v>47</v>
      </c>
      <c r="O197" s="66"/>
      <c r="P197" s="189">
        <f>O197*H197</f>
        <v>0</v>
      </c>
      <c r="Q197" s="189">
        <v>1.42E-3</v>
      </c>
      <c r="R197" s="189">
        <f>Q197*H197</f>
        <v>4.9700000000000001E-2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339</v>
      </c>
      <c r="AT197" s="191" t="s">
        <v>145</v>
      </c>
      <c r="AU197" s="191" t="s">
        <v>86</v>
      </c>
      <c r="AY197" s="19" t="s">
        <v>142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84</v>
      </c>
      <c r="BK197" s="192">
        <f>ROUND(I197*H197,2)</f>
        <v>0</v>
      </c>
      <c r="BL197" s="19" t="s">
        <v>339</v>
      </c>
      <c r="BM197" s="191" t="s">
        <v>3148</v>
      </c>
    </row>
    <row r="198" spans="1:65" s="2" customFormat="1" ht="11.25">
      <c r="A198" s="36"/>
      <c r="B198" s="37"/>
      <c r="C198" s="38"/>
      <c r="D198" s="193" t="s">
        <v>152</v>
      </c>
      <c r="E198" s="38"/>
      <c r="F198" s="194" t="s">
        <v>3149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152</v>
      </c>
      <c r="AU198" s="19" t="s">
        <v>86</v>
      </c>
    </row>
    <row r="199" spans="1:65" s="13" customFormat="1" ht="11.25">
      <c r="B199" s="206"/>
      <c r="C199" s="207"/>
      <c r="D199" s="198" t="s">
        <v>254</v>
      </c>
      <c r="E199" s="208" t="s">
        <v>19</v>
      </c>
      <c r="F199" s="209" t="s">
        <v>3150</v>
      </c>
      <c r="G199" s="207"/>
      <c r="H199" s="210">
        <v>9.35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254</v>
      </c>
      <c r="AU199" s="216" t="s">
        <v>86</v>
      </c>
      <c r="AV199" s="13" t="s">
        <v>86</v>
      </c>
      <c r="AW199" s="13" t="s">
        <v>37</v>
      </c>
      <c r="AX199" s="13" t="s">
        <v>76</v>
      </c>
      <c r="AY199" s="216" t="s">
        <v>142</v>
      </c>
    </row>
    <row r="200" spans="1:65" s="13" customFormat="1" ht="11.25">
      <c r="B200" s="206"/>
      <c r="C200" s="207"/>
      <c r="D200" s="198" t="s">
        <v>254</v>
      </c>
      <c r="E200" s="208" t="s">
        <v>19</v>
      </c>
      <c r="F200" s="209" t="s">
        <v>3151</v>
      </c>
      <c r="G200" s="207"/>
      <c r="H200" s="210">
        <v>9.4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254</v>
      </c>
      <c r="AU200" s="216" t="s">
        <v>86</v>
      </c>
      <c r="AV200" s="13" t="s">
        <v>86</v>
      </c>
      <c r="AW200" s="13" t="s">
        <v>37</v>
      </c>
      <c r="AX200" s="13" t="s">
        <v>76</v>
      </c>
      <c r="AY200" s="216" t="s">
        <v>142</v>
      </c>
    </row>
    <row r="201" spans="1:65" s="13" customFormat="1" ht="11.25">
      <c r="B201" s="206"/>
      <c r="C201" s="207"/>
      <c r="D201" s="198" t="s">
        <v>254</v>
      </c>
      <c r="E201" s="208" t="s">
        <v>19</v>
      </c>
      <c r="F201" s="209" t="s">
        <v>3152</v>
      </c>
      <c r="G201" s="207"/>
      <c r="H201" s="210">
        <v>16.25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254</v>
      </c>
      <c r="AU201" s="216" t="s">
        <v>86</v>
      </c>
      <c r="AV201" s="13" t="s">
        <v>86</v>
      </c>
      <c r="AW201" s="13" t="s">
        <v>37</v>
      </c>
      <c r="AX201" s="13" t="s">
        <v>76</v>
      </c>
      <c r="AY201" s="216" t="s">
        <v>142</v>
      </c>
    </row>
    <row r="202" spans="1:65" s="14" customFormat="1" ht="11.25">
      <c r="B202" s="217"/>
      <c r="C202" s="218"/>
      <c r="D202" s="198" t="s">
        <v>254</v>
      </c>
      <c r="E202" s="219" t="s">
        <v>19</v>
      </c>
      <c r="F202" s="220" t="s">
        <v>266</v>
      </c>
      <c r="G202" s="218"/>
      <c r="H202" s="221">
        <v>35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254</v>
      </c>
      <c r="AU202" s="227" t="s">
        <v>86</v>
      </c>
      <c r="AV202" s="14" t="s">
        <v>167</v>
      </c>
      <c r="AW202" s="14" t="s">
        <v>37</v>
      </c>
      <c r="AX202" s="14" t="s">
        <v>84</v>
      </c>
      <c r="AY202" s="227" t="s">
        <v>142</v>
      </c>
    </row>
    <row r="203" spans="1:65" s="2" customFormat="1" ht="21.75" customHeight="1">
      <c r="A203" s="36"/>
      <c r="B203" s="37"/>
      <c r="C203" s="180" t="s">
        <v>389</v>
      </c>
      <c r="D203" s="180" t="s">
        <v>145</v>
      </c>
      <c r="E203" s="181" t="s">
        <v>3153</v>
      </c>
      <c r="F203" s="182" t="s">
        <v>3154</v>
      </c>
      <c r="G203" s="183" t="s">
        <v>414</v>
      </c>
      <c r="H203" s="184">
        <v>39</v>
      </c>
      <c r="I203" s="185"/>
      <c r="J203" s="186">
        <f>ROUND(I203*H203,2)</f>
        <v>0</v>
      </c>
      <c r="K203" s="182" t="s">
        <v>149</v>
      </c>
      <c r="L203" s="41"/>
      <c r="M203" s="187" t="s">
        <v>19</v>
      </c>
      <c r="N203" s="188" t="s">
        <v>47</v>
      </c>
      <c r="O203" s="66"/>
      <c r="P203" s="189">
        <f>O203*H203</f>
        <v>0</v>
      </c>
      <c r="Q203" s="189">
        <v>1.97E-3</v>
      </c>
      <c r="R203" s="189">
        <f>Q203*H203</f>
        <v>7.6829999999999996E-2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339</v>
      </c>
      <c r="AT203" s="191" t="s">
        <v>145</v>
      </c>
      <c r="AU203" s="191" t="s">
        <v>86</v>
      </c>
      <c r="AY203" s="19" t="s">
        <v>142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84</v>
      </c>
      <c r="BK203" s="192">
        <f>ROUND(I203*H203,2)</f>
        <v>0</v>
      </c>
      <c r="BL203" s="19" t="s">
        <v>339</v>
      </c>
      <c r="BM203" s="191" t="s">
        <v>3155</v>
      </c>
    </row>
    <row r="204" spans="1:65" s="2" customFormat="1" ht="11.25">
      <c r="A204" s="36"/>
      <c r="B204" s="37"/>
      <c r="C204" s="38"/>
      <c r="D204" s="193" t="s">
        <v>152</v>
      </c>
      <c r="E204" s="38"/>
      <c r="F204" s="194" t="s">
        <v>3156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152</v>
      </c>
      <c r="AU204" s="19" t="s">
        <v>86</v>
      </c>
    </row>
    <row r="205" spans="1:65" s="13" customFormat="1" ht="11.25">
      <c r="B205" s="206"/>
      <c r="C205" s="207"/>
      <c r="D205" s="198" t="s">
        <v>254</v>
      </c>
      <c r="E205" s="208" t="s">
        <v>19</v>
      </c>
      <c r="F205" s="209" t="s">
        <v>3157</v>
      </c>
      <c r="G205" s="207"/>
      <c r="H205" s="210">
        <v>16.2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254</v>
      </c>
      <c r="AU205" s="216" t="s">
        <v>86</v>
      </c>
      <c r="AV205" s="13" t="s">
        <v>86</v>
      </c>
      <c r="AW205" s="13" t="s">
        <v>37</v>
      </c>
      <c r="AX205" s="13" t="s">
        <v>76</v>
      </c>
      <c r="AY205" s="216" t="s">
        <v>142</v>
      </c>
    </row>
    <row r="206" spans="1:65" s="13" customFormat="1" ht="11.25">
      <c r="B206" s="206"/>
      <c r="C206" s="207"/>
      <c r="D206" s="198" t="s">
        <v>254</v>
      </c>
      <c r="E206" s="208" t="s">
        <v>19</v>
      </c>
      <c r="F206" s="209" t="s">
        <v>3158</v>
      </c>
      <c r="G206" s="207"/>
      <c r="H206" s="210">
        <v>17.7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254</v>
      </c>
      <c r="AU206" s="216" t="s">
        <v>86</v>
      </c>
      <c r="AV206" s="13" t="s">
        <v>86</v>
      </c>
      <c r="AW206" s="13" t="s">
        <v>37</v>
      </c>
      <c r="AX206" s="13" t="s">
        <v>76</v>
      </c>
      <c r="AY206" s="216" t="s">
        <v>142</v>
      </c>
    </row>
    <row r="207" spans="1:65" s="13" customFormat="1" ht="11.25">
      <c r="B207" s="206"/>
      <c r="C207" s="207"/>
      <c r="D207" s="198" t="s">
        <v>254</v>
      </c>
      <c r="E207" s="208" t="s">
        <v>19</v>
      </c>
      <c r="F207" s="209" t="s">
        <v>3159</v>
      </c>
      <c r="G207" s="207"/>
      <c r="H207" s="210">
        <v>5.0999999999999996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254</v>
      </c>
      <c r="AU207" s="216" t="s">
        <v>86</v>
      </c>
      <c r="AV207" s="13" t="s">
        <v>86</v>
      </c>
      <c r="AW207" s="13" t="s">
        <v>37</v>
      </c>
      <c r="AX207" s="13" t="s">
        <v>76</v>
      </c>
      <c r="AY207" s="216" t="s">
        <v>142</v>
      </c>
    </row>
    <row r="208" spans="1:65" s="14" customFormat="1" ht="11.25">
      <c r="B208" s="217"/>
      <c r="C208" s="218"/>
      <c r="D208" s="198" t="s">
        <v>254</v>
      </c>
      <c r="E208" s="219" t="s">
        <v>19</v>
      </c>
      <c r="F208" s="220" t="s">
        <v>266</v>
      </c>
      <c r="G208" s="218"/>
      <c r="H208" s="221">
        <v>39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254</v>
      </c>
      <c r="AU208" s="227" t="s">
        <v>86</v>
      </c>
      <c r="AV208" s="14" t="s">
        <v>167</v>
      </c>
      <c r="AW208" s="14" t="s">
        <v>37</v>
      </c>
      <c r="AX208" s="14" t="s">
        <v>84</v>
      </c>
      <c r="AY208" s="227" t="s">
        <v>142</v>
      </c>
    </row>
    <row r="209" spans="1:65" s="2" customFormat="1" ht="21.75" customHeight="1">
      <c r="A209" s="36"/>
      <c r="B209" s="37"/>
      <c r="C209" s="180" t="s">
        <v>394</v>
      </c>
      <c r="D209" s="180" t="s">
        <v>145</v>
      </c>
      <c r="E209" s="181" t="s">
        <v>3160</v>
      </c>
      <c r="F209" s="182" t="s">
        <v>3161</v>
      </c>
      <c r="G209" s="183" t="s">
        <v>414</v>
      </c>
      <c r="H209" s="184">
        <v>16</v>
      </c>
      <c r="I209" s="185"/>
      <c r="J209" s="186">
        <f>ROUND(I209*H209,2)</f>
        <v>0</v>
      </c>
      <c r="K209" s="182" t="s">
        <v>149</v>
      </c>
      <c r="L209" s="41"/>
      <c r="M209" s="187" t="s">
        <v>19</v>
      </c>
      <c r="N209" s="188" t="s">
        <v>47</v>
      </c>
      <c r="O209" s="66"/>
      <c r="P209" s="189">
        <f>O209*H209</f>
        <v>0</v>
      </c>
      <c r="Q209" s="189">
        <v>3.0400000000000002E-3</v>
      </c>
      <c r="R209" s="189">
        <f>Q209*H209</f>
        <v>4.8640000000000003E-2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339</v>
      </c>
      <c r="AT209" s="191" t="s">
        <v>145</v>
      </c>
      <c r="AU209" s="191" t="s">
        <v>86</v>
      </c>
      <c r="AY209" s="19" t="s">
        <v>142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339</v>
      </c>
      <c r="BM209" s="191" t="s">
        <v>3162</v>
      </c>
    </row>
    <row r="210" spans="1:65" s="2" customFormat="1" ht="11.25">
      <c r="A210" s="36"/>
      <c r="B210" s="37"/>
      <c r="C210" s="38"/>
      <c r="D210" s="193" t="s">
        <v>152</v>
      </c>
      <c r="E210" s="38"/>
      <c r="F210" s="194" t="s">
        <v>3163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152</v>
      </c>
      <c r="AU210" s="19" t="s">
        <v>86</v>
      </c>
    </row>
    <row r="211" spans="1:65" s="13" customFormat="1" ht="11.25">
      <c r="B211" s="206"/>
      <c r="C211" s="207"/>
      <c r="D211" s="198" t="s">
        <v>254</v>
      </c>
      <c r="E211" s="208" t="s">
        <v>19</v>
      </c>
      <c r="F211" s="209" t="s">
        <v>3164</v>
      </c>
      <c r="G211" s="207"/>
      <c r="H211" s="210">
        <v>16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254</v>
      </c>
      <c r="AU211" s="216" t="s">
        <v>86</v>
      </c>
      <c r="AV211" s="13" t="s">
        <v>86</v>
      </c>
      <c r="AW211" s="13" t="s">
        <v>37</v>
      </c>
      <c r="AX211" s="13" t="s">
        <v>76</v>
      </c>
      <c r="AY211" s="216" t="s">
        <v>142</v>
      </c>
    </row>
    <row r="212" spans="1:65" s="14" customFormat="1" ht="11.25">
      <c r="B212" s="217"/>
      <c r="C212" s="218"/>
      <c r="D212" s="198" t="s">
        <v>254</v>
      </c>
      <c r="E212" s="219" t="s">
        <v>19</v>
      </c>
      <c r="F212" s="220" t="s">
        <v>266</v>
      </c>
      <c r="G212" s="218"/>
      <c r="H212" s="221">
        <v>16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254</v>
      </c>
      <c r="AU212" s="227" t="s">
        <v>86</v>
      </c>
      <c r="AV212" s="14" t="s">
        <v>167</v>
      </c>
      <c r="AW212" s="14" t="s">
        <v>37</v>
      </c>
      <c r="AX212" s="14" t="s">
        <v>84</v>
      </c>
      <c r="AY212" s="227" t="s">
        <v>142</v>
      </c>
    </row>
    <row r="213" spans="1:65" s="2" customFormat="1" ht="24.2" customHeight="1">
      <c r="A213" s="36"/>
      <c r="B213" s="37"/>
      <c r="C213" s="180" t="s">
        <v>400</v>
      </c>
      <c r="D213" s="180" t="s">
        <v>145</v>
      </c>
      <c r="E213" s="181" t="s">
        <v>3165</v>
      </c>
      <c r="F213" s="182" t="s">
        <v>3166</v>
      </c>
      <c r="G213" s="183" t="s">
        <v>414</v>
      </c>
      <c r="H213" s="184">
        <v>13</v>
      </c>
      <c r="I213" s="185"/>
      <c r="J213" s="186">
        <f>ROUND(I213*H213,2)</f>
        <v>0</v>
      </c>
      <c r="K213" s="182" t="s">
        <v>149</v>
      </c>
      <c r="L213" s="41"/>
      <c r="M213" s="187" t="s">
        <v>19</v>
      </c>
      <c r="N213" s="188" t="s">
        <v>47</v>
      </c>
      <c r="O213" s="66"/>
      <c r="P213" s="189">
        <f>O213*H213</f>
        <v>0</v>
      </c>
      <c r="Q213" s="189">
        <v>5.9000000000000003E-4</v>
      </c>
      <c r="R213" s="189">
        <f>Q213*H213</f>
        <v>7.6700000000000006E-3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339</v>
      </c>
      <c r="AT213" s="191" t="s">
        <v>145</v>
      </c>
      <c r="AU213" s="191" t="s">
        <v>86</v>
      </c>
      <c r="AY213" s="19" t="s">
        <v>142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84</v>
      </c>
      <c r="BK213" s="192">
        <f>ROUND(I213*H213,2)</f>
        <v>0</v>
      </c>
      <c r="BL213" s="19" t="s">
        <v>339</v>
      </c>
      <c r="BM213" s="191" t="s">
        <v>3167</v>
      </c>
    </row>
    <row r="214" spans="1:65" s="2" customFormat="1" ht="11.25">
      <c r="A214" s="36"/>
      <c r="B214" s="37"/>
      <c r="C214" s="38"/>
      <c r="D214" s="193" t="s">
        <v>152</v>
      </c>
      <c r="E214" s="38"/>
      <c r="F214" s="194" t="s">
        <v>3168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152</v>
      </c>
      <c r="AU214" s="19" t="s">
        <v>86</v>
      </c>
    </row>
    <row r="215" spans="1:65" s="13" customFormat="1" ht="11.25">
      <c r="B215" s="206"/>
      <c r="C215" s="207"/>
      <c r="D215" s="198" t="s">
        <v>254</v>
      </c>
      <c r="E215" s="208" t="s">
        <v>19</v>
      </c>
      <c r="F215" s="209" t="s">
        <v>3169</v>
      </c>
      <c r="G215" s="207"/>
      <c r="H215" s="210">
        <v>13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254</v>
      </c>
      <c r="AU215" s="216" t="s">
        <v>86</v>
      </c>
      <c r="AV215" s="13" t="s">
        <v>86</v>
      </c>
      <c r="AW215" s="13" t="s">
        <v>37</v>
      </c>
      <c r="AX215" s="13" t="s">
        <v>76</v>
      </c>
      <c r="AY215" s="216" t="s">
        <v>142</v>
      </c>
    </row>
    <row r="216" spans="1:65" s="14" customFormat="1" ht="11.25">
      <c r="B216" s="217"/>
      <c r="C216" s="218"/>
      <c r="D216" s="198" t="s">
        <v>254</v>
      </c>
      <c r="E216" s="219" t="s">
        <v>19</v>
      </c>
      <c r="F216" s="220" t="s">
        <v>266</v>
      </c>
      <c r="G216" s="218"/>
      <c r="H216" s="221">
        <v>13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254</v>
      </c>
      <c r="AU216" s="227" t="s">
        <v>86</v>
      </c>
      <c r="AV216" s="14" t="s">
        <v>167</v>
      </c>
      <c r="AW216" s="14" t="s">
        <v>37</v>
      </c>
      <c r="AX216" s="14" t="s">
        <v>84</v>
      </c>
      <c r="AY216" s="227" t="s">
        <v>142</v>
      </c>
    </row>
    <row r="217" spans="1:65" s="2" customFormat="1" ht="24.2" customHeight="1">
      <c r="A217" s="36"/>
      <c r="B217" s="37"/>
      <c r="C217" s="180" t="s">
        <v>403</v>
      </c>
      <c r="D217" s="180" t="s">
        <v>145</v>
      </c>
      <c r="E217" s="181" t="s">
        <v>3170</v>
      </c>
      <c r="F217" s="182" t="s">
        <v>3171</v>
      </c>
      <c r="G217" s="183" t="s">
        <v>414</v>
      </c>
      <c r="H217" s="184">
        <v>16</v>
      </c>
      <c r="I217" s="185"/>
      <c r="J217" s="186">
        <f>ROUND(I217*H217,2)</f>
        <v>0</v>
      </c>
      <c r="K217" s="182" t="s">
        <v>149</v>
      </c>
      <c r="L217" s="41"/>
      <c r="M217" s="187" t="s">
        <v>19</v>
      </c>
      <c r="N217" s="188" t="s">
        <v>47</v>
      </c>
      <c r="O217" s="66"/>
      <c r="P217" s="189">
        <f>O217*H217</f>
        <v>0</v>
      </c>
      <c r="Q217" s="189">
        <v>2.0100000000000001E-3</v>
      </c>
      <c r="R217" s="189">
        <f>Q217*H217</f>
        <v>3.2160000000000001E-2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339</v>
      </c>
      <c r="AT217" s="191" t="s">
        <v>145</v>
      </c>
      <c r="AU217" s="191" t="s">
        <v>86</v>
      </c>
      <c r="AY217" s="19" t="s">
        <v>142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84</v>
      </c>
      <c r="BK217" s="192">
        <f>ROUND(I217*H217,2)</f>
        <v>0</v>
      </c>
      <c r="BL217" s="19" t="s">
        <v>339</v>
      </c>
      <c r="BM217" s="191" t="s">
        <v>3172</v>
      </c>
    </row>
    <row r="218" spans="1:65" s="2" customFormat="1" ht="11.25">
      <c r="A218" s="36"/>
      <c r="B218" s="37"/>
      <c r="C218" s="38"/>
      <c r="D218" s="193" t="s">
        <v>152</v>
      </c>
      <c r="E218" s="38"/>
      <c r="F218" s="194" t="s">
        <v>3173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152</v>
      </c>
      <c r="AU218" s="19" t="s">
        <v>86</v>
      </c>
    </row>
    <row r="219" spans="1:65" s="13" customFormat="1" ht="11.25">
      <c r="B219" s="206"/>
      <c r="C219" s="207"/>
      <c r="D219" s="198" t="s">
        <v>254</v>
      </c>
      <c r="E219" s="208" t="s">
        <v>19</v>
      </c>
      <c r="F219" s="209" t="s">
        <v>3174</v>
      </c>
      <c r="G219" s="207"/>
      <c r="H219" s="210">
        <v>16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254</v>
      </c>
      <c r="AU219" s="216" t="s">
        <v>86</v>
      </c>
      <c r="AV219" s="13" t="s">
        <v>86</v>
      </c>
      <c r="AW219" s="13" t="s">
        <v>37</v>
      </c>
      <c r="AX219" s="13" t="s">
        <v>76</v>
      </c>
      <c r="AY219" s="216" t="s">
        <v>142</v>
      </c>
    </row>
    <row r="220" spans="1:65" s="14" customFormat="1" ht="11.25">
      <c r="B220" s="217"/>
      <c r="C220" s="218"/>
      <c r="D220" s="198" t="s">
        <v>254</v>
      </c>
      <c r="E220" s="219" t="s">
        <v>19</v>
      </c>
      <c r="F220" s="220" t="s">
        <v>266</v>
      </c>
      <c r="G220" s="218"/>
      <c r="H220" s="221">
        <v>16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254</v>
      </c>
      <c r="AU220" s="227" t="s">
        <v>86</v>
      </c>
      <c r="AV220" s="14" t="s">
        <v>167</v>
      </c>
      <c r="AW220" s="14" t="s">
        <v>37</v>
      </c>
      <c r="AX220" s="14" t="s">
        <v>84</v>
      </c>
      <c r="AY220" s="227" t="s">
        <v>142</v>
      </c>
    </row>
    <row r="221" spans="1:65" s="2" customFormat="1" ht="21.75" customHeight="1">
      <c r="A221" s="36"/>
      <c r="B221" s="37"/>
      <c r="C221" s="180" t="s">
        <v>411</v>
      </c>
      <c r="D221" s="180" t="s">
        <v>145</v>
      </c>
      <c r="E221" s="181" t="s">
        <v>3175</v>
      </c>
      <c r="F221" s="182" t="s">
        <v>3176</v>
      </c>
      <c r="G221" s="183" t="s">
        <v>414</v>
      </c>
      <c r="H221" s="184">
        <v>21</v>
      </c>
      <c r="I221" s="185"/>
      <c r="J221" s="186">
        <f>ROUND(I221*H221,2)</f>
        <v>0</v>
      </c>
      <c r="K221" s="182" t="s">
        <v>149</v>
      </c>
      <c r="L221" s="41"/>
      <c r="M221" s="187" t="s">
        <v>19</v>
      </c>
      <c r="N221" s="188" t="s">
        <v>47</v>
      </c>
      <c r="O221" s="66"/>
      <c r="P221" s="189">
        <f>O221*H221</f>
        <v>0</v>
      </c>
      <c r="Q221" s="189">
        <v>4.0999999999999999E-4</v>
      </c>
      <c r="R221" s="189">
        <f>Q221*H221</f>
        <v>8.6099999999999996E-3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339</v>
      </c>
      <c r="AT221" s="191" t="s">
        <v>145</v>
      </c>
      <c r="AU221" s="191" t="s">
        <v>86</v>
      </c>
      <c r="AY221" s="19" t="s">
        <v>142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339</v>
      </c>
      <c r="BM221" s="191" t="s">
        <v>3177</v>
      </c>
    </row>
    <row r="222" spans="1:65" s="2" customFormat="1" ht="11.25">
      <c r="A222" s="36"/>
      <c r="B222" s="37"/>
      <c r="C222" s="38"/>
      <c r="D222" s="193" t="s">
        <v>152</v>
      </c>
      <c r="E222" s="38"/>
      <c r="F222" s="194" t="s">
        <v>3178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152</v>
      </c>
      <c r="AU222" s="19" t="s">
        <v>86</v>
      </c>
    </row>
    <row r="223" spans="1:65" s="13" customFormat="1" ht="11.25">
      <c r="B223" s="206"/>
      <c r="C223" s="207"/>
      <c r="D223" s="198" t="s">
        <v>254</v>
      </c>
      <c r="E223" s="208" t="s">
        <v>19</v>
      </c>
      <c r="F223" s="209" t="s">
        <v>3179</v>
      </c>
      <c r="G223" s="207"/>
      <c r="H223" s="210">
        <v>21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254</v>
      </c>
      <c r="AU223" s="216" t="s">
        <v>86</v>
      </c>
      <c r="AV223" s="13" t="s">
        <v>86</v>
      </c>
      <c r="AW223" s="13" t="s">
        <v>37</v>
      </c>
      <c r="AX223" s="13" t="s">
        <v>76</v>
      </c>
      <c r="AY223" s="216" t="s">
        <v>142</v>
      </c>
    </row>
    <row r="224" spans="1:65" s="14" customFormat="1" ht="11.25">
      <c r="B224" s="217"/>
      <c r="C224" s="218"/>
      <c r="D224" s="198" t="s">
        <v>254</v>
      </c>
      <c r="E224" s="219" t="s">
        <v>19</v>
      </c>
      <c r="F224" s="220" t="s">
        <v>266</v>
      </c>
      <c r="G224" s="218"/>
      <c r="H224" s="221">
        <v>21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254</v>
      </c>
      <c r="AU224" s="227" t="s">
        <v>86</v>
      </c>
      <c r="AV224" s="14" t="s">
        <v>167</v>
      </c>
      <c r="AW224" s="14" t="s">
        <v>37</v>
      </c>
      <c r="AX224" s="14" t="s">
        <v>84</v>
      </c>
      <c r="AY224" s="227" t="s">
        <v>142</v>
      </c>
    </row>
    <row r="225" spans="1:65" s="2" customFormat="1" ht="21.75" customHeight="1">
      <c r="A225" s="36"/>
      <c r="B225" s="37"/>
      <c r="C225" s="180" t="s">
        <v>418</v>
      </c>
      <c r="D225" s="180" t="s">
        <v>145</v>
      </c>
      <c r="E225" s="181" t="s">
        <v>3180</v>
      </c>
      <c r="F225" s="182" t="s">
        <v>3181</v>
      </c>
      <c r="G225" s="183" t="s">
        <v>414</v>
      </c>
      <c r="H225" s="184">
        <v>8.5</v>
      </c>
      <c r="I225" s="185"/>
      <c r="J225" s="186">
        <f>ROUND(I225*H225,2)</f>
        <v>0</v>
      </c>
      <c r="K225" s="182" t="s">
        <v>149</v>
      </c>
      <c r="L225" s="41"/>
      <c r="M225" s="187" t="s">
        <v>19</v>
      </c>
      <c r="N225" s="188" t="s">
        <v>47</v>
      </c>
      <c r="O225" s="66"/>
      <c r="P225" s="189">
        <f>O225*H225</f>
        <v>0</v>
      </c>
      <c r="Q225" s="189">
        <v>4.8000000000000001E-4</v>
      </c>
      <c r="R225" s="189">
        <f>Q225*H225</f>
        <v>4.0800000000000003E-3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339</v>
      </c>
      <c r="AT225" s="191" t="s">
        <v>145</v>
      </c>
      <c r="AU225" s="191" t="s">
        <v>86</v>
      </c>
      <c r="AY225" s="19" t="s">
        <v>142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84</v>
      </c>
      <c r="BK225" s="192">
        <f>ROUND(I225*H225,2)</f>
        <v>0</v>
      </c>
      <c r="BL225" s="19" t="s">
        <v>339</v>
      </c>
      <c r="BM225" s="191" t="s">
        <v>3182</v>
      </c>
    </row>
    <row r="226" spans="1:65" s="2" customFormat="1" ht="11.25">
      <c r="A226" s="36"/>
      <c r="B226" s="37"/>
      <c r="C226" s="38"/>
      <c r="D226" s="193" t="s">
        <v>152</v>
      </c>
      <c r="E226" s="38"/>
      <c r="F226" s="194" t="s">
        <v>3183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152</v>
      </c>
      <c r="AU226" s="19" t="s">
        <v>86</v>
      </c>
    </row>
    <row r="227" spans="1:65" s="13" customFormat="1" ht="11.25">
      <c r="B227" s="206"/>
      <c r="C227" s="207"/>
      <c r="D227" s="198" t="s">
        <v>254</v>
      </c>
      <c r="E227" s="208" t="s">
        <v>19</v>
      </c>
      <c r="F227" s="209" t="s">
        <v>3184</v>
      </c>
      <c r="G227" s="207"/>
      <c r="H227" s="210">
        <v>2.95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254</v>
      </c>
      <c r="AU227" s="216" t="s">
        <v>86</v>
      </c>
      <c r="AV227" s="13" t="s">
        <v>86</v>
      </c>
      <c r="AW227" s="13" t="s">
        <v>37</v>
      </c>
      <c r="AX227" s="13" t="s">
        <v>76</v>
      </c>
      <c r="AY227" s="216" t="s">
        <v>142</v>
      </c>
    </row>
    <row r="228" spans="1:65" s="13" customFormat="1" ht="11.25">
      <c r="B228" s="206"/>
      <c r="C228" s="207"/>
      <c r="D228" s="198" t="s">
        <v>254</v>
      </c>
      <c r="E228" s="208" t="s">
        <v>19</v>
      </c>
      <c r="F228" s="209" t="s">
        <v>3185</v>
      </c>
      <c r="G228" s="207"/>
      <c r="H228" s="210">
        <v>5.55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254</v>
      </c>
      <c r="AU228" s="216" t="s">
        <v>86</v>
      </c>
      <c r="AV228" s="13" t="s">
        <v>86</v>
      </c>
      <c r="AW228" s="13" t="s">
        <v>37</v>
      </c>
      <c r="AX228" s="13" t="s">
        <v>76</v>
      </c>
      <c r="AY228" s="216" t="s">
        <v>142</v>
      </c>
    </row>
    <row r="229" spans="1:65" s="14" customFormat="1" ht="11.25">
      <c r="B229" s="217"/>
      <c r="C229" s="218"/>
      <c r="D229" s="198" t="s">
        <v>254</v>
      </c>
      <c r="E229" s="219" t="s">
        <v>19</v>
      </c>
      <c r="F229" s="220" t="s">
        <v>266</v>
      </c>
      <c r="G229" s="218"/>
      <c r="H229" s="221">
        <v>8.5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254</v>
      </c>
      <c r="AU229" s="227" t="s">
        <v>86</v>
      </c>
      <c r="AV229" s="14" t="s">
        <v>167</v>
      </c>
      <c r="AW229" s="14" t="s">
        <v>37</v>
      </c>
      <c r="AX229" s="14" t="s">
        <v>84</v>
      </c>
      <c r="AY229" s="227" t="s">
        <v>142</v>
      </c>
    </row>
    <row r="230" spans="1:65" s="2" customFormat="1" ht="24.2" customHeight="1">
      <c r="A230" s="36"/>
      <c r="B230" s="37"/>
      <c r="C230" s="180" t="s">
        <v>424</v>
      </c>
      <c r="D230" s="180" t="s">
        <v>145</v>
      </c>
      <c r="E230" s="181" t="s">
        <v>3186</v>
      </c>
      <c r="F230" s="182" t="s">
        <v>3187</v>
      </c>
      <c r="G230" s="183" t="s">
        <v>514</v>
      </c>
      <c r="H230" s="184">
        <v>7</v>
      </c>
      <c r="I230" s="185"/>
      <c r="J230" s="186">
        <f>ROUND(I230*H230,2)</f>
        <v>0</v>
      </c>
      <c r="K230" s="182" t="s">
        <v>149</v>
      </c>
      <c r="L230" s="41"/>
      <c r="M230" s="187" t="s">
        <v>19</v>
      </c>
      <c r="N230" s="188" t="s">
        <v>47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339</v>
      </c>
      <c r="AT230" s="191" t="s">
        <v>145</v>
      </c>
      <c r="AU230" s="191" t="s">
        <v>86</v>
      </c>
      <c r="AY230" s="19" t="s">
        <v>142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84</v>
      </c>
      <c r="BK230" s="192">
        <f>ROUND(I230*H230,2)</f>
        <v>0</v>
      </c>
      <c r="BL230" s="19" t="s">
        <v>339</v>
      </c>
      <c r="BM230" s="191" t="s">
        <v>3188</v>
      </c>
    </row>
    <row r="231" spans="1:65" s="2" customFormat="1" ht="11.25">
      <c r="A231" s="36"/>
      <c r="B231" s="37"/>
      <c r="C231" s="38"/>
      <c r="D231" s="193" t="s">
        <v>152</v>
      </c>
      <c r="E231" s="38"/>
      <c r="F231" s="194" t="s">
        <v>3189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152</v>
      </c>
      <c r="AU231" s="19" t="s">
        <v>86</v>
      </c>
    </row>
    <row r="232" spans="1:65" s="2" customFormat="1" ht="24.2" customHeight="1">
      <c r="A232" s="36"/>
      <c r="B232" s="37"/>
      <c r="C232" s="180" t="s">
        <v>430</v>
      </c>
      <c r="D232" s="180" t="s">
        <v>145</v>
      </c>
      <c r="E232" s="181" t="s">
        <v>3190</v>
      </c>
      <c r="F232" s="182" t="s">
        <v>3191</v>
      </c>
      <c r="G232" s="183" t="s">
        <v>514</v>
      </c>
      <c r="H232" s="184">
        <v>12</v>
      </c>
      <c r="I232" s="185"/>
      <c r="J232" s="186">
        <f>ROUND(I232*H232,2)</f>
        <v>0</v>
      </c>
      <c r="K232" s="182" t="s">
        <v>149</v>
      </c>
      <c r="L232" s="41"/>
      <c r="M232" s="187" t="s">
        <v>19</v>
      </c>
      <c r="N232" s="188" t="s">
        <v>47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339</v>
      </c>
      <c r="AT232" s="191" t="s">
        <v>145</v>
      </c>
      <c r="AU232" s="191" t="s">
        <v>86</v>
      </c>
      <c r="AY232" s="19" t="s">
        <v>142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84</v>
      </c>
      <c r="BK232" s="192">
        <f>ROUND(I232*H232,2)</f>
        <v>0</v>
      </c>
      <c r="BL232" s="19" t="s">
        <v>339</v>
      </c>
      <c r="BM232" s="191" t="s">
        <v>3192</v>
      </c>
    </row>
    <row r="233" spans="1:65" s="2" customFormat="1" ht="11.25">
      <c r="A233" s="36"/>
      <c r="B233" s="37"/>
      <c r="C233" s="38"/>
      <c r="D233" s="193" t="s">
        <v>152</v>
      </c>
      <c r="E233" s="38"/>
      <c r="F233" s="194" t="s">
        <v>3193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152</v>
      </c>
      <c r="AU233" s="19" t="s">
        <v>86</v>
      </c>
    </row>
    <row r="234" spans="1:65" s="2" customFormat="1" ht="24.2" customHeight="1">
      <c r="A234" s="36"/>
      <c r="B234" s="37"/>
      <c r="C234" s="180" t="s">
        <v>437</v>
      </c>
      <c r="D234" s="180" t="s">
        <v>145</v>
      </c>
      <c r="E234" s="181" t="s">
        <v>3194</v>
      </c>
      <c r="F234" s="182" t="s">
        <v>3195</v>
      </c>
      <c r="G234" s="183" t="s">
        <v>514</v>
      </c>
      <c r="H234" s="184">
        <v>1</v>
      </c>
      <c r="I234" s="185"/>
      <c r="J234" s="186">
        <f>ROUND(I234*H234,2)</f>
        <v>0</v>
      </c>
      <c r="K234" s="182" t="s">
        <v>149</v>
      </c>
      <c r="L234" s="41"/>
      <c r="M234" s="187" t="s">
        <v>19</v>
      </c>
      <c r="N234" s="188" t="s">
        <v>47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339</v>
      </c>
      <c r="AT234" s="191" t="s">
        <v>145</v>
      </c>
      <c r="AU234" s="191" t="s">
        <v>86</v>
      </c>
      <c r="AY234" s="19" t="s">
        <v>142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84</v>
      </c>
      <c r="BK234" s="192">
        <f>ROUND(I234*H234,2)</f>
        <v>0</v>
      </c>
      <c r="BL234" s="19" t="s">
        <v>339</v>
      </c>
      <c r="BM234" s="191" t="s">
        <v>3196</v>
      </c>
    </row>
    <row r="235" spans="1:65" s="2" customFormat="1" ht="11.25">
      <c r="A235" s="36"/>
      <c r="B235" s="37"/>
      <c r="C235" s="38"/>
      <c r="D235" s="193" t="s">
        <v>152</v>
      </c>
      <c r="E235" s="38"/>
      <c r="F235" s="194" t="s">
        <v>3197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152</v>
      </c>
      <c r="AU235" s="19" t="s">
        <v>86</v>
      </c>
    </row>
    <row r="236" spans="1:65" s="2" customFormat="1" ht="24.2" customHeight="1">
      <c r="A236" s="36"/>
      <c r="B236" s="37"/>
      <c r="C236" s="180" t="s">
        <v>443</v>
      </c>
      <c r="D236" s="180" t="s">
        <v>145</v>
      </c>
      <c r="E236" s="181" t="s">
        <v>3198</v>
      </c>
      <c r="F236" s="182" t="s">
        <v>3199</v>
      </c>
      <c r="G236" s="183" t="s">
        <v>514</v>
      </c>
      <c r="H236" s="184">
        <v>2</v>
      </c>
      <c r="I236" s="185"/>
      <c r="J236" s="186">
        <f>ROUND(I236*H236,2)</f>
        <v>0</v>
      </c>
      <c r="K236" s="182" t="s">
        <v>149</v>
      </c>
      <c r="L236" s="41"/>
      <c r="M236" s="187" t="s">
        <v>19</v>
      </c>
      <c r="N236" s="188" t="s">
        <v>47</v>
      </c>
      <c r="O236" s="66"/>
      <c r="P236" s="189">
        <f>O236*H236</f>
        <v>0</v>
      </c>
      <c r="Q236" s="189">
        <v>5.6999999999999998E-4</v>
      </c>
      <c r="R236" s="189">
        <f>Q236*H236</f>
        <v>1.14E-3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339</v>
      </c>
      <c r="AT236" s="191" t="s">
        <v>145</v>
      </c>
      <c r="AU236" s="191" t="s">
        <v>86</v>
      </c>
      <c r="AY236" s="19" t="s">
        <v>142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339</v>
      </c>
      <c r="BM236" s="191" t="s">
        <v>3200</v>
      </c>
    </row>
    <row r="237" spans="1:65" s="2" customFormat="1" ht="11.25">
      <c r="A237" s="36"/>
      <c r="B237" s="37"/>
      <c r="C237" s="38"/>
      <c r="D237" s="193" t="s">
        <v>152</v>
      </c>
      <c r="E237" s="38"/>
      <c r="F237" s="194" t="s">
        <v>3201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152</v>
      </c>
      <c r="AU237" s="19" t="s">
        <v>86</v>
      </c>
    </row>
    <row r="238" spans="1:65" s="2" customFormat="1" ht="24.2" customHeight="1">
      <c r="A238" s="36"/>
      <c r="B238" s="37"/>
      <c r="C238" s="228" t="s">
        <v>449</v>
      </c>
      <c r="D238" s="228" t="s">
        <v>351</v>
      </c>
      <c r="E238" s="229" t="s">
        <v>3202</v>
      </c>
      <c r="F238" s="230" t="s">
        <v>3203</v>
      </c>
      <c r="G238" s="231" t="s">
        <v>514</v>
      </c>
      <c r="H238" s="232">
        <v>2</v>
      </c>
      <c r="I238" s="233"/>
      <c r="J238" s="234">
        <f>ROUND(I238*H238,2)</f>
        <v>0</v>
      </c>
      <c r="K238" s="230" t="s">
        <v>149</v>
      </c>
      <c r="L238" s="235"/>
      <c r="M238" s="236" t="s">
        <v>19</v>
      </c>
      <c r="N238" s="237" t="s">
        <v>47</v>
      </c>
      <c r="O238" s="66"/>
      <c r="P238" s="189">
        <f>O238*H238</f>
        <v>0</v>
      </c>
      <c r="Q238" s="189">
        <v>7.2999999999999996E-4</v>
      </c>
      <c r="R238" s="189">
        <f>Q238*H238</f>
        <v>1.4599999999999999E-3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437</v>
      </c>
      <c r="AT238" s="191" t="s">
        <v>351</v>
      </c>
      <c r="AU238" s="191" t="s">
        <v>86</v>
      </c>
      <c r="AY238" s="19" t="s">
        <v>142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84</v>
      </c>
      <c r="BK238" s="192">
        <f>ROUND(I238*H238,2)</f>
        <v>0</v>
      </c>
      <c r="BL238" s="19" t="s">
        <v>339</v>
      </c>
      <c r="BM238" s="191" t="s">
        <v>3204</v>
      </c>
    </row>
    <row r="239" spans="1:65" s="2" customFormat="1" ht="24.2" customHeight="1">
      <c r="A239" s="36"/>
      <c r="B239" s="37"/>
      <c r="C239" s="180" t="s">
        <v>455</v>
      </c>
      <c r="D239" s="180" t="s">
        <v>145</v>
      </c>
      <c r="E239" s="181" t="s">
        <v>3205</v>
      </c>
      <c r="F239" s="182" t="s">
        <v>3206</v>
      </c>
      <c r="G239" s="183" t="s">
        <v>514</v>
      </c>
      <c r="H239" s="184">
        <v>13</v>
      </c>
      <c r="I239" s="185"/>
      <c r="J239" s="186">
        <f>ROUND(I239*H239,2)</f>
        <v>0</v>
      </c>
      <c r="K239" s="182" t="s">
        <v>149</v>
      </c>
      <c r="L239" s="41"/>
      <c r="M239" s="187" t="s">
        <v>19</v>
      </c>
      <c r="N239" s="188" t="s">
        <v>47</v>
      </c>
      <c r="O239" s="66"/>
      <c r="P239" s="189">
        <f>O239*H239</f>
        <v>0</v>
      </c>
      <c r="Q239" s="189">
        <v>6.0000000000000002E-5</v>
      </c>
      <c r="R239" s="189">
        <f>Q239*H239</f>
        <v>7.7999999999999999E-4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339</v>
      </c>
      <c r="AT239" s="191" t="s">
        <v>145</v>
      </c>
      <c r="AU239" s="191" t="s">
        <v>86</v>
      </c>
      <c r="AY239" s="19" t="s">
        <v>142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339</v>
      </c>
      <c r="BM239" s="191" t="s">
        <v>3207</v>
      </c>
    </row>
    <row r="240" spans="1:65" s="2" customFormat="1" ht="11.25">
      <c r="A240" s="36"/>
      <c r="B240" s="37"/>
      <c r="C240" s="38"/>
      <c r="D240" s="193" t="s">
        <v>152</v>
      </c>
      <c r="E240" s="38"/>
      <c r="F240" s="194" t="s">
        <v>3208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152</v>
      </c>
      <c r="AU240" s="19" t="s">
        <v>86</v>
      </c>
    </row>
    <row r="241" spans="1:65" s="2" customFormat="1" ht="24.2" customHeight="1">
      <c r="A241" s="36"/>
      <c r="B241" s="37"/>
      <c r="C241" s="228" t="s">
        <v>460</v>
      </c>
      <c r="D241" s="228" t="s">
        <v>351</v>
      </c>
      <c r="E241" s="229" t="s">
        <v>3209</v>
      </c>
      <c r="F241" s="230" t="s">
        <v>3210</v>
      </c>
      <c r="G241" s="231" t="s">
        <v>514</v>
      </c>
      <c r="H241" s="232">
        <v>6</v>
      </c>
      <c r="I241" s="233"/>
      <c r="J241" s="234">
        <f>ROUND(I241*H241,2)</f>
        <v>0</v>
      </c>
      <c r="K241" s="230" t="s">
        <v>149</v>
      </c>
      <c r="L241" s="235"/>
      <c r="M241" s="236" t="s">
        <v>19</v>
      </c>
      <c r="N241" s="237" t="s">
        <v>47</v>
      </c>
      <c r="O241" s="66"/>
      <c r="P241" s="189">
        <f>O241*H241</f>
        <v>0</v>
      </c>
      <c r="Q241" s="189">
        <v>1.6000000000000001E-4</v>
      </c>
      <c r="R241" s="189">
        <f>Q241*H241</f>
        <v>9.6000000000000013E-4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437</v>
      </c>
      <c r="AT241" s="191" t="s">
        <v>351</v>
      </c>
      <c r="AU241" s="191" t="s">
        <v>86</v>
      </c>
      <c r="AY241" s="19" t="s">
        <v>142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84</v>
      </c>
      <c r="BK241" s="192">
        <f>ROUND(I241*H241,2)</f>
        <v>0</v>
      </c>
      <c r="BL241" s="19" t="s">
        <v>339</v>
      </c>
      <c r="BM241" s="191" t="s">
        <v>3211</v>
      </c>
    </row>
    <row r="242" spans="1:65" s="2" customFormat="1" ht="24.2" customHeight="1">
      <c r="A242" s="36"/>
      <c r="B242" s="37"/>
      <c r="C242" s="228" t="s">
        <v>467</v>
      </c>
      <c r="D242" s="228" t="s">
        <v>351</v>
      </c>
      <c r="E242" s="229" t="s">
        <v>3212</v>
      </c>
      <c r="F242" s="230" t="s">
        <v>3213</v>
      </c>
      <c r="G242" s="231" t="s">
        <v>514</v>
      </c>
      <c r="H242" s="232">
        <v>7</v>
      </c>
      <c r="I242" s="233"/>
      <c r="J242" s="234">
        <f>ROUND(I242*H242,2)</f>
        <v>0</v>
      </c>
      <c r="K242" s="230" t="s">
        <v>19</v>
      </c>
      <c r="L242" s="235"/>
      <c r="M242" s="236" t="s">
        <v>19</v>
      </c>
      <c r="N242" s="237" t="s">
        <v>47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437</v>
      </c>
      <c r="AT242" s="191" t="s">
        <v>351</v>
      </c>
      <c r="AU242" s="191" t="s">
        <v>86</v>
      </c>
      <c r="AY242" s="19" t="s">
        <v>142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84</v>
      </c>
      <c r="BK242" s="192">
        <f>ROUND(I242*H242,2)</f>
        <v>0</v>
      </c>
      <c r="BL242" s="19" t="s">
        <v>339</v>
      </c>
      <c r="BM242" s="191" t="s">
        <v>3214</v>
      </c>
    </row>
    <row r="243" spans="1:65" s="2" customFormat="1" ht="19.5">
      <c r="A243" s="36"/>
      <c r="B243" s="37"/>
      <c r="C243" s="38"/>
      <c r="D243" s="198" t="s">
        <v>154</v>
      </c>
      <c r="E243" s="38"/>
      <c r="F243" s="199" t="s">
        <v>3215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154</v>
      </c>
      <c r="AU243" s="19" t="s">
        <v>86</v>
      </c>
    </row>
    <row r="244" spans="1:65" s="2" customFormat="1" ht="24.2" customHeight="1">
      <c r="A244" s="36"/>
      <c r="B244" s="37"/>
      <c r="C244" s="180" t="s">
        <v>473</v>
      </c>
      <c r="D244" s="180" t="s">
        <v>145</v>
      </c>
      <c r="E244" s="181" t="s">
        <v>3216</v>
      </c>
      <c r="F244" s="182" t="s">
        <v>3217</v>
      </c>
      <c r="G244" s="183" t="s">
        <v>514</v>
      </c>
      <c r="H244" s="184">
        <v>2</v>
      </c>
      <c r="I244" s="185"/>
      <c r="J244" s="186">
        <f>ROUND(I244*H244,2)</f>
        <v>0</v>
      </c>
      <c r="K244" s="182" t="s">
        <v>149</v>
      </c>
      <c r="L244" s="41"/>
      <c r="M244" s="187" t="s">
        <v>19</v>
      </c>
      <c r="N244" s="188" t="s">
        <v>47</v>
      </c>
      <c r="O244" s="66"/>
      <c r="P244" s="189">
        <f>O244*H244</f>
        <v>0</v>
      </c>
      <c r="Q244" s="189">
        <v>1.15E-3</v>
      </c>
      <c r="R244" s="189">
        <f>Q244*H244</f>
        <v>2.3E-3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339</v>
      </c>
      <c r="AT244" s="191" t="s">
        <v>145</v>
      </c>
      <c r="AU244" s="191" t="s">
        <v>86</v>
      </c>
      <c r="AY244" s="19" t="s">
        <v>142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84</v>
      </c>
      <c r="BK244" s="192">
        <f>ROUND(I244*H244,2)</f>
        <v>0</v>
      </c>
      <c r="BL244" s="19" t="s">
        <v>339</v>
      </c>
      <c r="BM244" s="191" t="s">
        <v>3218</v>
      </c>
    </row>
    <row r="245" spans="1:65" s="2" customFormat="1" ht="11.25">
      <c r="A245" s="36"/>
      <c r="B245" s="37"/>
      <c r="C245" s="38"/>
      <c r="D245" s="193" t="s">
        <v>152</v>
      </c>
      <c r="E245" s="38"/>
      <c r="F245" s="194" t="s">
        <v>3219</v>
      </c>
      <c r="G245" s="38"/>
      <c r="H245" s="38"/>
      <c r="I245" s="195"/>
      <c r="J245" s="38"/>
      <c r="K245" s="38"/>
      <c r="L245" s="41"/>
      <c r="M245" s="196"/>
      <c r="N245" s="197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152</v>
      </c>
      <c r="AU245" s="19" t="s">
        <v>86</v>
      </c>
    </row>
    <row r="246" spans="1:65" s="2" customFormat="1" ht="16.5" customHeight="1">
      <c r="A246" s="36"/>
      <c r="B246" s="37"/>
      <c r="C246" s="228" t="s">
        <v>478</v>
      </c>
      <c r="D246" s="228" t="s">
        <v>351</v>
      </c>
      <c r="E246" s="229" t="s">
        <v>3220</v>
      </c>
      <c r="F246" s="230" t="s">
        <v>3221</v>
      </c>
      <c r="G246" s="231" t="s">
        <v>514</v>
      </c>
      <c r="H246" s="232">
        <v>2</v>
      </c>
      <c r="I246" s="233"/>
      <c r="J246" s="234">
        <f>ROUND(I246*H246,2)</f>
        <v>0</v>
      </c>
      <c r="K246" s="230" t="s">
        <v>19</v>
      </c>
      <c r="L246" s="235"/>
      <c r="M246" s="236" t="s">
        <v>19</v>
      </c>
      <c r="N246" s="237" t="s">
        <v>47</v>
      </c>
      <c r="O246" s="66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437</v>
      </c>
      <c r="AT246" s="191" t="s">
        <v>351</v>
      </c>
      <c r="AU246" s="191" t="s">
        <v>86</v>
      </c>
      <c r="AY246" s="19" t="s">
        <v>142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84</v>
      </c>
      <c r="BK246" s="192">
        <f>ROUND(I246*H246,2)</f>
        <v>0</v>
      </c>
      <c r="BL246" s="19" t="s">
        <v>339</v>
      </c>
      <c r="BM246" s="191" t="s">
        <v>3222</v>
      </c>
    </row>
    <row r="247" spans="1:65" s="2" customFormat="1" ht="33" customHeight="1">
      <c r="A247" s="36"/>
      <c r="B247" s="37"/>
      <c r="C247" s="180" t="s">
        <v>487</v>
      </c>
      <c r="D247" s="180" t="s">
        <v>145</v>
      </c>
      <c r="E247" s="181" t="s">
        <v>3223</v>
      </c>
      <c r="F247" s="182" t="s">
        <v>3224</v>
      </c>
      <c r="G247" s="183" t="s">
        <v>514</v>
      </c>
      <c r="H247" s="184">
        <v>4</v>
      </c>
      <c r="I247" s="185"/>
      <c r="J247" s="186">
        <f>ROUND(I247*H247,2)</f>
        <v>0</v>
      </c>
      <c r="K247" s="182" t="s">
        <v>149</v>
      </c>
      <c r="L247" s="41"/>
      <c r="M247" s="187" t="s">
        <v>19</v>
      </c>
      <c r="N247" s="188" t="s">
        <v>47</v>
      </c>
      <c r="O247" s="66"/>
      <c r="P247" s="189">
        <f>O247*H247</f>
        <v>0</v>
      </c>
      <c r="Q247" s="189">
        <v>3.0000000000000001E-5</v>
      </c>
      <c r="R247" s="189">
        <f>Q247*H247</f>
        <v>1.2E-4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339</v>
      </c>
      <c r="AT247" s="191" t="s">
        <v>145</v>
      </c>
      <c r="AU247" s="191" t="s">
        <v>86</v>
      </c>
      <c r="AY247" s="19" t="s">
        <v>142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84</v>
      </c>
      <c r="BK247" s="192">
        <f>ROUND(I247*H247,2)</f>
        <v>0</v>
      </c>
      <c r="BL247" s="19" t="s">
        <v>339</v>
      </c>
      <c r="BM247" s="191" t="s">
        <v>3225</v>
      </c>
    </row>
    <row r="248" spans="1:65" s="2" customFormat="1" ht="11.25">
      <c r="A248" s="36"/>
      <c r="B248" s="37"/>
      <c r="C248" s="38"/>
      <c r="D248" s="193" t="s">
        <v>152</v>
      </c>
      <c r="E248" s="38"/>
      <c r="F248" s="194" t="s">
        <v>3226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152</v>
      </c>
      <c r="AU248" s="19" t="s">
        <v>86</v>
      </c>
    </row>
    <row r="249" spans="1:65" s="2" customFormat="1" ht="16.5" customHeight="1">
      <c r="A249" s="36"/>
      <c r="B249" s="37"/>
      <c r="C249" s="228" t="s">
        <v>492</v>
      </c>
      <c r="D249" s="228" t="s">
        <v>351</v>
      </c>
      <c r="E249" s="229" t="s">
        <v>3227</v>
      </c>
      <c r="F249" s="230" t="s">
        <v>3228</v>
      </c>
      <c r="G249" s="231" t="s">
        <v>19</v>
      </c>
      <c r="H249" s="232">
        <v>4</v>
      </c>
      <c r="I249" s="233"/>
      <c r="J249" s="234">
        <f>ROUND(I249*H249,2)</f>
        <v>0</v>
      </c>
      <c r="K249" s="230" t="s">
        <v>19</v>
      </c>
      <c r="L249" s="235"/>
      <c r="M249" s="236" t="s">
        <v>19</v>
      </c>
      <c r="N249" s="237" t="s">
        <v>47</v>
      </c>
      <c r="O249" s="6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437</v>
      </c>
      <c r="AT249" s="191" t="s">
        <v>351</v>
      </c>
      <c r="AU249" s="191" t="s">
        <v>86</v>
      </c>
      <c r="AY249" s="19" t="s">
        <v>142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84</v>
      </c>
      <c r="BK249" s="192">
        <f>ROUND(I249*H249,2)</f>
        <v>0</v>
      </c>
      <c r="BL249" s="19" t="s">
        <v>339</v>
      </c>
      <c r="BM249" s="191" t="s">
        <v>3229</v>
      </c>
    </row>
    <row r="250" spans="1:65" s="2" customFormat="1" ht="24.2" customHeight="1">
      <c r="A250" s="36"/>
      <c r="B250" s="37"/>
      <c r="C250" s="180" t="s">
        <v>498</v>
      </c>
      <c r="D250" s="180" t="s">
        <v>145</v>
      </c>
      <c r="E250" s="181" t="s">
        <v>3230</v>
      </c>
      <c r="F250" s="182" t="s">
        <v>3231</v>
      </c>
      <c r="G250" s="183" t="s">
        <v>514</v>
      </c>
      <c r="H250" s="184">
        <v>1</v>
      </c>
      <c r="I250" s="185"/>
      <c r="J250" s="186">
        <f>ROUND(I250*H250,2)</f>
        <v>0</v>
      </c>
      <c r="K250" s="182" t="s">
        <v>149</v>
      </c>
      <c r="L250" s="41"/>
      <c r="M250" s="187" t="s">
        <v>19</v>
      </c>
      <c r="N250" s="188" t="s">
        <v>47</v>
      </c>
      <c r="O250" s="66"/>
      <c r="P250" s="189">
        <f>O250*H250</f>
        <v>0</v>
      </c>
      <c r="Q250" s="189">
        <v>1.5E-3</v>
      </c>
      <c r="R250" s="189">
        <f>Q250*H250</f>
        <v>1.5E-3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339</v>
      </c>
      <c r="AT250" s="191" t="s">
        <v>145</v>
      </c>
      <c r="AU250" s="191" t="s">
        <v>86</v>
      </c>
      <c r="AY250" s="19" t="s">
        <v>142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84</v>
      </c>
      <c r="BK250" s="192">
        <f>ROUND(I250*H250,2)</f>
        <v>0</v>
      </c>
      <c r="BL250" s="19" t="s">
        <v>339</v>
      </c>
      <c r="BM250" s="191" t="s">
        <v>3232</v>
      </c>
    </row>
    <row r="251" spans="1:65" s="2" customFormat="1" ht="11.25">
      <c r="A251" s="36"/>
      <c r="B251" s="37"/>
      <c r="C251" s="38"/>
      <c r="D251" s="193" t="s">
        <v>152</v>
      </c>
      <c r="E251" s="38"/>
      <c r="F251" s="194" t="s">
        <v>3233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152</v>
      </c>
      <c r="AU251" s="19" t="s">
        <v>86</v>
      </c>
    </row>
    <row r="252" spans="1:65" s="2" customFormat="1" ht="16.5" customHeight="1">
      <c r="A252" s="36"/>
      <c r="B252" s="37"/>
      <c r="C252" s="180" t="s">
        <v>505</v>
      </c>
      <c r="D252" s="180" t="s">
        <v>145</v>
      </c>
      <c r="E252" s="181" t="s">
        <v>3234</v>
      </c>
      <c r="F252" s="182" t="s">
        <v>3235</v>
      </c>
      <c r="G252" s="183" t="s">
        <v>514</v>
      </c>
      <c r="H252" s="184">
        <v>1</v>
      </c>
      <c r="I252" s="185"/>
      <c r="J252" s="186">
        <f>ROUND(I252*H252,2)</f>
        <v>0</v>
      </c>
      <c r="K252" s="182" t="s">
        <v>149</v>
      </c>
      <c r="L252" s="41"/>
      <c r="M252" s="187" t="s">
        <v>19</v>
      </c>
      <c r="N252" s="188" t="s">
        <v>47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2.1129999999999999E-2</v>
      </c>
      <c r="T252" s="190">
        <f>S252*H252</f>
        <v>2.1129999999999999E-2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339</v>
      </c>
      <c r="AT252" s="191" t="s">
        <v>145</v>
      </c>
      <c r="AU252" s="191" t="s">
        <v>86</v>
      </c>
      <c r="AY252" s="19" t="s">
        <v>142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84</v>
      </c>
      <c r="BK252" s="192">
        <f>ROUND(I252*H252,2)</f>
        <v>0</v>
      </c>
      <c r="BL252" s="19" t="s">
        <v>339</v>
      </c>
      <c r="BM252" s="191" t="s">
        <v>3236</v>
      </c>
    </row>
    <row r="253" spans="1:65" s="2" customFormat="1" ht="11.25">
      <c r="A253" s="36"/>
      <c r="B253" s="37"/>
      <c r="C253" s="38"/>
      <c r="D253" s="193" t="s">
        <v>152</v>
      </c>
      <c r="E253" s="38"/>
      <c r="F253" s="194" t="s">
        <v>3237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152</v>
      </c>
      <c r="AU253" s="19" t="s">
        <v>86</v>
      </c>
    </row>
    <row r="254" spans="1:65" s="2" customFormat="1" ht="24.2" customHeight="1">
      <c r="A254" s="36"/>
      <c r="B254" s="37"/>
      <c r="C254" s="180" t="s">
        <v>511</v>
      </c>
      <c r="D254" s="180" t="s">
        <v>145</v>
      </c>
      <c r="E254" s="181" t="s">
        <v>3238</v>
      </c>
      <c r="F254" s="182" t="s">
        <v>3239</v>
      </c>
      <c r="G254" s="183" t="s">
        <v>514</v>
      </c>
      <c r="H254" s="184">
        <v>3</v>
      </c>
      <c r="I254" s="185"/>
      <c r="J254" s="186">
        <f>ROUND(I254*H254,2)</f>
        <v>0</v>
      </c>
      <c r="K254" s="182" t="s">
        <v>149</v>
      </c>
      <c r="L254" s="41"/>
      <c r="M254" s="187" t="s">
        <v>19</v>
      </c>
      <c r="N254" s="188" t="s">
        <v>47</v>
      </c>
      <c r="O254" s="66"/>
      <c r="P254" s="189">
        <f>O254*H254</f>
        <v>0</v>
      </c>
      <c r="Q254" s="189">
        <v>5.1000000000000004E-4</v>
      </c>
      <c r="R254" s="189">
        <f>Q254*H254</f>
        <v>1.5300000000000001E-3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339</v>
      </c>
      <c r="AT254" s="191" t="s">
        <v>145</v>
      </c>
      <c r="AU254" s="191" t="s">
        <v>86</v>
      </c>
      <c r="AY254" s="19" t="s">
        <v>142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84</v>
      </c>
      <c r="BK254" s="192">
        <f>ROUND(I254*H254,2)</f>
        <v>0</v>
      </c>
      <c r="BL254" s="19" t="s">
        <v>339</v>
      </c>
      <c r="BM254" s="191" t="s">
        <v>3240</v>
      </c>
    </row>
    <row r="255" spans="1:65" s="2" customFormat="1" ht="11.25">
      <c r="A255" s="36"/>
      <c r="B255" s="37"/>
      <c r="C255" s="38"/>
      <c r="D255" s="193" t="s">
        <v>152</v>
      </c>
      <c r="E255" s="38"/>
      <c r="F255" s="194" t="s">
        <v>3241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152</v>
      </c>
      <c r="AU255" s="19" t="s">
        <v>86</v>
      </c>
    </row>
    <row r="256" spans="1:65" s="2" customFormat="1" ht="24.2" customHeight="1">
      <c r="A256" s="36"/>
      <c r="B256" s="37"/>
      <c r="C256" s="180" t="s">
        <v>518</v>
      </c>
      <c r="D256" s="180" t="s">
        <v>145</v>
      </c>
      <c r="E256" s="181" t="s">
        <v>3242</v>
      </c>
      <c r="F256" s="182" t="s">
        <v>3243</v>
      </c>
      <c r="G256" s="183" t="s">
        <v>514</v>
      </c>
      <c r="H256" s="184">
        <v>1</v>
      </c>
      <c r="I256" s="185"/>
      <c r="J256" s="186">
        <f>ROUND(I256*H256,2)</f>
        <v>0</v>
      </c>
      <c r="K256" s="182" t="s">
        <v>149</v>
      </c>
      <c r="L256" s="41"/>
      <c r="M256" s="187" t="s">
        <v>19</v>
      </c>
      <c r="N256" s="188" t="s">
        <v>47</v>
      </c>
      <c r="O256" s="66"/>
      <c r="P256" s="189">
        <f>O256*H256</f>
        <v>0</v>
      </c>
      <c r="Q256" s="189">
        <v>2.0000000000000002E-5</v>
      </c>
      <c r="R256" s="189">
        <f>Q256*H256</f>
        <v>2.0000000000000002E-5</v>
      </c>
      <c r="S256" s="189">
        <v>0</v>
      </c>
      <c r="T256" s="19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1" t="s">
        <v>339</v>
      </c>
      <c r="AT256" s="191" t="s">
        <v>145</v>
      </c>
      <c r="AU256" s="191" t="s">
        <v>86</v>
      </c>
      <c r="AY256" s="19" t="s">
        <v>142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84</v>
      </c>
      <c r="BK256" s="192">
        <f>ROUND(I256*H256,2)</f>
        <v>0</v>
      </c>
      <c r="BL256" s="19" t="s">
        <v>339</v>
      </c>
      <c r="BM256" s="191" t="s">
        <v>3244</v>
      </c>
    </row>
    <row r="257" spans="1:65" s="2" customFormat="1" ht="11.25">
      <c r="A257" s="36"/>
      <c r="B257" s="37"/>
      <c r="C257" s="38"/>
      <c r="D257" s="193" t="s">
        <v>152</v>
      </c>
      <c r="E257" s="38"/>
      <c r="F257" s="194" t="s">
        <v>3245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152</v>
      </c>
      <c r="AU257" s="19" t="s">
        <v>86</v>
      </c>
    </row>
    <row r="258" spans="1:65" s="2" customFormat="1" ht="16.5" customHeight="1">
      <c r="A258" s="36"/>
      <c r="B258" s="37"/>
      <c r="C258" s="228" t="s">
        <v>525</v>
      </c>
      <c r="D258" s="228" t="s">
        <v>351</v>
      </c>
      <c r="E258" s="229" t="s">
        <v>3246</v>
      </c>
      <c r="F258" s="230" t="s">
        <v>3247</v>
      </c>
      <c r="G258" s="231" t="s">
        <v>514</v>
      </c>
      <c r="H258" s="232">
        <v>1</v>
      </c>
      <c r="I258" s="233"/>
      <c r="J258" s="234">
        <f>ROUND(I258*H258,2)</f>
        <v>0</v>
      </c>
      <c r="K258" s="230" t="s">
        <v>19</v>
      </c>
      <c r="L258" s="235"/>
      <c r="M258" s="236" t="s">
        <v>19</v>
      </c>
      <c r="N258" s="237" t="s">
        <v>47</v>
      </c>
      <c r="O258" s="6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437</v>
      </c>
      <c r="AT258" s="191" t="s">
        <v>351</v>
      </c>
      <c r="AU258" s="191" t="s">
        <v>86</v>
      </c>
      <c r="AY258" s="19" t="s">
        <v>142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84</v>
      </c>
      <c r="BK258" s="192">
        <f>ROUND(I258*H258,2)</f>
        <v>0</v>
      </c>
      <c r="BL258" s="19" t="s">
        <v>339</v>
      </c>
      <c r="BM258" s="191" t="s">
        <v>3248</v>
      </c>
    </row>
    <row r="259" spans="1:65" s="2" customFormat="1" ht="16.5" customHeight="1">
      <c r="A259" s="36"/>
      <c r="B259" s="37"/>
      <c r="C259" s="180" t="s">
        <v>527</v>
      </c>
      <c r="D259" s="180" t="s">
        <v>145</v>
      </c>
      <c r="E259" s="181" t="s">
        <v>3249</v>
      </c>
      <c r="F259" s="182" t="s">
        <v>3250</v>
      </c>
      <c r="G259" s="183" t="s">
        <v>414</v>
      </c>
      <c r="H259" s="184">
        <v>26.2</v>
      </c>
      <c r="I259" s="185"/>
      <c r="J259" s="186">
        <f>ROUND(I259*H259,2)</f>
        <v>0</v>
      </c>
      <c r="K259" s="182" t="s">
        <v>149</v>
      </c>
      <c r="L259" s="41"/>
      <c r="M259" s="187" t="s">
        <v>19</v>
      </c>
      <c r="N259" s="188" t="s">
        <v>47</v>
      </c>
      <c r="O259" s="66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339</v>
      </c>
      <c r="AT259" s="191" t="s">
        <v>145</v>
      </c>
      <c r="AU259" s="191" t="s">
        <v>86</v>
      </c>
      <c r="AY259" s="19" t="s">
        <v>142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84</v>
      </c>
      <c r="BK259" s="192">
        <f>ROUND(I259*H259,2)</f>
        <v>0</v>
      </c>
      <c r="BL259" s="19" t="s">
        <v>339</v>
      </c>
      <c r="BM259" s="191" t="s">
        <v>3251</v>
      </c>
    </row>
    <row r="260" spans="1:65" s="2" customFormat="1" ht="11.25">
      <c r="A260" s="36"/>
      <c r="B260" s="37"/>
      <c r="C260" s="38"/>
      <c r="D260" s="193" t="s">
        <v>152</v>
      </c>
      <c r="E260" s="38"/>
      <c r="F260" s="194" t="s">
        <v>3252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152</v>
      </c>
      <c r="AU260" s="19" t="s">
        <v>86</v>
      </c>
    </row>
    <row r="261" spans="1:65" s="13" customFormat="1" ht="11.25">
      <c r="B261" s="206"/>
      <c r="C261" s="207"/>
      <c r="D261" s="198" t="s">
        <v>254</v>
      </c>
      <c r="E261" s="208" t="s">
        <v>19</v>
      </c>
      <c r="F261" s="209" t="s">
        <v>3253</v>
      </c>
      <c r="G261" s="207"/>
      <c r="H261" s="210">
        <v>26.2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254</v>
      </c>
      <c r="AU261" s="216" t="s">
        <v>86</v>
      </c>
      <c r="AV261" s="13" t="s">
        <v>86</v>
      </c>
      <c r="AW261" s="13" t="s">
        <v>37</v>
      </c>
      <c r="AX261" s="13" t="s">
        <v>84</v>
      </c>
      <c r="AY261" s="216" t="s">
        <v>142</v>
      </c>
    </row>
    <row r="262" spans="1:65" s="2" customFormat="1" ht="16.5" customHeight="1">
      <c r="A262" s="36"/>
      <c r="B262" s="37"/>
      <c r="C262" s="180" t="s">
        <v>533</v>
      </c>
      <c r="D262" s="180" t="s">
        <v>145</v>
      </c>
      <c r="E262" s="181" t="s">
        <v>3254</v>
      </c>
      <c r="F262" s="182" t="s">
        <v>3255</v>
      </c>
      <c r="G262" s="183" t="s">
        <v>514</v>
      </c>
      <c r="H262" s="184">
        <v>1</v>
      </c>
      <c r="I262" s="185"/>
      <c r="J262" s="186">
        <f>ROUND(I262*H262,2)</f>
        <v>0</v>
      </c>
      <c r="K262" s="182" t="s">
        <v>149</v>
      </c>
      <c r="L262" s="41"/>
      <c r="M262" s="187" t="s">
        <v>19</v>
      </c>
      <c r="N262" s="188" t="s">
        <v>47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339</v>
      </c>
      <c r="AT262" s="191" t="s">
        <v>145</v>
      </c>
      <c r="AU262" s="191" t="s">
        <v>86</v>
      </c>
      <c r="AY262" s="19" t="s">
        <v>142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84</v>
      </c>
      <c r="BK262" s="192">
        <f>ROUND(I262*H262,2)</f>
        <v>0</v>
      </c>
      <c r="BL262" s="19" t="s">
        <v>339</v>
      </c>
      <c r="BM262" s="191" t="s">
        <v>3256</v>
      </c>
    </row>
    <row r="263" spans="1:65" s="2" customFormat="1" ht="11.25">
      <c r="A263" s="36"/>
      <c r="B263" s="37"/>
      <c r="C263" s="38"/>
      <c r="D263" s="193" t="s">
        <v>152</v>
      </c>
      <c r="E263" s="38"/>
      <c r="F263" s="194" t="s">
        <v>3257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152</v>
      </c>
      <c r="AU263" s="19" t="s">
        <v>86</v>
      </c>
    </row>
    <row r="264" spans="1:65" s="2" customFormat="1" ht="44.25" customHeight="1">
      <c r="A264" s="36"/>
      <c r="B264" s="37"/>
      <c r="C264" s="180" t="s">
        <v>539</v>
      </c>
      <c r="D264" s="180" t="s">
        <v>145</v>
      </c>
      <c r="E264" s="181" t="s">
        <v>3258</v>
      </c>
      <c r="F264" s="182" t="s">
        <v>3259</v>
      </c>
      <c r="G264" s="183" t="s">
        <v>3260</v>
      </c>
      <c r="H264" s="252"/>
      <c r="I264" s="185"/>
      <c r="J264" s="186">
        <f>ROUND(I264*H264,2)</f>
        <v>0</v>
      </c>
      <c r="K264" s="182" t="s">
        <v>149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339</v>
      </c>
      <c r="AT264" s="191" t="s">
        <v>145</v>
      </c>
      <c r="AU264" s="191" t="s">
        <v>86</v>
      </c>
      <c r="AY264" s="19" t="s">
        <v>142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339</v>
      </c>
      <c r="BM264" s="191" t="s">
        <v>3261</v>
      </c>
    </row>
    <row r="265" spans="1:65" s="2" customFormat="1" ht="11.25">
      <c r="A265" s="36"/>
      <c r="B265" s="37"/>
      <c r="C265" s="38"/>
      <c r="D265" s="193" t="s">
        <v>152</v>
      </c>
      <c r="E265" s="38"/>
      <c r="F265" s="194" t="s">
        <v>3262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152</v>
      </c>
      <c r="AU265" s="19" t="s">
        <v>86</v>
      </c>
    </row>
    <row r="266" spans="1:65" s="12" customFormat="1" ht="22.9" customHeight="1">
      <c r="B266" s="164"/>
      <c r="C266" s="165"/>
      <c r="D266" s="166" t="s">
        <v>75</v>
      </c>
      <c r="E266" s="178" t="s">
        <v>3263</v>
      </c>
      <c r="F266" s="178" t="s">
        <v>3264</v>
      </c>
      <c r="G266" s="165"/>
      <c r="H266" s="165"/>
      <c r="I266" s="168"/>
      <c r="J266" s="179">
        <f>BK266</f>
        <v>0</v>
      </c>
      <c r="K266" s="165"/>
      <c r="L266" s="170"/>
      <c r="M266" s="171"/>
      <c r="N266" s="172"/>
      <c r="O266" s="172"/>
      <c r="P266" s="173">
        <f>SUM(P267:P343)</f>
        <v>0</v>
      </c>
      <c r="Q266" s="172"/>
      <c r="R266" s="173">
        <f>SUM(R267:R343)</f>
        <v>0.48150999999999988</v>
      </c>
      <c r="S266" s="172"/>
      <c r="T266" s="174">
        <f>SUM(T267:T343)</f>
        <v>0</v>
      </c>
      <c r="AR266" s="175" t="s">
        <v>86</v>
      </c>
      <c r="AT266" s="176" t="s">
        <v>75</v>
      </c>
      <c r="AU266" s="176" t="s">
        <v>84</v>
      </c>
      <c r="AY266" s="175" t="s">
        <v>142</v>
      </c>
      <c r="BK266" s="177">
        <f>SUM(BK267:BK343)</f>
        <v>0</v>
      </c>
    </row>
    <row r="267" spans="1:65" s="2" customFormat="1" ht="37.9" customHeight="1">
      <c r="A267" s="36"/>
      <c r="B267" s="37"/>
      <c r="C267" s="180" t="s">
        <v>545</v>
      </c>
      <c r="D267" s="180" t="s">
        <v>145</v>
      </c>
      <c r="E267" s="181" t="s">
        <v>3265</v>
      </c>
      <c r="F267" s="182" t="s">
        <v>3266</v>
      </c>
      <c r="G267" s="183" t="s">
        <v>414</v>
      </c>
      <c r="H267" s="184">
        <v>4</v>
      </c>
      <c r="I267" s="185"/>
      <c r="J267" s="186">
        <f>ROUND(I267*H267,2)</f>
        <v>0</v>
      </c>
      <c r="K267" s="182" t="s">
        <v>149</v>
      </c>
      <c r="L267" s="41"/>
      <c r="M267" s="187" t="s">
        <v>19</v>
      </c>
      <c r="N267" s="188" t="s">
        <v>47</v>
      </c>
      <c r="O267" s="66"/>
      <c r="P267" s="189">
        <f>O267*H267</f>
        <v>0</v>
      </c>
      <c r="Q267" s="189">
        <v>4.7000000000000002E-3</v>
      </c>
      <c r="R267" s="189">
        <f>Q267*H267</f>
        <v>1.8800000000000001E-2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339</v>
      </c>
      <c r="AT267" s="191" t="s">
        <v>145</v>
      </c>
      <c r="AU267" s="191" t="s">
        <v>86</v>
      </c>
      <c r="AY267" s="19" t="s">
        <v>142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84</v>
      </c>
      <c r="BK267" s="192">
        <f>ROUND(I267*H267,2)</f>
        <v>0</v>
      </c>
      <c r="BL267" s="19" t="s">
        <v>339</v>
      </c>
      <c r="BM267" s="191" t="s">
        <v>3267</v>
      </c>
    </row>
    <row r="268" spans="1:65" s="2" customFormat="1" ht="11.25">
      <c r="A268" s="36"/>
      <c r="B268" s="37"/>
      <c r="C268" s="38"/>
      <c r="D268" s="193" t="s">
        <v>152</v>
      </c>
      <c r="E268" s="38"/>
      <c r="F268" s="194" t="s">
        <v>3268</v>
      </c>
      <c r="G268" s="38"/>
      <c r="H268" s="38"/>
      <c r="I268" s="195"/>
      <c r="J268" s="38"/>
      <c r="K268" s="38"/>
      <c r="L268" s="41"/>
      <c r="M268" s="196"/>
      <c r="N268" s="197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152</v>
      </c>
      <c r="AU268" s="19" t="s">
        <v>86</v>
      </c>
    </row>
    <row r="269" spans="1:65" s="2" customFormat="1" ht="16.5" customHeight="1">
      <c r="A269" s="36"/>
      <c r="B269" s="37"/>
      <c r="C269" s="180" t="s">
        <v>551</v>
      </c>
      <c r="D269" s="180" t="s">
        <v>145</v>
      </c>
      <c r="E269" s="181" t="s">
        <v>3269</v>
      </c>
      <c r="F269" s="182" t="s">
        <v>3270</v>
      </c>
      <c r="G269" s="183" t="s">
        <v>514</v>
      </c>
      <c r="H269" s="184">
        <v>1</v>
      </c>
      <c r="I269" s="185"/>
      <c r="J269" s="186">
        <f>ROUND(I269*H269,2)</f>
        <v>0</v>
      </c>
      <c r="K269" s="182" t="s">
        <v>19</v>
      </c>
      <c r="L269" s="41"/>
      <c r="M269" s="187" t="s">
        <v>19</v>
      </c>
      <c r="N269" s="188" t="s">
        <v>47</v>
      </c>
      <c r="O269" s="66"/>
      <c r="P269" s="189">
        <f>O269*H269</f>
        <v>0</v>
      </c>
      <c r="Q269" s="189">
        <v>1.5499999999999999E-3</v>
      </c>
      <c r="R269" s="189">
        <f>Q269*H269</f>
        <v>1.5499999999999999E-3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339</v>
      </c>
      <c r="AT269" s="191" t="s">
        <v>145</v>
      </c>
      <c r="AU269" s="191" t="s">
        <v>86</v>
      </c>
      <c r="AY269" s="19" t="s">
        <v>142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84</v>
      </c>
      <c r="BK269" s="192">
        <f>ROUND(I269*H269,2)</f>
        <v>0</v>
      </c>
      <c r="BL269" s="19" t="s">
        <v>339</v>
      </c>
      <c r="BM269" s="191" t="s">
        <v>3271</v>
      </c>
    </row>
    <row r="270" spans="1:65" s="2" customFormat="1" ht="16.5" customHeight="1">
      <c r="A270" s="36"/>
      <c r="B270" s="37"/>
      <c r="C270" s="180" t="s">
        <v>558</v>
      </c>
      <c r="D270" s="180" t="s">
        <v>145</v>
      </c>
      <c r="E270" s="181" t="s">
        <v>3272</v>
      </c>
      <c r="F270" s="182" t="s">
        <v>3273</v>
      </c>
      <c r="G270" s="183" t="s">
        <v>514</v>
      </c>
      <c r="H270" s="184">
        <v>1</v>
      </c>
      <c r="I270" s="185"/>
      <c r="J270" s="186">
        <f>ROUND(I270*H270,2)</f>
        <v>0</v>
      </c>
      <c r="K270" s="182" t="s">
        <v>19</v>
      </c>
      <c r="L270" s="41"/>
      <c r="M270" s="187" t="s">
        <v>19</v>
      </c>
      <c r="N270" s="188" t="s">
        <v>47</v>
      </c>
      <c r="O270" s="66"/>
      <c r="P270" s="189">
        <f>O270*H270</f>
        <v>0</v>
      </c>
      <c r="Q270" s="189">
        <v>1.5499999999999999E-3</v>
      </c>
      <c r="R270" s="189">
        <f>Q270*H270</f>
        <v>1.5499999999999999E-3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339</v>
      </c>
      <c r="AT270" s="191" t="s">
        <v>145</v>
      </c>
      <c r="AU270" s="191" t="s">
        <v>86</v>
      </c>
      <c r="AY270" s="19" t="s">
        <v>142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84</v>
      </c>
      <c r="BK270" s="192">
        <f>ROUND(I270*H270,2)</f>
        <v>0</v>
      </c>
      <c r="BL270" s="19" t="s">
        <v>339</v>
      </c>
      <c r="BM270" s="191" t="s">
        <v>3274</v>
      </c>
    </row>
    <row r="271" spans="1:65" s="2" customFormat="1" ht="16.5" customHeight="1">
      <c r="A271" s="36"/>
      <c r="B271" s="37"/>
      <c r="C271" s="180" t="s">
        <v>563</v>
      </c>
      <c r="D271" s="180" t="s">
        <v>145</v>
      </c>
      <c r="E271" s="181" t="s">
        <v>3275</v>
      </c>
      <c r="F271" s="182" t="s">
        <v>3276</v>
      </c>
      <c r="G271" s="183" t="s">
        <v>514</v>
      </c>
      <c r="H271" s="184">
        <v>1</v>
      </c>
      <c r="I271" s="185"/>
      <c r="J271" s="186">
        <f>ROUND(I271*H271,2)</f>
        <v>0</v>
      </c>
      <c r="K271" s="182" t="s">
        <v>19</v>
      </c>
      <c r="L271" s="41"/>
      <c r="M271" s="187" t="s">
        <v>19</v>
      </c>
      <c r="N271" s="188" t="s">
        <v>47</v>
      </c>
      <c r="O271" s="66"/>
      <c r="P271" s="189">
        <f>O271*H271</f>
        <v>0</v>
      </c>
      <c r="Q271" s="189">
        <v>1.5499999999999999E-3</v>
      </c>
      <c r="R271" s="189">
        <f>Q271*H271</f>
        <v>1.5499999999999999E-3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339</v>
      </c>
      <c r="AT271" s="191" t="s">
        <v>145</v>
      </c>
      <c r="AU271" s="191" t="s">
        <v>86</v>
      </c>
      <c r="AY271" s="19" t="s">
        <v>142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84</v>
      </c>
      <c r="BK271" s="192">
        <f>ROUND(I271*H271,2)</f>
        <v>0</v>
      </c>
      <c r="BL271" s="19" t="s">
        <v>339</v>
      </c>
      <c r="BM271" s="191" t="s">
        <v>3277</v>
      </c>
    </row>
    <row r="272" spans="1:65" s="2" customFormat="1" ht="33" customHeight="1">
      <c r="A272" s="36"/>
      <c r="B272" s="37"/>
      <c r="C272" s="180" t="s">
        <v>569</v>
      </c>
      <c r="D272" s="180" t="s">
        <v>145</v>
      </c>
      <c r="E272" s="181" t="s">
        <v>3278</v>
      </c>
      <c r="F272" s="182" t="s">
        <v>3279</v>
      </c>
      <c r="G272" s="183" t="s">
        <v>414</v>
      </c>
      <c r="H272" s="184">
        <v>18</v>
      </c>
      <c r="I272" s="185"/>
      <c r="J272" s="186">
        <f>ROUND(I272*H272,2)</f>
        <v>0</v>
      </c>
      <c r="K272" s="182" t="s">
        <v>149</v>
      </c>
      <c r="L272" s="41"/>
      <c r="M272" s="187" t="s">
        <v>19</v>
      </c>
      <c r="N272" s="188" t="s">
        <v>47</v>
      </c>
      <c r="O272" s="66"/>
      <c r="P272" s="189">
        <f>O272*H272</f>
        <v>0</v>
      </c>
      <c r="Q272" s="189">
        <v>8.4000000000000003E-4</v>
      </c>
      <c r="R272" s="189">
        <f>Q272*H272</f>
        <v>1.5120000000000001E-2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339</v>
      </c>
      <c r="AT272" s="191" t="s">
        <v>145</v>
      </c>
      <c r="AU272" s="191" t="s">
        <v>86</v>
      </c>
      <c r="AY272" s="19" t="s">
        <v>142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84</v>
      </c>
      <c r="BK272" s="192">
        <f>ROUND(I272*H272,2)</f>
        <v>0</v>
      </c>
      <c r="BL272" s="19" t="s">
        <v>339</v>
      </c>
      <c r="BM272" s="191" t="s">
        <v>3280</v>
      </c>
    </row>
    <row r="273" spans="1:65" s="2" customFormat="1" ht="11.25">
      <c r="A273" s="36"/>
      <c r="B273" s="37"/>
      <c r="C273" s="38"/>
      <c r="D273" s="193" t="s">
        <v>152</v>
      </c>
      <c r="E273" s="38"/>
      <c r="F273" s="194" t="s">
        <v>3281</v>
      </c>
      <c r="G273" s="38"/>
      <c r="H273" s="38"/>
      <c r="I273" s="195"/>
      <c r="J273" s="38"/>
      <c r="K273" s="38"/>
      <c r="L273" s="41"/>
      <c r="M273" s="196"/>
      <c r="N273" s="19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152</v>
      </c>
      <c r="AU273" s="19" t="s">
        <v>86</v>
      </c>
    </row>
    <row r="274" spans="1:65" s="13" customFormat="1" ht="11.25">
      <c r="B274" s="206"/>
      <c r="C274" s="207"/>
      <c r="D274" s="198" t="s">
        <v>254</v>
      </c>
      <c r="E274" s="208" t="s">
        <v>19</v>
      </c>
      <c r="F274" s="209" t="s">
        <v>3282</v>
      </c>
      <c r="G274" s="207"/>
      <c r="H274" s="210">
        <v>18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254</v>
      </c>
      <c r="AU274" s="216" t="s">
        <v>86</v>
      </c>
      <c r="AV274" s="13" t="s">
        <v>86</v>
      </c>
      <c r="AW274" s="13" t="s">
        <v>37</v>
      </c>
      <c r="AX274" s="13" t="s">
        <v>76</v>
      </c>
      <c r="AY274" s="216" t="s">
        <v>142</v>
      </c>
    </row>
    <row r="275" spans="1:65" s="14" customFormat="1" ht="11.25">
      <c r="B275" s="217"/>
      <c r="C275" s="218"/>
      <c r="D275" s="198" t="s">
        <v>254</v>
      </c>
      <c r="E275" s="219" t="s">
        <v>19</v>
      </c>
      <c r="F275" s="220" t="s">
        <v>266</v>
      </c>
      <c r="G275" s="218"/>
      <c r="H275" s="221">
        <v>18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254</v>
      </c>
      <c r="AU275" s="227" t="s">
        <v>86</v>
      </c>
      <c r="AV275" s="14" t="s">
        <v>167</v>
      </c>
      <c r="AW275" s="14" t="s">
        <v>37</v>
      </c>
      <c r="AX275" s="14" t="s">
        <v>84</v>
      </c>
      <c r="AY275" s="227" t="s">
        <v>142</v>
      </c>
    </row>
    <row r="276" spans="1:65" s="2" customFormat="1" ht="33" customHeight="1">
      <c r="A276" s="36"/>
      <c r="B276" s="37"/>
      <c r="C276" s="180" t="s">
        <v>574</v>
      </c>
      <c r="D276" s="180" t="s">
        <v>145</v>
      </c>
      <c r="E276" s="181" t="s">
        <v>3283</v>
      </c>
      <c r="F276" s="182" t="s">
        <v>3284</v>
      </c>
      <c r="G276" s="183" t="s">
        <v>414</v>
      </c>
      <c r="H276" s="184">
        <v>20</v>
      </c>
      <c r="I276" s="185"/>
      <c r="J276" s="186">
        <f>ROUND(I276*H276,2)</f>
        <v>0</v>
      </c>
      <c r="K276" s="182" t="s">
        <v>149</v>
      </c>
      <c r="L276" s="41"/>
      <c r="M276" s="187" t="s">
        <v>19</v>
      </c>
      <c r="N276" s="188" t="s">
        <v>47</v>
      </c>
      <c r="O276" s="66"/>
      <c r="P276" s="189">
        <f>O276*H276</f>
        <v>0</v>
      </c>
      <c r="Q276" s="189">
        <v>1.16E-3</v>
      </c>
      <c r="R276" s="189">
        <f>Q276*H276</f>
        <v>2.3199999999999998E-2</v>
      </c>
      <c r="S276" s="189">
        <v>0</v>
      </c>
      <c r="T276" s="190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339</v>
      </c>
      <c r="AT276" s="191" t="s">
        <v>145</v>
      </c>
      <c r="AU276" s="191" t="s">
        <v>86</v>
      </c>
      <c r="AY276" s="19" t="s">
        <v>142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84</v>
      </c>
      <c r="BK276" s="192">
        <f>ROUND(I276*H276,2)</f>
        <v>0</v>
      </c>
      <c r="BL276" s="19" t="s">
        <v>339</v>
      </c>
      <c r="BM276" s="191" t="s">
        <v>3285</v>
      </c>
    </row>
    <row r="277" spans="1:65" s="2" customFormat="1" ht="11.25">
      <c r="A277" s="36"/>
      <c r="B277" s="37"/>
      <c r="C277" s="38"/>
      <c r="D277" s="193" t="s">
        <v>152</v>
      </c>
      <c r="E277" s="38"/>
      <c r="F277" s="194" t="s">
        <v>3286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152</v>
      </c>
      <c r="AU277" s="19" t="s">
        <v>86</v>
      </c>
    </row>
    <row r="278" spans="1:65" s="13" customFormat="1" ht="11.25">
      <c r="B278" s="206"/>
      <c r="C278" s="207"/>
      <c r="D278" s="198" t="s">
        <v>254</v>
      </c>
      <c r="E278" s="208" t="s">
        <v>19</v>
      </c>
      <c r="F278" s="209" t="s">
        <v>3287</v>
      </c>
      <c r="G278" s="207"/>
      <c r="H278" s="210">
        <v>20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254</v>
      </c>
      <c r="AU278" s="216" t="s">
        <v>86</v>
      </c>
      <c r="AV278" s="13" t="s">
        <v>86</v>
      </c>
      <c r="AW278" s="13" t="s">
        <v>37</v>
      </c>
      <c r="AX278" s="13" t="s">
        <v>76</v>
      </c>
      <c r="AY278" s="216" t="s">
        <v>142</v>
      </c>
    </row>
    <row r="279" spans="1:65" s="14" customFormat="1" ht="11.25">
      <c r="B279" s="217"/>
      <c r="C279" s="218"/>
      <c r="D279" s="198" t="s">
        <v>254</v>
      </c>
      <c r="E279" s="219" t="s">
        <v>19</v>
      </c>
      <c r="F279" s="220" t="s">
        <v>266</v>
      </c>
      <c r="G279" s="218"/>
      <c r="H279" s="221">
        <v>20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254</v>
      </c>
      <c r="AU279" s="227" t="s">
        <v>86</v>
      </c>
      <c r="AV279" s="14" t="s">
        <v>167</v>
      </c>
      <c r="AW279" s="14" t="s">
        <v>37</v>
      </c>
      <c r="AX279" s="14" t="s">
        <v>84</v>
      </c>
      <c r="AY279" s="227" t="s">
        <v>142</v>
      </c>
    </row>
    <row r="280" spans="1:65" s="2" customFormat="1" ht="33" customHeight="1">
      <c r="A280" s="36"/>
      <c r="B280" s="37"/>
      <c r="C280" s="180" t="s">
        <v>578</v>
      </c>
      <c r="D280" s="180" t="s">
        <v>145</v>
      </c>
      <c r="E280" s="181" t="s">
        <v>3288</v>
      </c>
      <c r="F280" s="182" t="s">
        <v>3289</v>
      </c>
      <c r="G280" s="183" t="s">
        <v>414</v>
      </c>
      <c r="H280" s="184">
        <v>5.5</v>
      </c>
      <c r="I280" s="185"/>
      <c r="J280" s="186">
        <f>ROUND(I280*H280,2)</f>
        <v>0</v>
      </c>
      <c r="K280" s="182" t="s">
        <v>149</v>
      </c>
      <c r="L280" s="41"/>
      <c r="M280" s="187" t="s">
        <v>19</v>
      </c>
      <c r="N280" s="188" t="s">
        <v>47</v>
      </c>
      <c r="O280" s="66"/>
      <c r="P280" s="189">
        <f>O280*H280</f>
        <v>0</v>
      </c>
      <c r="Q280" s="189">
        <v>1.4400000000000001E-3</v>
      </c>
      <c r="R280" s="189">
        <f>Q280*H280</f>
        <v>7.92E-3</v>
      </c>
      <c r="S280" s="189">
        <v>0</v>
      </c>
      <c r="T280" s="19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339</v>
      </c>
      <c r="AT280" s="191" t="s">
        <v>145</v>
      </c>
      <c r="AU280" s="191" t="s">
        <v>86</v>
      </c>
      <c r="AY280" s="19" t="s">
        <v>142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84</v>
      </c>
      <c r="BK280" s="192">
        <f>ROUND(I280*H280,2)</f>
        <v>0</v>
      </c>
      <c r="BL280" s="19" t="s">
        <v>339</v>
      </c>
      <c r="BM280" s="191" t="s">
        <v>3290</v>
      </c>
    </row>
    <row r="281" spans="1:65" s="2" customFormat="1" ht="11.25">
      <c r="A281" s="36"/>
      <c r="B281" s="37"/>
      <c r="C281" s="38"/>
      <c r="D281" s="193" t="s">
        <v>152</v>
      </c>
      <c r="E281" s="38"/>
      <c r="F281" s="194" t="s">
        <v>3291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152</v>
      </c>
      <c r="AU281" s="19" t="s">
        <v>86</v>
      </c>
    </row>
    <row r="282" spans="1:65" s="13" customFormat="1" ht="11.25">
      <c r="B282" s="206"/>
      <c r="C282" s="207"/>
      <c r="D282" s="198" t="s">
        <v>254</v>
      </c>
      <c r="E282" s="208" t="s">
        <v>19</v>
      </c>
      <c r="F282" s="209" t="s">
        <v>3292</v>
      </c>
      <c r="G282" s="207"/>
      <c r="H282" s="210">
        <v>5.5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254</v>
      </c>
      <c r="AU282" s="216" t="s">
        <v>86</v>
      </c>
      <c r="AV282" s="13" t="s">
        <v>86</v>
      </c>
      <c r="AW282" s="13" t="s">
        <v>37</v>
      </c>
      <c r="AX282" s="13" t="s">
        <v>76</v>
      </c>
      <c r="AY282" s="216" t="s">
        <v>142</v>
      </c>
    </row>
    <row r="283" spans="1:65" s="14" customFormat="1" ht="11.25">
      <c r="B283" s="217"/>
      <c r="C283" s="218"/>
      <c r="D283" s="198" t="s">
        <v>254</v>
      </c>
      <c r="E283" s="219" t="s">
        <v>19</v>
      </c>
      <c r="F283" s="220" t="s">
        <v>266</v>
      </c>
      <c r="G283" s="218"/>
      <c r="H283" s="221">
        <v>5.5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254</v>
      </c>
      <c r="AU283" s="227" t="s">
        <v>86</v>
      </c>
      <c r="AV283" s="14" t="s">
        <v>167</v>
      </c>
      <c r="AW283" s="14" t="s">
        <v>37</v>
      </c>
      <c r="AX283" s="14" t="s">
        <v>84</v>
      </c>
      <c r="AY283" s="227" t="s">
        <v>142</v>
      </c>
    </row>
    <row r="284" spans="1:65" s="2" customFormat="1" ht="33" customHeight="1">
      <c r="A284" s="36"/>
      <c r="B284" s="37"/>
      <c r="C284" s="180" t="s">
        <v>583</v>
      </c>
      <c r="D284" s="180" t="s">
        <v>145</v>
      </c>
      <c r="E284" s="181" t="s">
        <v>3293</v>
      </c>
      <c r="F284" s="182" t="s">
        <v>3294</v>
      </c>
      <c r="G284" s="183" t="s">
        <v>414</v>
      </c>
      <c r="H284" s="184">
        <v>42</v>
      </c>
      <c r="I284" s="185"/>
      <c r="J284" s="186">
        <f>ROUND(I284*H284,2)</f>
        <v>0</v>
      </c>
      <c r="K284" s="182" t="s">
        <v>149</v>
      </c>
      <c r="L284" s="41"/>
      <c r="M284" s="187" t="s">
        <v>19</v>
      </c>
      <c r="N284" s="188" t="s">
        <v>47</v>
      </c>
      <c r="O284" s="66"/>
      <c r="P284" s="189">
        <f>O284*H284</f>
        <v>0</v>
      </c>
      <c r="Q284" s="189">
        <v>2.81E-3</v>
      </c>
      <c r="R284" s="189">
        <f>Q284*H284</f>
        <v>0.11802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339</v>
      </c>
      <c r="AT284" s="191" t="s">
        <v>145</v>
      </c>
      <c r="AU284" s="191" t="s">
        <v>86</v>
      </c>
      <c r="AY284" s="19" t="s">
        <v>142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84</v>
      </c>
      <c r="BK284" s="192">
        <f>ROUND(I284*H284,2)</f>
        <v>0</v>
      </c>
      <c r="BL284" s="19" t="s">
        <v>339</v>
      </c>
      <c r="BM284" s="191" t="s">
        <v>3295</v>
      </c>
    </row>
    <row r="285" spans="1:65" s="2" customFormat="1" ht="11.25">
      <c r="A285" s="36"/>
      <c r="B285" s="37"/>
      <c r="C285" s="38"/>
      <c r="D285" s="193" t="s">
        <v>152</v>
      </c>
      <c r="E285" s="38"/>
      <c r="F285" s="194" t="s">
        <v>3296</v>
      </c>
      <c r="G285" s="38"/>
      <c r="H285" s="38"/>
      <c r="I285" s="195"/>
      <c r="J285" s="38"/>
      <c r="K285" s="38"/>
      <c r="L285" s="41"/>
      <c r="M285" s="196"/>
      <c r="N285" s="197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152</v>
      </c>
      <c r="AU285" s="19" t="s">
        <v>86</v>
      </c>
    </row>
    <row r="286" spans="1:65" s="13" customFormat="1" ht="11.25">
      <c r="B286" s="206"/>
      <c r="C286" s="207"/>
      <c r="D286" s="198" t="s">
        <v>254</v>
      </c>
      <c r="E286" s="208" t="s">
        <v>19</v>
      </c>
      <c r="F286" s="209" t="s">
        <v>3297</v>
      </c>
      <c r="G286" s="207"/>
      <c r="H286" s="210">
        <v>42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254</v>
      </c>
      <c r="AU286" s="216" t="s">
        <v>86</v>
      </c>
      <c r="AV286" s="13" t="s">
        <v>86</v>
      </c>
      <c r="AW286" s="13" t="s">
        <v>37</v>
      </c>
      <c r="AX286" s="13" t="s">
        <v>76</v>
      </c>
      <c r="AY286" s="216" t="s">
        <v>142</v>
      </c>
    </row>
    <row r="287" spans="1:65" s="14" customFormat="1" ht="11.25">
      <c r="B287" s="217"/>
      <c r="C287" s="218"/>
      <c r="D287" s="198" t="s">
        <v>254</v>
      </c>
      <c r="E287" s="219" t="s">
        <v>19</v>
      </c>
      <c r="F287" s="220" t="s">
        <v>266</v>
      </c>
      <c r="G287" s="218"/>
      <c r="H287" s="221">
        <v>42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254</v>
      </c>
      <c r="AU287" s="227" t="s">
        <v>86</v>
      </c>
      <c r="AV287" s="14" t="s">
        <v>167</v>
      </c>
      <c r="AW287" s="14" t="s">
        <v>37</v>
      </c>
      <c r="AX287" s="14" t="s">
        <v>84</v>
      </c>
      <c r="AY287" s="227" t="s">
        <v>142</v>
      </c>
    </row>
    <row r="288" spans="1:65" s="2" customFormat="1" ht="33" customHeight="1">
      <c r="A288" s="36"/>
      <c r="B288" s="37"/>
      <c r="C288" s="180" t="s">
        <v>587</v>
      </c>
      <c r="D288" s="180" t="s">
        <v>145</v>
      </c>
      <c r="E288" s="181" t="s">
        <v>3298</v>
      </c>
      <c r="F288" s="182" t="s">
        <v>3299</v>
      </c>
      <c r="G288" s="183" t="s">
        <v>414</v>
      </c>
      <c r="H288" s="184">
        <v>31</v>
      </c>
      <c r="I288" s="185"/>
      <c r="J288" s="186">
        <f>ROUND(I288*H288,2)</f>
        <v>0</v>
      </c>
      <c r="K288" s="182" t="s">
        <v>149</v>
      </c>
      <c r="L288" s="41"/>
      <c r="M288" s="187" t="s">
        <v>19</v>
      </c>
      <c r="N288" s="188" t="s">
        <v>47</v>
      </c>
      <c r="O288" s="66"/>
      <c r="P288" s="189">
        <f>O288*H288</f>
        <v>0</v>
      </c>
      <c r="Q288" s="189">
        <v>9.7999999999999997E-4</v>
      </c>
      <c r="R288" s="189">
        <f>Q288*H288</f>
        <v>3.0379999999999997E-2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339</v>
      </c>
      <c r="AT288" s="191" t="s">
        <v>145</v>
      </c>
      <c r="AU288" s="191" t="s">
        <v>86</v>
      </c>
      <c r="AY288" s="19" t="s">
        <v>142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84</v>
      </c>
      <c r="BK288" s="192">
        <f>ROUND(I288*H288,2)</f>
        <v>0</v>
      </c>
      <c r="BL288" s="19" t="s">
        <v>339</v>
      </c>
      <c r="BM288" s="191" t="s">
        <v>3300</v>
      </c>
    </row>
    <row r="289" spans="1:65" s="2" customFormat="1" ht="11.25">
      <c r="A289" s="36"/>
      <c r="B289" s="37"/>
      <c r="C289" s="38"/>
      <c r="D289" s="193" t="s">
        <v>152</v>
      </c>
      <c r="E289" s="38"/>
      <c r="F289" s="194" t="s">
        <v>3301</v>
      </c>
      <c r="G289" s="38"/>
      <c r="H289" s="38"/>
      <c r="I289" s="195"/>
      <c r="J289" s="38"/>
      <c r="K289" s="38"/>
      <c r="L289" s="41"/>
      <c r="M289" s="196"/>
      <c r="N289" s="197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152</v>
      </c>
      <c r="AU289" s="19" t="s">
        <v>86</v>
      </c>
    </row>
    <row r="290" spans="1:65" s="13" customFormat="1" ht="11.25">
      <c r="B290" s="206"/>
      <c r="C290" s="207"/>
      <c r="D290" s="198" t="s">
        <v>254</v>
      </c>
      <c r="E290" s="208" t="s">
        <v>19</v>
      </c>
      <c r="F290" s="209" t="s">
        <v>3302</v>
      </c>
      <c r="G290" s="207"/>
      <c r="H290" s="210">
        <v>16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254</v>
      </c>
      <c r="AU290" s="216" t="s">
        <v>86</v>
      </c>
      <c r="AV290" s="13" t="s">
        <v>86</v>
      </c>
      <c r="AW290" s="13" t="s">
        <v>37</v>
      </c>
      <c r="AX290" s="13" t="s">
        <v>76</v>
      </c>
      <c r="AY290" s="216" t="s">
        <v>142</v>
      </c>
    </row>
    <row r="291" spans="1:65" s="13" customFormat="1" ht="11.25">
      <c r="B291" s="206"/>
      <c r="C291" s="207"/>
      <c r="D291" s="198" t="s">
        <v>254</v>
      </c>
      <c r="E291" s="208" t="s">
        <v>19</v>
      </c>
      <c r="F291" s="209" t="s">
        <v>3303</v>
      </c>
      <c r="G291" s="207"/>
      <c r="H291" s="210">
        <v>15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254</v>
      </c>
      <c r="AU291" s="216" t="s">
        <v>86</v>
      </c>
      <c r="AV291" s="13" t="s">
        <v>86</v>
      </c>
      <c r="AW291" s="13" t="s">
        <v>37</v>
      </c>
      <c r="AX291" s="13" t="s">
        <v>76</v>
      </c>
      <c r="AY291" s="216" t="s">
        <v>142</v>
      </c>
    </row>
    <row r="292" spans="1:65" s="14" customFormat="1" ht="11.25">
      <c r="B292" s="217"/>
      <c r="C292" s="218"/>
      <c r="D292" s="198" t="s">
        <v>254</v>
      </c>
      <c r="E292" s="219" t="s">
        <v>19</v>
      </c>
      <c r="F292" s="220" t="s">
        <v>266</v>
      </c>
      <c r="G292" s="218"/>
      <c r="H292" s="221">
        <v>31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254</v>
      </c>
      <c r="AU292" s="227" t="s">
        <v>86</v>
      </c>
      <c r="AV292" s="14" t="s">
        <v>167</v>
      </c>
      <c r="AW292" s="14" t="s">
        <v>37</v>
      </c>
      <c r="AX292" s="14" t="s">
        <v>84</v>
      </c>
      <c r="AY292" s="227" t="s">
        <v>142</v>
      </c>
    </row>
    <row r="293" spans="1:65" s="2" customFormat="1" ht="33" customHeight="1">
      <c r="A293" s="36"/>
      <c r="B293" s="37"/>
      <c r="C293" s="180" t="s">
        <v>591</v>
      </c>
      <c r="D293" s="180" t="s">
        <v>145</v>
      </c>
      <c r="E293" s="181" t="s">
        <v>3304</v>
      </c>
      <c r="F293" s="182" t="s">
        <v>3305</v>
      </c>
      <c r="G293" s="183" t="s">
        <v>414</v>
      </c>
      <c r="H293" s="184">
        <v>36</v>
      </c>
      <c r="I293" s="185"/>
      <c r="J293" s="186">
        <f>ROUND(I293*H293,2)</f>
        <v>0</v>
      </c>
      <c r="K293" s="182" t="s">
        <v>149</v>
      </c>
      <c r="L293" s="41"/>
      <c r="M293" s="187" t="s">
        <v>19</v>
      </c>
      <c r="N293" s="188" t="s">
        <v>47</v>
      </c>
      <c r="O293" s="66"/>
      <c r="P293" s="189">
        <f>O293*H293</f>
        <v>0</v>
      </c>
      <c r="Q293" s="189">
        <v>1.2600000000000001E-3</v>
      </c>
      <c r="R293" s="189">
        <f>Q293*H293</f>
        <v>4.5360000000000004E-2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339</v>
      </c>
      <c r="AT293" s="191" t="s">
        <v>145</v>
      </c>
      <c r="AU293" s="191" t="s">
        <v>86</v>
      </c>
      <c r="AY293" s="19" t="s">
        <v>142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84</v>
      </c>
      <c r="BK293" s="192">
        <f>ROUND(I293*H293,2)</f>
        <v>0</v>
      </c>
      <c r="BL293" s="19" t="s">
        <v>339</v>
      </c>
      <c r="BM293" s="191" t="s">
        <v>3306</v>
      </c>
    </row>
    <row r="294" spans="1:65" s="2" customFormat="1" ht="11.25">
      <c r="A294" s="36"/>
      <c r="B294" s="37"/>
      <c r="C294" s="38"/>
      <c r="D294" s="193" t="s">
        <v>152</v>
      </c>
      <c r="E294" s="38"/>
      <c r="F294" s="194" t="s">
        <v>3307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152</v>
      </c>
      <c r="AU294" s="19" t="s">
        <v>86</v>
      </c>
    </row>
    <row r="295" spans="1:65" s="13" customFormat="1" ht="11.25">
      <c r="B295" s="206"/>
      <c r="C295" s="207"/>
      <c r="D295" s="198" t="s">
        <v>254</v>
      </c>
      <c r="E295" s="208" t="s">
        <v>19</v>
      </c>
      <c r="F295" s="209" t="s">
        <v>3308</v>
      </c>
      <c r="G295" s="207"/>
      <c r="H295" s="210">
        <v>15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254</v>
      </c>
      <c r="AU295" s="216" t="s">
        <v>86</v>
      </c>
      <c r="AV295" s="13" t="s">
        <v>86</v>
      </c>
      <c r="AW295" s="13" t="s">
        <v>37</v>
      </c>
      <c r="AX295" s="13" t="s">
        <v>76</v>
      </c>
      <c r="AY295" s="216" t="s">
        <v>142</v>
      </c>
    </row>
    <row r="296" spans="1:65" s="13" customFormat="1" ht="11.25">
      <c r="B296" s="206"/>
      <c r="C296" s="207"/>
      <c r="D296" s="198" t="s">
        <v>254</v>
      </c>
      <c r="E296" s="208" t="s">
        <v>19</v>
      </c>
      <c r="F296" s="209" t="s">
        <v>3309</v>
      </c>
      <c r="G296" s="207"/>
      <c r="H296" s="210">
        <v>21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254</v>
      </c>
      <c r="AU296" s="216" t="s">
        <v>86</v>
      </c>
      <c r="AV296" s="13" t="s">
        <v>86</v>
      </c>
      <c r="AW296" s="13" t="s">
        <v>37</v>
      </c>
      <c r="AX296" s="13" t="s">
        <v>76</v>
      </c>
      <c r="AY296" s="216" t="s">
        <v>142</v>
      </c>
    </row>
    <row r="297" spans="1:65" s="14" customFormat="1" ht="11.25">
      <c r="B297" s="217"/>
      <c r="C297" s="218"/>
      <c r="D297" s="198" t="s">
        <v>254</v>
      </c>
      <c r="E297" s="219" t="s">
        <v>19</v>
      </c>
      <c r="F297" s="220" t="s">
        <v>266</v>
      </c>
      <c r="G297" s="218"/>
      <c r="H297" s="221">
        <v>36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254</v>
      </c>
      <c r="AU297" s="227" t="s">
        <v>86</v>
      </c>
      <c r="AV297" s="14" t="s">
        <v>167</v>
      </c>
      <c r="AW297" s="14" t="s">
        <v>37</v>
      </c>
      <c r="AX297" s="14" t="s">
        <v>84</v>
      </c>
      <c r="AY297" s="227" t="s">
        <v>142</v>
      </c>
    </row>
    <row r="298" spans="1:65" s="2" customFormat="1" ht="33" customHeight="1">
      <c r="A298" s="36"/>
      <c r="B298" s="37"/>
      <c r="C298" s="180" t="s">
        <v>596</v>
      </c>
      <c r="D298" s="180" t="s">
        <v>145</v>
      </c>
      <c r="E298" s="181" t="s">
        <v>3310</v>
      </c>
      <c r="F298" s="182" t="s">
        <v>3311</v>
      </c>
      <c r="G298" s="183" t="s">
        <v>414</v>
      </c>
      <c r="H298" s="184">
        <v>20.5</v>
      </c>
      <c r="I298" s="185"/>
      <c r="J298" s="186">
        <f>ROUND(I298*H298,2)</f>
        <v>0</v>
      </c>
      <c r="K298" s="182" t="s">
        <v>149</v>
      </c>
      <c r="L298" s="41"/>
      <c r="M298" s="187" t="s">
        <v>19</v>
      </c>
      <c r="N298" s="188" t="s">
        <v>47</v>
      </c>
      <c r="O298" s="66"/>
      <c r="P298" s="189">
        <f>O298*H298</f>
        <v>0</v>
      </c>
      <c r="Q298" s="189">
        <v>1.5299999999999999E-3</v>
      </c>
      <c r="R298" s="189">
        <f>Q298*H298</f>
        <v>3.1364999999999997E-2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339</v>
      </c>
      <c r="AT298" s="191" t="s">
        <v>145</v>
      </c>
      <c r="AU298" s="191" t="s">
        <v>86</v>
      </c>
      <c r="AY298" s="19" t="s">
        <v>142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84</v>
      </c>
      <c r="BK298" s="192">
        <f>ROUND(I298*H298,2)</f>
        <v>0</v>
      </c>
      <c r="BL298" s="19" t="s">
        <v>339</v>
      </c>
      <c r="BM298" s="191" t="s">
        <v>3312</v>
      </c>
    </row>
    <row r="299" spans="1:65" s="2" customFormat="1" ht="11.25">
      <c r="A299" s="36"/>
      <c r="B299" s="37"/>
      <c r="C299" s="38"/>
      <c r="D299" s="193" t="s">
        <v>152</v>
      </c>
      <c r="E299" s="38"/>
      <c r="F299" s="194" t="s">
        <v>3313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152</v>
      </c>
      <c r="AU299" s="19" t="s">
        <v>86</v>
      </c>
    </row>
    <row r="300" spans="1:65" s="13" customFormat="1" ht="11.25">
      <c r="B300" s="206"/>
      <c r="C300" s="207"/>
      <c r="D300" s="198" t="s">
        <v>254</v>
      </c>
      <c r="E300" s="208" t="s">
        <v>19</v>
      </c>
      <c r="F300" s="209" t="s">
        <v>3314</v>
      </c>
      <c r="G300" s="207"/>
      <c r="H300" s="210">
        <v>20.5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254</v>
      </c>
      <c r="AU300" s="216" t="s">
        <v>86</v>
      </c>
      <c r="AV300" s="13" t="s">
        <v>86</v>
      </c>
      <c r="AW300" s="13" t="s">
        <v>37</v>
      </c>
      <c r="AX300" s="13" t="s">
        <v>84</v>
      </c>
      <c r="AY300" s="216" t="s">
        <v>142</v>
      </c>
    </row>
    <row r="301" spans="1:65" s="2" customFormat="1" ht="55.5" customHeight="1">
      <c r="A301" s="36"/>
      <c r="B301" s="37"/>
      <c r="C301" s="180" t="s">
        <v>602</v>
      </c>
      <c r="D301" s="180" t="s">
        <v>145</v>
      </c>
      <c r="E301" s="181" t="s">
        <v>3315</v>
      </c>
      <c r="F301" s="182" t="s">
        <v>3316</v>
      </c>
      <c r="G301" s="183" t="s">
        <v>414</v>
      </c>
      <c r="H301" s="184">
        <v>18</v>
      </c>
      <c r="I301" s="185"/>
      <c r="J301" s="186">
        <f>ROUND(I301*H301,2)</f>
        <v>0</v>
      </c>
      <c r="K301" s="182" t="s">
        <v>149</v>
      </c>
      <c r="L301" s="41"/>
      <c r="M301" s="187" t="s">
        <v>19</v>
      </c>
      <c r="N301" s="188" t="s">
        <v>47</v>
      </c>
      <c r="O301" s="66"/>
      <c r="P301" s="189">
        <f>O301*H301</f>
        <v>0</v>
      </c>
      <c r="Q301" s="189">
        <v>6.9999999999999994E-5</v>
      </c>
      <c r="R301" s="189">
        <f>Q301*H301</f>
        <v>1.2599999999999998E-3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339</v>
      </c>
      <c r="AT301" s="191" t="s">
        <v>145</v>
      </c>
      <c r="AU301" s="191" t="s">
        <v>86</v>
      </c>
      <c r="AY301" s="19" t="s">
        <v>142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84</v>
      </c>
      <c r="BK301" s="192">
        <f>ROUND(I301*H301,2)</f>
        <v>0</v>
      </c>
      <c r="BL301" s="19" t="s">
        <v>339</v>
      </c>
      <c r="BM301" s="191" t="s">
        <v>3317</v>
      </c>
    </row>
    <row r="302" spans="1:65" s="2" customFormat="1" ht="11.25">
      <c r="A302" s="36"/>
      <c r="B302" s="37"/>
      <c r="C302" s="38"/>
      <c r="D302" s="193" t="s">
        <v>152</v>
      </c>
      <c r="E302" s="38"/>
      <c r="F302" s="194" t="s">
        <v>3318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152</v>
      </c>
      <c r="AU302" s="19" t="s">
        <v>86</v>
      </c>
    </row>
    <row r="303" spans="1:65" s="13" customFormat="1" ht="11.25">
      <c r="B303" s="206"/>
      <c r="C303" s="207"/>
      <c r="D303" s="198" t="s">
        <v>254</v>
      </c>
      <c r="E303" s="208" t="s">
        <v>19</v>
      </c>
      <c r="F303" s="209" t="s">
        <v>3319</v>
      </c>
      <c r="G303" s="207"/>
      <c r="H303" s="210">
        <v>18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254</v>
      </c>
      <c r="AU303" s="216" t="s">
        <v>86</v>
      </c>
      <c r="AV303" s="13" t="s">
        <v>86</v>
      </c>
      <c r="AW303" s="13" t="s">
        <v>37</v>
      </c>
      <c r="AX303" s="13" t="s">
        <v>76</v>
      </c>
      <c r="AY303" s="216" t="s">
        <v>142</v>
      </c>
    </row>
    <row r="304" spans="1:65" s="14" customFormat="1" ht="11.25">
      <c r="B304" s="217"/>
      <c r="C304" s="218"/>
      <c r="D304" s="198" t="s">
        <v>254</v>
      </c>
      <c r="E304" s="219" t="s">
        <v>19</v>
      </c>
      <c r="F304" s="220" t="s">
        <v>266</v>
      </c>
      <c r="G304" s="218"/>
      <c r="H304" s="221">
        <v>18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254</v>
      </c>
      <c r="AU304" s="227" t="s">
        <v>86</v>
      </c>
      <c r="AV304" s="14" t="s">
        <v>167</v>
      </c>
      <c r="AW304" s="14" t="s">
        <v>37</v>
      </c>
      <c r="AX304" s="14" t="s">
        <v>84</v>
      </c>
      <c r="AY304" s="227" t="s">
        <v>142</v>
      </c>
    </row>
    <row r="305" spans="1:65" s="2" customFormat="1" ht="55.5" customHeight="1">
      <c r="A305" s="36"/>
      <c r="B305" s="37"/>
      <c r="C305" s="180" t="s">
        <v>606</v>
      </c>
      <c r="D305" s="180" t="s">
        <v>145</v>
      </c>
      <c r="E305" s="181" t="s">
        <v>3320</v>
      </c>
      <c r="F305" s="182" t="s">
        <v>3321</v>
      </c>
      <c r="G305" s="183" t="s">
        <v>414</v>
      </c>
      <c r="H305" s="184">
        <v>67.5</v>
      </c>
      <c r="I305" s="185"/>
      <c r="J305" s="186">
        <f>ROUND(I305*H305,2)</f>
        <v>0</v>
      </c>
      <c r="K305" s="182" t="s">
        <v>149</v>
      </c>
      <c r="L305" s="41"/>
      <c r="M305" s="187" t="s">
        <v>19</v>
      </c>
      <c r="N305" s="188" t="s">
        <v>47</v>
      </c>
      <c r="O305" s="66"/>
      <c r="P305" s="189">
        <f>O305*H305</f>
        <v>0</v>
      </c>
      <c r="Q305" s="189">
        <v>9.0000000000000006E-5</v>
      </c>
      <c r="R305" s="189">
        <f>Q305*H305</f>
        <v>6.0750000000000005E-3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339</v>
      </c>
      <c r="AT305" s="191" t="s">
        <v>145</v>
      </c>
      <c r="AU305" s="191" t="s">
        <v>86</v>
      </c>
      <c r="AY305" s="19" t="s">
        <v>142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84</v>
      </c>
      <c r="BK305" s="192">
        <f>ROUND(I305*H305,2)</f>
        <v>0</v>
      </c>
      <c r="BL305" s="19" t="s">
        <v>339</v>
      </c>
      <c r="BM305" s="191" t="s">
        <v>3322</v>
      </c>
    </row>
    <row r="306" spans="1:65" s="2" customFormat="1" ht="11.25">
      <c r="A306" s="36"/>
      <c r="B306" s="37"/>
      <c r="C306" s="38"/>
      <c r="D306" s="193" t="s">
        <v>152</v>
      </c>
      <c r="E306" s="38"/>
      <c r="F306" s="194" t="s">
        <v>3323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152</v>
      </c>
      <c r="AU306" s="19" t="s">
        <v>86</v>
      </c>
    </row>
    <row r="307" spans="1:65" s="13" customFormat="1" ht="11.25">
      <c r="B307" s="206"/>
      <c r="C307" s="207"/>
      <c r="D307" s="198" t="s">
        <v>254</v>
      </c>
      <c r="E307" s="208" t="s">
        <v>19</v>
      </c>
      <c r="F307" s="209" t="s">
        <v>3324</v>
      </c>
      <c r="G307" s="207"/>
      <c r="H307" s="210">
        <v>67.5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254</v>
      </c>
      <c r="AU307" s="216" t="s">
        <v>86</v>
      </c>
      <c r="AV307" s="13" t="s">
        <v>86</v>
      </c>
      <c r="AW307" s="13" t="s">
        <v>37</v>
      </c>
      <c r="AX307" s="13" t="s">
        <v>76</v>
      </c>
      <c r="AY307" s="216" t="s">
        <v>142</v>
      </c>
    </row>
    <row r="308" spans="1:65" s="14" customFormat="1" ht="11.25">
      <c r="B308" s="217"/>
      <c r="C308" s="218"/>
      <c r="D308" s="198" t="s">
        <v>254</v>
      </c>
      <c r="E308" s="219" t="s">
        <v>19</v>
      </c>
      <c r="F308" s="220" t="s">
        <v>266</v>
      </c>
      <c r="G308" s="218"/>
      <c r="H308" s="221">
        <v>67.5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254</v>
      </c>
      <c r="AU308" s="227" t="s">
        <v>86</v>
      </c>
      <c r="AV308" s="14" t="s">
        <v>167</v>
      </c>
      <c r="AW308" s="14" t="s">
        <v>37</v>
      </c>
      <c r="AX308" s="14" t="s">
        <v>84</v>
      </c>
      <c r="AY308" s="227" t="s">
        <v>142</v>
      </c>
    </row>
    <row r="309" spans="1:65" s="2" customFormat="1" ht="55.5" customHeight="1">
      <c r="A309" s="36"/>
      <c r="B309" s="37"/>
      <c r="C309" s="180" t="s">
        <v>612</v>
      </c>
      <c r="D309" s="180" t="s">
        <v>145</v>
      </c>
      <c r="E309" s="181" t="s">
        <v>3325</v>
      </c>
      <c r="F309" s="182" t="s">
        <v>3326</v>
      </c>
      <c r="G309" s="183" t="s">
        <v>414</v>
      </c>
      <c r="H309" s="184">
        <v>31</v>
      </c>
      <c r="I309" s="185"/>
      <c r="J309" s="186">
        <f>ROUND(I309*H309,2)</f>
        <v>0</v>
      </c>
      <c r="K309" s="182" t="s">
        <v>149</v>
      </c>
      <c r="L309" s="41"/>
      <c r="M309" s="187" t="s">
        <v>19</v>
      </c>
      <c r="N309" s="188" t="s">
        <v>47</v>
      </c>
      <c r="O309" s="66"/>
      <c r="P309" s="189">
        <f>O309*H309</f>
        <v>0</v>
      </c>
      <c r="Q309" s="189">
        <v>1.2E-4</v>
      </c>
      <c r="R309" s="189">
        <f>Q309*H309</f>
        <v>3.7200000000000002E-3</v>
      </c>
      <c r="S309" s="189">
        <v>0</v>
      </c>
      <c r="T309" s="19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1" t="s">
        <v>339</v>
      </c>
      <c r="AT309" s="191" t="s">
        <v>145</v>
      </c>
      <c r="AU309" s="191" t="s">
        <v>86</v>
      </c>
      <c r="AY309" s="19" t="s">
        <v>142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84</v>
      </c>
      <c r="BK309" s="192">
        <f>ROUND(I309*H309,2)</f>
        <v>0</v>
      </c>
      <c r="BL309" s="19" t="s">
        <v>339</v>
      </c>
      <c r="BM309" s="191" t="s">
        <v>3327</v>
      </c>
    </row>
    <row r="310" spans="1:65" s="2" customFormat="1" ht="11.25">
      <c r="A310" s="36"/>
      <c r="B310" s="37"/>
      <c r="C310" s="38"/>
      <c r="D310" s="193" t="s">
        <v>152</v>
      </c>
      <c r="E310" s="38"/>
      <c r="F310" s="194" t="s">
        <v>3328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152</v>
      </c>
      <c r="AU310" s="19" t="s">
        <v>86</v>
      </c>
    </row>
    <row r="311" spans="1:65" s="13" customFormat="1" ht="11.25">
      <c r="B311" s="206"/>
      <c r="C311" s="207"/>
      <c r="D311" s="198" t="s">
        <v>254</v>
      </c>
      <c r="E311" s="208" t="s">
        <v>19</v>
      </c>
      <c r="F311" s="209" t="s">
        <v>3329</v>
      </c>
      <c r="G311" s="207"/>
      <c r="H311" s="210">
        <v>31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254</v>
      </c>
      <c r="AU311" s="216" t="s">
        <v>86</v>
      </c>
      <c r="AV311" s="13" t="s">
        <v>86</v>
      </c>
      <c r="AW311" s="13" t="s">
        <v>37</v>
      </c>
      <c r="AX311" s="13" t="s">
        <v>76</v>
      </c>
      <c r="AY311" s="216" t="s">
        <v>142</v>
      </c>
    </row>
    <row r="312" spans="1:65" s="14" customFormat="1" ht="11.25">
      <c r="B312" s="217"/>
      <c r="C312" s="218"/>
      <c r="D312" s="198" t="s">
        <v>254</v>
      </c>
      <c r="E312" s="219" t="s">
        <v>19</v>
      </c>
      <c r="F312" s="220" t="s">
        <v>266</v>
      </c>
      <c r="G312" s="218"/>
      <c r="H312" s="221">
        <v>31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254</v>
      </c>
      <c r="AU312" s="227" t="s">
        <v>86</v>
      </c>
      <c r="AV312" s="14" t="s">
        <v>167</v>
      </c>
      <c r="AW312" s="14" t="s">
        <v>37</v>
      </c>
      <c r="AX312" s="14" t="s">
        <v>84</v>
      </c>
      <c r="AY312" s="227" t="s">
        <v>142</v>
      </c>
    </row>
    <row r="313" spans="1:65" s="2" customFormat="1" ht="55.5" customHeight="1">
      <c r="A313" s="36"/>
      <c r="B313" s="37"/>
      <c r="C313" s="180" t="s">
        <v>617</v>
      </c>
      <c r="D313" s="180" t="s">
        <v>145</v>
      </c>
      <c r="E313" s="181" t="s">
        <v>3330</v>
      </c>
      <c r="F313" s="182" t="s">
        <v>3331</v>
      </c>
      <c r="G313" s="183" t="s">
        <v>414</v>
      </c>
      <c r="H313" s="184">
        <v>56.5</v>
      </c>
      <c r="I313" s="185"/>
      <c r="J313" s="186">
        <f>ROUND(I313*H313,2)</f>
        <v>0</v>
      </c>
      <c r="K313" s="182" t="s">
        <v>149</v>
      </c>
      <c r="L313" s="41"/>
      <c r="M313" s="187" t="s">
        <v>19</v>
      </c>
      <c r="N313" s="188" t="s">
        <v>47</v>
      </c>
      <c r="O313" s="66"/>
      <c r="P313" s="189">
        <f>O313*H313</f>
        <v>0</v>
      </c>
      <c r="Q313" s="189">
        <v>2.4000000000000001E-4</v>
      </c>
      <c r="R313" s="189">
        <f>Q313*H313</f>
        <v>1.3560000000000001E-2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339</v>
      </c>
      <c r="AT313" s="191" t="s">
        <v>145</v>
      </c>
      <c r="AU313" s="191" t="s">
        <v>86</v>
      </c>
      <c r="AY313" s="19" t="s">
        <v>142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84</v>
      </c>
      <c r="BK313" s="192">
        <f>ROUND(I313*H313,2)</f>
        <v>0</v>
      </c>
      <c r="BL313" s="19" t="s">
        <v>339</v>
      </c>
      <c r="BM313" s="191" t="s">
        <v>3332</v>
      </c>
    </row>
    <row r="314" spans="1:65" s="2" customFormat="1" ht="11.25">
      <c r="A314" s="36"/>
      <c r="B314" s="37"/>
      <c r="C314" s="38"/>
      <c r="D314" s="193" t="s">
        <v>152</v>
      </c>
      <c r="E314" s="38"/>
      <c r="F314" s="194" t="s">
        <v>3333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152</v>
      </c>
      <c r="AU314" s="19" t="s">
        <v>86</v>
      </c>
    </row>
    <row r="315" spans="1:65" s="13" customFormat="1" ht="11.25">
      <c r="B315" s="206"/>
      <c r="C315" s="207"/>
      <c r="D315" s="198" t="s">
        <v>254</v>
      </c>
      <c r="E315" s="208" t="s">
        <v>19</v>
      </c>
      <c r="F315" s="209" t="s">
        <v>3334</v>
      </c>
      <c r="G315" s="207"/>
      <c r="H315" s="210">
        <v>56.5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254</v>
      </c>
      <c r="AU315" s="216" t="s">
        <v>86</v>
      </c>
      <c r="AV315" s="13" t="s">
        <v>86</v>
      </c>
      <c r="AW315" s="13" t="s">
        <v>37</v>
      </c>
      <c r="AX315" s="13" t="s">
        <v>76</v>
      </c>
      <c r="AY315" s="216" t="s">
        <v>142</v>
      </c>
    </row>
    <row r="316" spans="1:65" s="14" customFormat="1" ht="11.25">
      <c r="B316" s="217"/>
      <c r="C316" s="218"/>
      <c r="D316" s="198" t="s">
        <v>254</v>
      </c>
      <c r="E316" s="219" t="s">
        <v>19</v>
      </c>
      <c r="F316" s="220" t="s">
        <v>266</v>
      </c>
      <c r="G316" s="218"/>
      <c r="H316" s="221">
        <v>56.5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254</v>
      </c>
      <c r="AU316" s="227" t="s">
        <v>86</v>
      </c>
      <c r="AV316" s="14" t="s">
        <v>167</v>
      </c>
      <c r="AW316" s="14" t="s">
        <v>37</v>
      </c>
      <c r="AX316" s="14" t="s">
        <v>84</v>
      </c>
      <c r="AY316" s="227" t="s">
        <v>142</v>
      </c>
    </row>
    <row r="317" spans="1:65" s="2" customFormat="1" ht="24.2" customHeight="1">
      <c r="A317" s="36"/>
      <c r="B317" s="37"/>
      <c r="C317" s="180" t="s">
        <v>624</v>
      </c>
      <c r="D317" s="180" t="s">
        <v>145</v>
      </c>
      <c r="E317" s="181" t="s">
        <v>3335</v>
      </c>
      <c r="F317" s="182" t="s">
        <v>3336</v>
      </c>
      <c r="G317" s="183" t="s">
        <v>414</v>
      </c>
      <c r="H317" s="184">
        <v>22</v>
      </c>
      <c r="I317" s="185"/>
      <c r="J317" s="186">
        <f>ROUND(I317*H317,2)</f>
        <v>0</v>
      </c>
      <c r="K317" s="182" t="s">
        <v>19</v>
      </c>
      <c r="L317" s="41"/>
      <c r="M317" s="187" t="s">
        <v>19</v>
      </c>
      <c r="N317" s="188" t="s">
        <v>47</v>
      </c>
      <c r="O317" s="66"/>
      <c r="P317" s="189">
        <f>O317*H317</f>
        <v>0</v>
      </c>
      <c r="Q317" s="189">
        <v>7.0000000000000001E-3</v>
      </c>
      <c r="R317" s="189">
        <f>Q317*H317</f>
        <v>0.154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339</v>
      </c>
      <c r="AT317" s="191" t="s">
        <v>145</v>
      </c>
      <c r="AU317" s="191" t="s">
        <v>86</v>
      </c>
      <c r="AY317" s="19" t="s">
        <v>142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84</v>
      </c>
      <c r="BK317" s="192">
        <f>ROUND(I317*H317,2)</f>
        <v>0</v>
      </c>
      <c r="BL317" s="19" t="s">
        <v>339</v>
      </c>
      <c r="BM317" s="191" t="s">
        <v>3337</v>
      </c>
    </row>
    <row r="318" spans="1:65" s="2" customFormat="1" ht="24.2" customHeight="1">
      <c r="A318" s="36"/>
      <c r="B318" s="37"/>
      <c r="C318" s="180" t="s">
        <v>630</v>
      </c>
      <c r="D318" s="180" t="s">
        <v>145</v>
      </c>
      <c r="E318" s="181" t="s">
        <v>3338</v>
      </c>
      <c r="F318" s="182" t="s">
        <v>3339</v>
      </c>
      <c r="G318" s="183" t="s">
        <v>514</v>
      </c>
      <c r="H318" s="184">
        <v>21</v>
      </c>
      <c r="I318" s="185"/>
      <c r="J318" s="186">
        <f>ROUND(I318*H318,2)</f>
        <v>0</v>
      </c>
      <c r="K318" s="182" t="s">
        <v>149</v>
      </c>
      <c r="L318" s="41"/>
      <c r="M318" s="187" t="s">
        <v>19</v>
      </c>
      <c r="N318" s="188" t="s">
        <v>47</v>
      </c>
      <c r="O318" s="66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339</v>
      </c>
      <c r="AT318" s="191" t="s">
        <v>145</v>
      </c>
      <c r="AU318" s="191" t="s">
        <v>86</v>
      </c>
      <c r="AY318" s="19" t="s">
        <v>142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84</v>
      </c>
      <c r="BK318" s="192">
        <f>ROUND(I318*H318,2)</f>
        <v>0</v>
      </c>
      <c r="BL318" s="19" t="s">
        <v>339</v>
      </c>
      <c r="BM318" s="191" t="s">
        <v>3340</v>
      </c>
    </row>
    <row r="319" spans="1:65" s="2" customFormat="1" ht="11.25">
      <c r="A319" s="36"/>
      <c r="B319" s="37"/>
      <c r="C319" s="38"/>
      <c r="D319" s="193" t="s">
        <v>152</v>
      </c>
      <c r="E319" s="38"/>
      <c r="F319" s="194" t="s">
        <v>3341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152</v>
      </c>
      <c r="AU319" s="19" t="s">
        <v>86</v>
      </c>
    </row>
    <row r="320" spans="1:65" s="13" customFormat="1" ht="11.25">
      <c r="B320" s="206"/>
      <c r="C320" s="207"/>
      <c r="D320" s="198" t="s">
        <v>254</v>
      </c>
      <c r="E320" s="208" t="s">
        <v>19</v>
      </c>
      <c r="F320" s="209" t="s">
        <v>3342</v>
      </c>
      <c r="G320" s="207"/>
      <c r="H320" s="210">
        <v>21</v>
      </c>
      <c r="I320" s="211"/>
      <c r="J320" s="207"/>
      <c r="K320" s="207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254</v>
      </c>
      <c r="AU320" s="216" t="s">
        <v>86</v>
      </c>
      <c r="AV320" s="13" t="s">
        <v>86</v>
      </c>
      <c r="AW320" s="13" t="s">
        <v>37</v>
      </c>
      <c r="AX320" s="13" t="s">
        <v>76</v>
      </c>
      <c r="AY320" s="216" t="s">
        <v>142</v>
      </c>
    </row>
    <row r="321" spans="1:65" s="14" customFormat="1" ht="11.25">
      <c r="B321" s="217"/>
      <c r="C321" s="218"/>
      <c r="D321" s="198" t="s">
        <v>254</v>
      </c>
      <c r="E321" s="219" t="s">
        <v>19</v>
      </c>
      <c r="F321" s="220" t="s">
        <v>266</v>
      </c>
      <c r="G321" s="218"/>
      <c r="H321" s="221">
        <v>21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254</v>
      </c>
      <c r="AU321" s="227" t="s">
        <v>86</v>
      </c>
      <c r="AV321" s="14" t="s">
        <v>167</v>
      </c>
      <c r="AW321" s="14" t="s">
        <v>37</v>
      </c>
      <c r="AX321" s="14" t="s">
        <v>84</v>
      </c>
      <c r="AY321" s="227" t="s">
        <v>142</v>
      </c>
    </row>
    <row r="322" spans="1:65" s="2" customFormat="1" ht="33" customHeight="1">
      <c r="A322" s="36"/>
      <c r="B322" s="37"/>
      <c r="C322" s="180" t="s">
        <v>636</v>
      </c>
      <c r="D322" s="180" t="s">
        <v>145</v>
      </c>
      <c r="E322" s="181" t="s">
        <v>3343</v>
      </c>
      <c r="F322" s="182" t="s">
        <v>3344</v>
      </c>
      <c r="G322" s="183" t="s">
        <v>514</v>
      </c>
      <c r="H322" s="184">
        <v>3</v>
      </c>
      <c r="I322" s="185"/>
      <c r="J322" s="186">
        <f>ROUND(I322*H322,2)</f>
        <v>0</v>
      </c>
      <c r="K322" s="182" t="s">
        <v>149</v>
      </c>
      <c r="L322" s="41"/>
      <c r="M322" s="187" t="s">
        <v>19</v>
      </c>
      <c r="N322" s="188" t="s">
        <v>47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339</v>
      </c>
      <c r="AT322" s="191" t="s">
        <v>145</v>
      </c>
      <c r="AU322" s="191" t="s">
        <v>86</v>
      </c>
      <c r="AY322" s="19" t="s">
        <v>142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84</v>
      </c>
      <c r="BK322" s="192">
        <f>ROUND(I322*H322,2)</f>
        <v>0</v>
      </c>
      <c r="BL322" s="19" t="s">
        <v>339</v>
      </c>
      <c r="BM322" s="191" t="s">
        <v>3345</v>
      </c>
    </row>
    <row r="323" spans="1:65" s="2" customFormat="1" ht="11.25">
      <c r="A323" s="36"/>
      <c r="B323" s="37"/>
      <c r="C323" s="38"/>
      <c r="D323" s="193" t="s">
        <v>152</v>
      </c>
      <c r="E323" s="38"/>
      <c r="F323" s="194" t="s">
        <v>3346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152</v>
      </c>
      <c r="AU323" s="19" t="s">
        <v>86</v>
      </c>
    </row>
    <row r="324" spans="1:65" s="2" customFormat="1" ht="24.2" customHeight="1">
      <c r="A324" s="36"/>
      <c r="B324" s="37"/>
      <c r="C324" s="180" t="s">
        <v>642</v>
      </c>
      <c r="D324" s="180" t="s">
        <v>145</v>
      </c>
      <c r="E324" s="181" t="s">
        <v>3347</v>
      </c>
      <c r="F324" s="182" t="s">
        <v>3348</v>
      </c>
      <c r="G324" s="183" t="s">
        <v>514</v>
      </c>
      <c r="H324" s="184">
        <v>15</v>
      </c>
      <c r="I324" s="185"/>
      <c r="J324" s="186">
        <f>ROUND(I324*H324,2)</f>
        <v>0</v>
      </c>
      <c r="K324" s="182" t="s">
        <v>149</v>
      </c>
      <c r="L324" s="41"/>
      <c r="M324" s="187" t="s">
        <v>19</v>
      </c>
      <c r="N324" s="188" t="s">
        <v>47</v>
      </c>
      <c r="O324" s="66"/>
      <c r="P324" s="189">
        <f>O324*H324</f>
        <v>0</v>
      </c>
      <c r="Q324" s="189">
        <v>1.7000000000000001E-4</v>
      </c>
      <c r="R324" s="189">
        <f>Q324*H324</f>
        <v>2.5500000000000002E-3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339</v>
      </c>
      <c r="AT324" s="191" t="s">
        <v>145</v>
      </c>
      <c r="AU324" s="191" t="s">
        <v>86</v>
      </c>
      <c r="AY324" s="19" t="s">
        <v>142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84</v>
      </c>
      <c r="BK324" s="192">
        <f>ROUND(I324*H324,2)</f>
        <v>0</v>
      </c>
      <c r="BL324" s="19" t="s">
        <v>339</v>
      </c>
      <c r="BM324" s="191" t="s">
        <v>3349</v>
      </c>
    </row>
    <row r="325" spans="1:65" s="2" customFormat="1" ht="11.25">
      <c r="A325" s="36"/>
      <c r="B325" s="37"/>
      <c r="C325" s="38"/>
      <c r="D325" s="193" t="s">
        <v>152</v>
      </c>
      <c r="E325" s="38"/>
      <c r="F325" s="194" t="s">
        <v>3350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152</v>
      </c>
      <c r="AU325" s="19" t="s">
        <v>86</v>
      </c>
    </row>
    <row r="326" spans="1:65" s="2" customFormat="1" ht="24.2" customHeight="1">
      <c r="A326" s="36"/>
      <c r="B326" s="37"/>
      <c r="C326" s="180" t="s">
        <v>648</v>
      </c>
      <c r="D326" s="180" t="s">
        <v>145</v>
      </c>
      <c r="E326" s="181" t="s">
        <v>3351</v>
      </c>
      <c r="F326" s="182" t="s">
        <v>3352</v>
      </c>
      <c r="G326" s="183" t="s">
        <v>514</v>
      </c>
      <c r="H326" s="184">
        <v>6</v>
      </c>
      <c r="I326" s="185"/>
      <c r="J326" s="186">
        <f>ROUND(I326*H326,2)</f>
        <v>0</v>
      </c>
      <c r="K326" s="182" t="s">
        <v>149</v>
      </c>
      <c r="L326" s="41"/>
      <c r="M326" s="187" t="s">
        <v>19</v>
      </c>
      <c r="N326" s="188" t="s">
        <v>47</v>
      </c>
      <c r="O326" s="66"/>
      <c r="P326" s="189">
        <f>O326*H326</f>
        <v>0</v>
      </c>
      <c r="Q326" s="189">
        <v>2.0000000000000001E-4</v>
      </c>
      <c r="R326" s="189">
        <f>Q326*H326</f>
        <v>1.2000000000000001E-3</v>
      </c>
      <c r="S326" s="189">
        <v>0</v>
      </c>
      <c r="T326" s="19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1" t="s">
        <v>339</v>
      </c>
      <c r="AT326" s="191" t="s">
        <v>145</v>
      </c>
      <c r="AU326" s="191" t="s">
        <v>86</v>
      </c>
      <c r="AY326" s="19" t="s">
        <v>142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9" t="s">
        <v>84</v>
      </c>
      <c r="BK326" s="192">
        <f>ROUND(I326*H326,2)</f>
        <v>0</v>
      </c>
      <c r="BL326" s="19" t="s">
        <v>339</v>
      </c>
      <c r="BM326" s="191" t="s">
        <v>3353</v>
      </c>
    </row>
    <row r="327" spans="1:65" s="2" customFormat="1" ht="11.25">
      <c r="A327" s="36"/>
      <c r="B327" s="37"/>
      <c r="C327" s="38"/>
      <c r="D327" s="193" t="s">
        <v>152</v>
      </c>
      <c r="E327" s="38"/>
      <c r="F327" s="194" t="s">
        <v>3354</v>
      </c>
      <c r="G327" s="38"/>
      <c r="H327" s="38"/>
      <c r="I327" s="195"/>
      <c r="J327" s="38"/>
      <c r="K327" s="38"/>
      <c r="L327" s="41"/>
      <c r="M327" s="196"/>
      <c r="N327" s="19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152</v>
      </c>
      <c r="AU327" s="19" t="s">
        <v>86</v>
      </c>
    </row>
    <row r="328" spans="1:65" s="2" customFormat="1" ht="33" customHeight="1">
      <c r="A328" s="36"/>
      <c r="B328" s="37"/>
      <c r="C328" s="180" t="s">
        <v>654</v>
      </c>
      <c r="D328" s="180" t="s">
        <v>145</v>
      </c>
      <c r="E328" s="181" t="s">
        <v>3355</v>
      </c>
      <c r="F328" s="182" t="s">
        <v>3356</v>
      </c>
      <c r="G328" s="183" t="s">
        <v>514</v>
      </c>
      <c r="H328" s="184">
        <v>1</v>
      </c>
      <c r="I328" s="185"/>
      <c r="J328" s="186">
        <f>ROUND(I328*H328,2)</f>
        <v>0</v>
      </c>
      <c r="K328" s="182" t="s">
        <v>149</v>
      </c>
      <c r="L328" s="41"/>
      <c r="M328" s="187" t="s">
        <v>19</v>
      </c>
      <c r="N328" s="188" t="s">
        <v>47</v>
      </c>
      <c r="O328" s="66"/>
      <c r="P328" s="189">
        <f>O328*H328</f>
        <v>0</v>
      </c>
      <c r="Q328" s="189">
        <v>2.2000000000000001E-4</v>
      </c>
      <c r="R328" s="189">
        <f>Q328*H328</f>
        <v>2.2000000000000001E-4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339</v>
      </c>
      <c r="AT328" s="191" t="s">
        <v>145</v>
      </c>
      <c r="AU328" s="191" t="s">
        <v>86</v>
      </c>
      <c r="AY328" s="19" t="s">
        <v>142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84</v>
      </c>
      <c r="BK328" s="192">
        <f>ROUND(I328*H328,2)</f>
        <v>0</v>
      </c>
      <c r="BL328" s="19" t="s">
        <v>339</v>
      </c>
      <c r="BM328" s="191" t="s">
        <v>3357</v>
      </c>
    </row>
    <row r="329" spans="1:65" s="2" customFormat="1" ht="11.25">
      <c r="A329" s="36"/>
      <c r="B329" s="37"/>
      <c r="C329" s="38"/>
      <c r="D329" s="193" t="s">
        <v>152</v>
      </c>
      <c r="E329" s="38"/>
      <c r="F329" s="194" t="s">
        <v>3358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152</v>
      </c>
      <c r="AU329" s="19" t="s">
        <v>86</v>
      </c>
    </row>
    <row r="330" spans="1:65" s="2" customFormat="1" ht="24.2" customHeight="1">
      <c r="A330" s="36"/>
      <c r="B330" s="37"/>
      <c r="C330" s="180" t="s">
        <v>658</v>
      </c>
      <c r="D330" s="180" t="s">
        <v>145</v>
      </c>
      <c r="E330" s="181" t="s">
        <v>3359</v>
      </c>
      <c r="F330" s="182" t="s">
        <v>3360</v>
      </c>
      <c r="G330" s="183" t="s">
        <v>514</v>
      </c>
      <c r="H330" s="184">
        <v>1</v>
      </c>
      <c r="I330" s="185"/>
      <c r="J330" s="186">
        <f>ROUND(I330*H330,2)</f>
        <v>0</v>
      </c>
      <c r="K330" s="182" t="s">
        <v>149</v>
      </c>
      <c r="L330" s="41"/>
      <c r="M330" s="187" t="s">
        <v>19</v>
      </c>
      <c r="N330" s="188" t="s">
        <v>47</v>
      </c>
      <c r="O330" s="66"/>
      <c r="P330" s="189">
        <f>O330*H330</f>
        <v>0</v>
      </c>
      <c r="Q330" s="189">
        <v>3.4000000000000002E-4</v>
      </c>
      <c r="R330" s="189">
        <f>Q330*H330</f>
        <v>3.4000000000000002E-4</v>
      </c>
      <c r="S330" s="189">
        <v>0</v>
      </c>
      <c r="T330" s="19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1" t="s">
        <v>339</v>
      </c>
      <c r="AT330" s="191" t="s">
        <v>145</v>
      </c>
      <c r="AU330" s="191" t="s">
        <v>86</v>
      </c>
      <c r="AY330" s="19" t="s">
        <v>142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9" t="s">
        <v>84</v>
      </c>
      <c r="BK330" s="192">
        <f>ROUND(I330*H330,2)</f>
        <v>0</v>
      </c>
      <c r="BL330" s="19" t="s">
        <v>339</v>
      </c>
      <c r="BM330" s="191" t="s">
        <v>3361</v>
      </c>
    </row>
    <row r="331" spans="1:65" s="2" customFormat="1" ht="11.25">
      <c r="A331" s="36"/>
      <c r="B331" s="37"/>
      <c r="C331" s="38"/>
      <c r="D331" s="193" t="s">
        <v>152</v>
      </c>
      <c r="E331" s="38"/>
      <c r="F331" s="194" t="s">
        <v>3362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152</v>
      </c>
      <c r="AU331" s="19" t="s">
        <v>86</v>
      </c>
    </row>
    <row r="332" spans="1:65" s="2" customFormat="1" ht="24.2" customHeight="1">
      <c r="A332" s="36"/>
      <c r="B332" s="37"/>
      <c r="C332" s="180" t="s">
        <v>664</v>
      </c>
      <c r="D332" s="180" t="s">
        <v>145</v>
      </c>
      <c r="E332" s="181" t="s">
        <v>3363</v>
      </c>
      <c r="F332" s="182" t="s">
        <v>3364</v>
      </c>
      <c r="G332" s="183" t="s">
        <v>514</v>
      </c>
      <c r="H332" s="184">
        <v>1</v>
      </c>
      <c r="I332" s="185"/>
      <c r="J332" s="186">
        <f>ROUND(I332*H332,2)</f>
        <v>0</v>
      </c>
      <c r="K332" s="182" t="s">
        <v>149</v>
      </c>
      <c r="L332" s="41"/>
      <c r="M332" s="187" t="s">
        <v>19</v>
      </c>
      <c r="N332" s="188" t="s">
        <v>47</v>
      </c>
      <c r="O332" s="66"/>
      <c r="P332" s="189">
        <f>O332*H332</f>
        <v>0</v>
      </c>
      <c r="Q332" s="189">
        <v>5.0000000000000001E-4</v>
      </c>
      <c r="R332" s="189">
        <f>Q332*H332</f>
        <v>5.0000000000000001E-4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339</v>
      </c>
      <c r="AT332" s="191" t="s">
        <v>145</v>
      </c>
      <c r="AU332" s="191" t="s">
        <v>86</v>
      </c>
      <c r="AY332" s="19" t="s">
        <v>142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84</v>
      </c>
      <c r="BK332" s="192">
        <f>ROUND(I332*H332,2)</f>
        <v>0</v>
      </c>
      <c r="BL332" s="19" t="s">
        <v>339</v>
      </c>
      <c r="BM332" s="191" t="s">
        <v>3365</v>
      </c>
    </row>
    <row r="333" spans="1:65" s="2" customFormat="1" ht="11.25">
      <c r="A333" s="36"/>
      <c r="B333" s="37"/>
      <c r="C333" s="38"/>
      <c r="D333" s="193" t="s">
        <v>152</v>
      </c>
      <c r="E333" s="38"/>
      <c r="F333" s="194" t="s">
        <v>3366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152</v>
      </c>
      <c r="AU333" s="19" t="s">
        <v>86</v>
      </c>
    </row>
    <row r="334" spans="1:65" s="2" customFormat="1" ht="24.2" customHeight="1">
      <c r="A334" s="36"/>
      <c r="B334" s="37"/>
      <c r="C334" s="180" t="s">
        <v>669</v>
      </c>
      <c r="D334" s="180" t="s">
        <v>145</v>
      </c>
      <c r="E334" s="181" t="s">
        <v>3367</v>
      </c>
      <c r="F334" s="182" t="s">
        <v>3368</v>
      </c>
      <c r="G334" s="183" t="s">
        <v>514</v>
      </c>
      <c r="H334" s="184">
        <v>1</v>
      </c>
      <c r="I334" s="185"/>
      <c r="J334" s="186">
        <f>ROUND(I334*H334,2)</f>
        <v>0</v>
      </c>
      <c r="K334" s="182" t="s">
        <v>149</v>
      </c>
      <c r="L334" s="41"/>
      <c r="M334" s="187" t="s">
        <v>19</v>
      </c>
      <c r="N334" s="188" t="s">
        <v>47</v>
      </c>
      <c r="O334" s="66"/>
      <c r="P334" s="189">
        <f>O334*H334</f>
        <v>0</v>
      </c>
      <c r="Q334" s="189">
        <v>6.9999999999999999E-4</v>
      </c>
      <c r="R334" s="189">
        <f>Q334*H334</f>
        <v>6.9999999999999999E-4</v>
      </c>
      <c r="S334" s="189">
        <v>0</v>
      </c>
      <c r="T334" s="19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1" t="s">
        <v>339</v>
      </c>
      <c r="AT334" s="191" t="s">
        <v>145</v>
      </c>
      <c r="AU334" s="191" t="s">
        <v>86</v>
      </c>
      <c r="AY334" s="19" t="s">
        <v>142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84</v>
      </c>
      <c r="BK334" s="192">
        <f>ROUND(I334*H334,2)</f>
        <v>0</v>
      </c>
      <c r="BL334" s="19" t="s">
        <v>339</v>
      </c>
      <c r="BM334" s="191" t="s">
        <v>3369</v>
      </c>
    </row>
    <row r="335" spans="1:65" s="2" customFormat="1" ht="11.25">
      <c r="A335" s="36"/>
      <c r="B335" s="37"/>
      <c r="C335" s="38"/>
      <c r="D335" s="193" t="s">
        <v>152</v>
      </c>
      <c r="E335" s="38"/>
      <c r="F335" s="194" t="s">
        <v>3370</v>
      </c>
      <c r="G335" s="38"/>
      <c r="H335" s="38"/>
      <c r="I335" s="195"/>
      <c r="J335" s="38"/>
      <c r="K335" s="38"/>
      <c r="L335" s="41"/>
      <c r="M335" s="196"/>
      <c r="N335" s="197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152</v>
      </c>
      <c r="AU335" s="19" t="s">
        <v>86</v>
      </c>
    </row>
    <row r="336" spans="1:65" s="2" customFormat="1" ht="33" customHeight="1">
      <c r="A336" s="36"/>
      <c r="B336" s="37"/>
      <c r="C336" s="180" t="s">
        <v>676</v>
      </c>
      <c r="D336" s="180" t="s">
        <v>145</v>
      </c>
      <c r="E336" s="181" t="s">
        <v>3371</v>
      </c>
      <c r="F336" s="182" t="s">
        <v>3372</v>
      </c>
      <c r="G336" s="183" t="s">
        <v>514</v>
      </c>
      <c r="H336" s="184">
        <v>1</v>
      </c>
      <c r="I336" s="185"/>
      <c r="J336" s="186">
        <f>ROUND(I336*H336,2)</f>
        <v>0</v>
      </c>
      <c r="K336" s="182" t="s">
        <v>149</v>
      </c>
      <c r="L336" s="41"/>
      <c r="M336" s="187" t="s">
        <v>19</v>
      </c>
      <c r="N336" s="188" t="s">
        <v>47</v>
      </c>
      <c r="O336" s="66"/>
      <c r="P336" s="189">
        <f>O336*H336</f>
        <v>0</v>
      </c>
      <c r="Q336" s="189">
        <v>4.0000000000000002E-4</v>
      </c>
      <c r="R336" s="189">
        <f>Q336*H336</f>
        <v>4.0000000000000002E-4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339</v>
      </c>
      <c r="AT336" s="191" t="s">
        <v>145</v>
      </c>
      <c r="AU336" s="191" t="s">
        <v>86</v>
      </c>
      <c r="AY336" s="19" t="s">
        <v>142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84</v>
      </c>
      <c r="BK336" s="192">
        <f>ROUND(I336*H336,2)</f>
        <v>0</v>
      </c>
      <c r="BL336" s="19" t="s">
        <v>339</v>
      </c>
      <c r="BM336" s="191" t="s">
        <v>3373</v>
      </c>
    </row>
    <row r="337" spans="1:65" s="2" customFormat="1" ht="11.25">
      <c r="A337" s="36"/>
      <c r="B337" s="37"/>
      <c r="C337" s="38"/>
      <c r="D337" s="193" t="s">
        <v>152</v>
      </c>
      <c r="E337" s="38"/>
      <c r="F337" s="194" t="s">
        <v>3374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152</v>
      </c>
      <c r="AU337" s="19" t="s">
        <v>86</v>
      </c>
    </row>
    <row r="338" spans="1:65" s="2" customFormat="1" ht="33" customHeight="1">
      <c r="A338" s="36"/>
      <c r="B338" s="37"/>
      <c r="C338" s="180" t="s">
        <v>684</v>
      </c>
      <c r="D338" s="180" t="s">
        <v>145</v>
      </c>
      <c r="E338" s="181" t="s">
        <v>3375</v>
      </c>
      <c r="F338" s="182" t="s">
        <v>3376</v>
      </c>
      <c r="G338" s="183" t="s">
        <v>514</v>
      </c>
      <c r="H338" s="184">
        <v>1</v>
      </c>
      <c r="I338" s="185"/>
      <c r="J338" s="186">
        <f>ROUND(I338*H338,2)</f>
        <v>0</v>
      </c>
      <c r="K338" s="182" t="s">
        <v>149</v>
      </c>
      <c r="L338" s="41"/>
      <c r="M338" s="187" t="s">
        <v>19</v>
      </c>
      <c r="N338" s="188" t="s">
        <v>47</v>
      </c>
      <c r="O338" s="66"/>
      <c r="P338" s="189">
        <f>O338*H338</f>
        <v>0</v>
      </c>
      <c r="Q338" s="189">
        <v>5.6999999999999998E-4</v>
      </c>
      <c r="R338" s="189">
        <f>Q338*H338</f>
        <v>5.6999999999999998E-4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339</v>
      </c>
      <c r="AT338" s="191" t="s">
        <v>145</v>
      </c>
      <c r="AU338" s="191" t="s">
        <v>86</v>
      </c>
      <c r="AY338" s="19" t="s">
        <v>142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84</v>
      </c>
      <c r="BK338" s="192">
        <f>ROUND(I338*H338,2)</f>
        <v>0</v>
      </c>
      <c r="BL338" s="19" t="s">
        <v>339</v>
      </c>
      <c r="BM338" s="191" t="s">
        <v>3377</v>
      </c>
    </row>
    <row r="339" spans="1:65" s="2" customFormat="1" ht="11.25">
      <c r="A339" s="36"/>
      <c r="B339" s="37"/>
      <c r="C339" s="38"/>
      <c r="D339" s="193" t="s">
        <v>152</v>
      </c>
      <c r="E339" s="38"/>
      <c r="F339" s="194" t="s">
        <v>3378</v>
      </c>
      <c r="G339" s="38"/>
      <c r="H339" s="38"/>
      <c r="I339" s="195"/>
      <c r="J339" s="38"/>
      <c r="K339" s="38"/>
      <c r="L339" s="41"/>
      <c r="M339" s="196"/>
      <c r="N339" s="197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152</v>
      </c>
      <c r="AU339" s="19" t="s">
        <v>86</v>
      </c>
    </row>
    <row r="340" spans="1:65" s="2" customFormat="1" ht="33" customHeight="1">
      <c r="A340" s="36"/>
      <c r="B340" s="37"/>
      <c r="C340" s="180" t="s">
        <v>690</v>
      </c>
      <c r="D340" s="180" t="s">
        <v>145</v>
      </c>
      <c r="E340" s="181" t="s">
        <v>3379</v>
      </c>
      <c r="F340" s="182" t="s">
        <v>3380</v>
      </c>
      <c r="G340" s="183" t="s">
        <v>514</v>
      </c>
      <c r="H340" s="184">
        <v>2</v>
      </c>
      <c r="I340" s="185"/>
      <c r="J340" s="186">
        <f>ROUND(I340*H340,2)</f>
        <v>0</v>
      </c>
      <c r="K340" s="182" t="s">
        <v>149</v>
      </c>
      <c r="L340" s="41"/>
      <c r="M340" s="187" t="s">
        <v>19</v>
      </c>
      <c r="N340" s="188" t="s">
        <v>47</v>
      </c>
      <c r="O340" s="66"/>
      <c r="P340" s="189">
        <f>O340*H340</f>
        <v>0</v>
      </c>
      <c r="Q340" s="189">
        <v>8.0000000000000004E-4</v>
      </c>
      <c r="R340" s="189">
        <f>Q340*H340</f>
        <v>1.6000000000000001E-3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339</v>
      </c>
      <c r="AT340" s="191" t="s">
        <v>145</v>
      </c>
      <c r="AU340" s="191" t="s">
        <v>86</v>
      </c>
      <c r="AY340" s="19" t="s">
        <v>142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84</v>
      </c>
      <c r="BK340" s="192">
        <f>ROUND(I340*H340,2)</f>
        <v>0</v>
      </c>
      <c r="BL340" s="19" t="s">
        <v>339</v>
      </c>
      <c r="BM340" s="191" t="s">
        <v>3381</v>
      </c>
    </row>
    <row r="341" spans="1:65" s="2" customFormat="1" ht="11.25">
      <c r="A341" s="36"/>
      <c r="B341" s="37"/>
      <c r="C341" s="38"/>
      <c r="D341" s="193" t="s">
        <v>152</v>
      </c>
      <c r="E341" s="38"/>
      <c r="F341" s="194" t="s">
        <v>3382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152</v>
      </c>
      <c r="AU341" s="19" t="s">
        <v>86</v>
      </c>
    </row>
    <row r="342" spans="1:65" s="2" customFormat="1" ht="44.25" customHeight="1">
      <c r="A342" s="36"/>
      <c r="B342" s="37"/>
      <c r="C342" s="180" t="s">
        <v>695</v>
      </c>
      <c r="D342" s="180" t="s">
        <v>145</v>
      </c>
      <c r="E342" s="181" t="s">
        <v>3383</v>
      </c>
      <c r="F342" s="182" t="s">
        <v>3384</v>
      </c>
      <c r="G342" s="183" t="s">
        <v>3260</v>
      </c>
      <c r="H342" s="252"/>
      <c r="I342" s="185"/>
      <c r="J342" s="186">
        <f>ROUND(I342*H342,2)</f>
        <v>0</v>
      </c>
      <c r="K342" s="182" t="s">
        <v>149</v>
      </c>
      <c r="L342" s="41"/>
      <c r="M342" s="187" t="s">
        <v>19</v>
      </c>
      <c r="N342" s="188" t="s">
        <v>47</v>
      </c>
      <c r="O342" s="66"/>
      <c r="P342" s="189">
        <f>O342*H342</f>
        <v>0</v>
      </c>
      <c r="Q342" s="189">
        <v>0</v>
      </c>
      <c r="R342" s="189">
        <f>Q342*H342</f>
        <v>0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339</v>
      </c>
      <c r="AT342" s="191" t="s">
        <v>145</v>
      </c>
      <c r="AU342" s="191" t="s">
        <v>86</v>
      </c>
      <c r="AY342" s="19" t="s">
        <v>142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84</v>
      </c>
      <c r="BK342" s="192">
        <f>ROUND(I342*H342,2)</f>
        <v>0</v>
      </c>
      <c r="BL342" s="19" t="s">
        <v>339</v>
      </c>
      <c r="BM342" s="191" t="s">
        <v>3385</v>
      </c>
    </row>
    <row r="343" spans="1:65" s="2" customFormat="1" ht="11.25">
      <c r="A343" s="36"/>
      <c r="B343" s="37"/>
      <c r="C343" s="38"/>
      <c r="D343" s="193" t="s">
        <v>152</v>
      </c>
      <c r="E343" s="38"/>
      <c r="F343" s="194" t="s">
        <v>3386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152</v>
      </c>
      <c r="AU343" s="19" t="s">
        <v>86</v>
      </c>
    </row>
    <row r="344" spans="1:65" s="12" customFormat="1" ht="22.9" customHeight="1">
      <c r="B344" s="164"/>
      <c r="C344" s="165"/>
      <c r="D344" s="166" t="s">
        <v>75</v>
      </c>
      <c r="E344" s="178" t="s">
        <v>3387</v>
      </c>
      <c r="F344" s="178" t="s">
        <v>3388</v>
      </c>
      <c r="G344" s="165"/>
      <c r="H344" s="165"/>
      <c r="I344" s="168"/>
      <c r="J344" s="179">
        <f>BK344</f>
        <v>0</v>
      </c>
      <c r="K344" s="165"/>
      <c r="L344" s="170"/>
      <c r="M344" s="171"/>
      <c r="N344" s="172"/>
      <c r="O344" s="172"/>
      <c r="P344" s="173">
        <f>SUM(P345:P348)</f>
        <v>0</v>
      </c>
      <c r="Q344" s="172"/>
      <c r="R344" s="173">
        <f>SUM(R345:R348)</f>
        <v>3.0000000000000001E-3</v>
      </c>
      <c r="S344" s="172"/>
      <c r="T344" s="174">
        <f>SUM(T345:T348)</f>
        <v>0</v>
      </c>
      <c r="AR344" s="175" t="s">
        <v>86</v>
      </c>
      <c r="AT344" s="176" t="s">
        <v>75</v>
      </c>
      <c r="AU344" s="176" t="s">
        <v>84</v>
      </c>
      <c r="AY344" s="175" t="s">
        <v>142</v>
      </c>
      <c r="BK344" s="177">
        <f>SUM(BK345:BK348)</f>
        <v>0</v>
      </c>
    </row>
    <row r="345" spans="1:65" s="2" customFormat="1" ht="24.2" customHeight="1">
      <c r="A345" s="36"/>
      <c r="B345" s="37"/>
      <c r="C345" s="180" t="s">
        <v>699</v>
      </c>
      <c r="D345" s="180" t="s">
        <v>145</v>
      </c>
      <c r="E345" s="181" t="s">
        <v>3389</v>
      </c>
      <c r="F345" s="182" t="s">
        <v>3390</v>
      </c>
      <c r="G345" s="183" t="s">
        <v>514</v>
      </c>
      <c r="H345" s="184">
        <v>1</v>
      </c>
      <c r="I345" s="185"/>
      <c r="J345" s="186">
        <f>ROUND(I345*H345,2)</f>
        <v>0</v>
      </c>
      <c r="K345" s="182" t="s">
        <v>19</v>
      </c>
      <c r="L345" s="41"/>
      <c r="M345" s="187" t="s">
        <v>19</v>
      </c>
      <c r="N345" s="188" t="s">
        <v>47</v>
      </c>
      <c r="O345" s="66"/>
      <c r="P345" s="189">
        <f>O345*H345</f>
        <v>0</v>
      </c>
      <c r="Q345" s="189">
        <v>3.0000000000000001E-3</v>
      </c>
      <c r="R345" s="189">
        <f>Q345*H345</f>
        <v>3.0000000000000001E-3</v>
      </c>
      <c r="S345" s="189">
        <v>0</v>
      </c>
      <c r="T345" s="190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1" t="s">
        <v>339</v>
      </c>
      <c r="AT345" s="191" t="s">
        <v>145</v>
      </c>
      <c r="AU345" s="191" t="s">
        <v>86</v>
      </c>
      <c r="AY345" s="19" t="s">
        <v>142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84</v>
      </c>
      <c r="BK345" s="192">
        <f>ROUND(I345*H345,2)</f>
        <v>0</v>
      </c>
      <c r="BL345" s="19" t="s">
        <v>339</v>
      </c>
      <c r="BM345" s="191" t="s">
        <v>3391</v>
      </c>
    </row>
    <row r="346" spans="1:65" s="2" customFormat="1" ht="19.5">
      <c r="A346" s="36"/>
      <c r="B346" s="37"/>
      <c r="C346" s="38"/>
      <c r="D346" s="198" t="s">
        <v>154</v>
      </c>
      <c r="E346" s="38"/>
      <c r="F346" s="199" t="s">
        <v>3392</v>
      </c>
      <c r="G346" s="38"/>
      <c r="H346" s="38"/>
      <c r="I346" s="195"/>
      <c r="J346" s="38"/>
      <c r="K346" s="38"/>
      <c r="L346" s="41"/>
      <c r="M346" s="196"/>
      <c r="N346" s="197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154</v>
      </c>
      <c r="AU346" s="19" t="s">
        <v>86</v>
      </c>
    </row>
    <row r="347" spans="1:65" s="2" customFormat="1" ht="44.25" customHeight="1">
      <c r="A347" s="36"/>
      <c r="B347" s="37"/>
      <c r="C347" s="180" t="s">
        <v>704</v>
      </c>
      <c r="D347" s="180" t="s">
        <v>145</v>
      </c>
      <c r="E347" s="181" t="s">
        <v>3393</v>
      </c>
      <c r="F347" s="182" t="s">
        <v>3394</v>
      </c>
      <c r="G347" s="183" t="s">
        <v>3260</v>
      </c>
      <c r="H347" s="252"/>
      <c r="I347" s="185"/>
      <c r="J347" s="186">
        <f>ROUND(I347*H347,2)</f>
        <v>0</v>
      </c>
      <c r="K347" s="182" t="s">
        <v>149</v>
      </c>
      <c r="L347" s="41"/>
      <c r="M347" s="187" t="s">
        <v>19</v>
      </c>
      <c r="N347" s="188" t="s">
        <v>47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339</v>
      </c>
      <c r="AT347" s="191" t="s">
        <v>145</v>
      </c>
      <c r="AU347" s="191" t="s">
        <v>86</v>
      </c>
      <c r="AY347" s="19" t="s">
        <v>142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84</v>
      </c>
      <c r="BK347" s="192">
        <f>ROUND(I347*H347,2)</f>
        <v>0</v>
      </c>
      <c r="BL347" s="19" t="s">
        <v>339</v>
      </c>
      <c r="BM347" s="191" t="s">
        <v>3395</v>
      </c>
    </row>
    <row r="348" spans="1:65" s="2" customFormat="1" ht="11.25">
      <c r="A348" s="36"/>
      <c r="B348" s="37"/>
      <c r="C348" s="38"/>
      <c r="D348" s="193" t="s">
        <v>152</v>
      </c>
      <c r="E348" s="38"/>
      <c r="F348" s="194" t="s">
        <v>3396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152</v>
      </c>
      <c r="AU348" s="19" t="s">
        <v>86</v>
      </c>
    </row>
    <row r="349" spans="1:65" s="12" customFormat="1" ht="22.9" customHeight="1">
      <c r="B349" s="164"/>
      <c r="C349" s="165"/>
      <c r="D349" s="166" t="s">
        <v>75</v>
      </c>
      <c r="E349" s="178" t="s">
        <v>3397</v>
      </c>
      <c r="F349" s="178" t="s">
        <v>3398</v>
      </c>
      <c r="G349" s="165"/>
      <c r="H349" s="165"/>
      <c r="I349" s="168"/>
      <c r="J349" s="179">
        <f>BK349</f>
        <v>0</v>
      </c>
      <c r="K349" s="165"/>
      <c r="L349" s="170"/>
      <c r="M349" s="171"/>
      <c r="N349" s="172"/>
      <c r="O349" s="172"/>
      <c r="P349" s="173">
        <f>SUM(P350:P380)</f>
        <v>0</v>
      </c>
      <c r="Q349" s="172"/>
      <c r="R349" s="173">
        <f>SUM(R350:R380)</f>
        <v>6.1240000000000003E-2</v>
      </c>
      <c r="S349" s="172"/>
      <c r="T349" s="174">
        <f>SUM(T350:T380)</f>
        <v>0</v>
      </c>
      <c r="AR349" s="175" t="s">
        <v>86</v>
      </c>
      <c r="AT349" s="176" t="s">
        <v>75</v>
      </c>
      <c r="AU349" s="176" t="s">
        <v>84</v>
      </c>
      <c r="AY349" s="175" t="s">
        <v>142</v>
      </c>
      <c r="BK349" s="177">
        <f>SUM(BK350:BK380)</f>
        <v>0</v>
      </c>
    </row>
    <row r="350" spans="1:65" s="2" customFormat="1" ht="33" customHeight="1">
      <c r="A350" s="36"/>
      <c r="B350" s="37"/>
      <c r="C350" s="180" t="s">
        <v>710</v>
      </c>
      <c r="D350" s="180" t="s">
        <v>145</v>
      </c>
      <c r="E350" s="181" t="s">
        <v>3399</v>
      </c>
      <c r="F350" s="182" t="s">
        <v>3400</v>
      </c>
      <c r="G350" s="183" t="s">
        <v>3401</v>
      </c>
      <c r="H350" s="184">
        <v>1</v>
      </c>
      <c r="I350" s="185"/>
      <c r="J350" s="186">
        <f>ROUND(I350*H350,2)</f>
        <v>0</v>
      </c>
      <c r="K350" s="182" t="s">
        <v>149</v>
      </c>
      <c r="L350" s="41"/>
      <c r="M350" s="187" t="s">
        <v>19</v>
      </c>
      <c r="N350" s="188" t="s">
        <v>47</v>
      </c>
      <c r="O350" s="66"/>
      <c r="P350" s="189">
        <f>O350*H350</f>
        <v>0</v>
      </c>
      <c r="Q350" s="189">
        <v>1.6969999999999999E-2</v>
      </c>
      <c r="R350" s="189">
        <f>Q350*H350</f>
        <v>1.6969999999999999E-2</v>
      </c>
      <c r="S350" s="189">
        <v>0</v>
      </c>
      <c r="T350" s="19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1" t="s">
        <v>339</v>
      </c>
      <c r="AT350" s="191" t="s">
        <v>145</v>
      </c>
      <c r="AU350" s="191" t="s">
        <v>86</v>
      </c>
      <c r="AY350" s="19" t="s">
        <v>142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9" t="s">
        <v>84</v>
      </c>
      <c r="BK350" s="192">
        <f>ROUND(I350*H350,2)</f>
        <v>0</v>
      </c>
      <c r="BL350" s="19" t="s">
        <v>339</v>
      </c>
      <c r="BM350" s="191" t="s">
        <v>3402</v>
      </c>
    </row>
    <row r="351" spans="1:65" s="2" customFormat="1" ht="11.25">
      <c r="A351" s="36"/>
      <c r="B351" s="37"/>
      <c r="C351" s="38"/>
      <c r="D351" s="193" t="s">
        <v>152</v>
      </c>
      <c r="E351" s="38"/>
      <c r="F351" s="194" t="s">
        <v>3403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152</v>
      </c>
      <c r="AU351" s="19" t="s">
        <v>86</v>
      </c>
    </row>
    <row r="352" spans="1:65" s="2" customFormat="1" ht="19.5">
      <c r="A352" s="36"/>
      <c r="B352" s="37"/>
      <c r="C352" s="38"/>
      <c r="D352" s="198" t="s">
        <v>154</v>
      </c>
      <c r="E352" s="38"/>
      <c r="F352" s="199" t="s">
        <v>3404</v>
      </c>
      <c r="G352" s="38"/>
      <c r="H352" s="38"/>
      <c r="I352" s="195"/>
      <c r="J352" s="38"/>
      <c r="K352" s="38"/>
      <c r="L352" s="41"/>
      <c r="M352" s="196"/>
      <c r="N352" s="19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154</v>
      </c>
      <c r="AU352" s="19" t="s">
        <v>86</v>
      </c>
    </row>
    <row r="353" spans="1:65" s="2" customFormat="1" ht="21.75" customHeight="1">
      <c r="A353" s="36"/>
      <c r="B353" s="37"/>
      <c r="C353" s="180" t="s">
        <v>716</v>
      </c>
      <c r="D353" s="180" t="s">
        <v>145</v>
      </c>
      <c r="E353" s="181" t="s">
        <v>3405</v>
      </c>
      <c r="F353" s="182" t="s">
        <v>3406</v>
      </c>
      <c r="G353" s="183" t="s">
        <v>3401</v>
      </c>
      <c r="H353" s="184">
        <v>3</v>
      </c>
      <c r="I353" s="185"/>
      <c r="J353" s="186">
        <f>ROUND(I353*H353,2)</f>
        <v>0</v>
      </c>
      <c r="K353" s="182" t="s">
        <v>149</v>
      </c>
      <c r="L353" s="41"/>
      <c r="M353" s="187" t="s">
        <v>19</v>
      </c>
      <c r="N353" s="188" t="s">
        <v>47</v>
      </c>
      <c r="O353" s="66"/>
      <c r="P353" s="189">
        <f>O353*H353</f>
        <v>0</v>
      </c>
      <c r="Q353" s="189">
        <v>1.73E-3</v>
      </c>
      <c r="R353" s="189">
        <f>Q353*H353</f>
        <v>5.1900000000000002E-3</v>
      </c>
      <c r="S353" s="189">
        <v>0</v>
      </c>
      <c r="T353" s="19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1" t="s">
        <v>339</v>
      </c>
      <c r="AT353" s="191" t="s">
        <v>145</v>
      </c>
      <c r="AU353" s="191" t="s">
        <v>86</v>
      </c>
      <c r="AY353" s="19" t="s">
        <v>142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84</v>
      </c>
      <c r="BK353" s="192">
        <f>ROUND(I353*H353,2)</f>
        <v>0</v>
      </c>
      <c r="BL353" s="19" t="s">
        <v>339</v>
      </c>
      <c r="BM353" s="191" t="s">
        <v>3407</v>
      </c>
    </row>
    <row r="354" spans="1:65" s="2" customFormat="1" ht="11.25">
      <c r="A354" s="36"/>
      <c r="B354" s="37"/>
      <c r="C354" s="38"/>
      <c r="D354" s="193" t="s">
        <v>152</v>
      </c>
      <c r="E354" s="38"/>
      <c r="F354" s="194" t="s">
        <v>3408</v>
      </c>
      <c r="G354" s="38"/>
      <c r="H354" s="38"/>
      <c r="I354" s="195"/>
      <c r="J354" s="38"/>
      <c r="K354" s="38"/>
      <c r="L354" s="41"/>
      <c r="M354" s="196"/>
      <c r="N354" s="197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152</v>
      </c>
      <c r="AU354" s="19" t="s">
        <v>86</v>
      </c>
    </row>
    <row r="355" spans="1:65" s="2" customFormat="1" ht="16.5" customHeight="1">
      <c r="A355" s="36"/>
      <c r="B355" s="37"/>
      <c r="C355" s="228" t="s">
        <v>720</v>
      </c>
      <c r="D355" s="228" t="s">
        <v>351</v>
      </c>
      <c r="E355" s="229" t="s">
        <v>3409</v>
      </c>
      <c r="F355" s="230" t="s">
        <v>3410</v>
      </c>
      <c r="G355" s="231" t="s">
        <v>514</v>
      </c>
      <c r="H355" s="232">
        <v>2</v>
      </c>
      <c r="I355" s="233"/>
      <c r="J355" s="234">
        <f>ROUND(I355*H355,2)</f>
        <v>0</v>
      </c>
      <c r="K355" s="230" t="s">
        <v>19</v>
      </c>
      <c r="L355" s="235"/>
      <c r="M355" s="236" t="s">
        <v>19</v>
      </c>
      <c r="N355" s="237" t="s">
        <v>47</v>
      </c>
      <c r="O355" s="66"/>
      <c r="P355" s="189">
        <f>O355*H355</f>
        <v>0</v>
      </c>
      <c r="Q355" s="189">
        <v>1.0999999999999999E-2</v>
      </c>
      <c r="R355" s="189">
        <f>Q355*H355</f>
        <v>2.1999999999999999E-2</v>
      </c>
      <c r="S355" s="189">
        <v>0</v>
      </c>
      <c r="T355" s="190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1" t="s">
        <v>437</v>
      </c>
      <c r="AT355" s="191" t="s">
        <v>351</v>
      </c>
      <c r="AU355" s="191" t="s">
        <v>86</v>
      </c>
      <c r="AY355" s="19" t="s">
        <v>142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84</v>
      </c>
      <c r="BK355" s="192">
        <f>ROUND(I355*H355,2)</f>
        <v>0</v>
      </c>
      <c r="BL355" s="19" t="s">
        <v>339</v>
      </c>
      <c r="BM355" s="191" t="s">
        <v>3411</v>
      </c>
    </row>
    <row r="356" spans="1:65" s="2" customFormat="1" ht="24.2" customHeight="1">
      <c r="A356" s="36"/>
      <c r="B356" s="37"/>
      <c r="C356" s="228" t="s">
        <v>725</v>
      </c>
      <c r="D356" s="228" t="s">
        <v>351</v>
      </c>
      <c r="E356" s="229" t="s">
        <v>3412</v>
      </c>
      <c r="F356" s="230" t="s">
        <v>3413</v>
      </c>
      <c r="G356" s="231" t="s">
        <v>514</v>
      </c>
      <c r="H356" s="232">
        <v>1</v>
      </c>
      <c r="I356" s="233"/>
      <c r="J356" s="234">
        <f>ROUND(I356*H356,2)</f>
        <v>0</v>
      </c>
      <c r="K356" s="230" t="s">
        <v>19</v>
      </c>
      <c r="L356" s="235"/>
      <c r="M356" s="236" t="s">
        <v>19</v>
      </c>
      <c r="N356" s="237" t="s">
        <v>47</v>
      </c>
      <c r="O356" s="66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1" t="s">
        <v>437</v>
      </c>
      <c r="AT356" s="191" t="s">
        <v>351</v>
      </c>
      <c r="AU356" s="191" t="s">
        <v>86</v>
      </c>
      <c r="AY356" s="19" t="s">
        <v>142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84</v>
      </c>
      <c r="BK356" s="192">
        <f>ROUND(I356*H356,2)</f>
        <v>0</v>
      </c>
      <c r="BL356" s="19" t="s">
        <v>339</v>
      </c>
      <c r="BM356" s="191" t="s">
        <v>3414</v>
      </c>
    </row>
    <row r="357" spans="1:65" s="2" customFormat="1" ht="24.2" customHeight="1">
      <c r="A357" s="36"/>
      <c r="B357" s="37"/>
      <c r="C357" s="180" t="s">
        <v>731</v>
      </c>
      <c r="D357" s="180" t="s">
        <v>145</v>
      </c>
      <c r="E357" s="181" t="s">
        <v>3415</v>
      </c>
      <c r="F357" s="182" t="s">
        <v>3416</v>
      </c>
      <c r="G357" s="183" t="s">
        <v>3401</v>
      </c>
      <c r="H357" s="184">
        <v>4</v>
      </c>
      <c r="I357" s="185"/>
      <c r="J357" s="186">
        <f>ROUND(I357*H357,2)</f>
        <v>0</v>
      </c>
      <c r="K357" s="182" t="s">
        <v>149</v>
      </c>
      <c r="L357" s="41"/>
      <c r="M357" s="187" t="s">
        <v>19</v>
      </c>
      <c r="N357" s="188" t="s">
        <v>47</v>
      </c>
      <c r="O357" s="66"/>
      <c r="P357" s="189">
        <f>O357*H357</f>
        <v>0</v>
      </c>
      <c r="Q357" s="189">
        <v>4.2999999999999999E-4</v>
      </c>
      <c r="R357" s="189">
        <f>Q357*H357</f>
        <v>1.72E-3</v>
      </c>
      <c r="S357" s="189">
        <v>0</v>
      </c>
      <c r="T357" s="19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339</v>
      </c>
      <c r="AT357" s="191" t="s">
        <v>145</v>
      </c>
      <c r="AU357" s="191" t="s">
        <v>86</v>
      </c>
      <c r="AY357" s="19" t="s">
        <v>142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84</v>
      </c>
      <c r="BK357" s="192">
        <f>ROUND(I357*H357,2)</f>
        <v>0</v>
      </c>
      <c r="BL357" s="19" t="s">
        <v>339</v>
      </c>
      <c r="BM357" s="191" t="s">
        <v>3417</v>
      </c>
    </row>
    <row r="358" spans="1:65" s="2" customFormat="1" ht="11.25">
      <c r="A358" s="36"/>
      <c r="B358" s="37"/>
      <c r="C358" s="38"/>
      <c r="D358" s="193" t="s">
        <v>152</v>
      </c>
      <c r="E358" s="38"/>
      <c r="F358" s="194" t="s">
        <v>3418</v>
      </c>
      <c r="G358" s="38"/>
      <c r="H358" s="38"/>
      <c r="I358" s="195"/>
      <c r="J358" s="38"/>
      <c r="K358" s="38"/>
      <c r="L358" s="41"/>
      <c r="M358" s="196"/>
      <c r="N358" s="19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152</v>
      </c>
      <c r="AU358" s="19" t="s">
        <v>86</v>
      </c>
    </row>
    <row r="359" spans="1:65" s="2" customFormat="1" ht="19.5">
      <c r="A359" s="36"/>
      <c r="B359" s="37"/>
      <c r="C359" s="38"/>
      <c r="D359" s="198" t="s">
        <v>154</v>
      </c>
      <c r="E359" s="38"/>
      <c r="F359" s="199" t="s">
        <v>3419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154</v>
      </c>
      <c r="AU359" s="19" t="s">
        <v>86</v>
      </c>
    </row>
    <row r="360" spans="1:65" s="2" customFormat="1" ht="24.2" customHeight="1">
      <c r="A360" s="36"/>
      <c r="B360" s="37"/>
      <c r="C360" s="180" t="s">
        <v>735</v>
      </c>
      <c r="D360" s="180" t="s">
        <v>145</v>
      </c>
      <c r="E360" s="181" t="s">
        <v>3420</v>
      </c>
      <c r="F360" s="182" t="s">
        <v>3421</v>
      </c>
      <c r="G360" s="183" t="s">
        <v>3401</v>
      </c>
      <c r="H360" s="184">
        <v>15</v>
      </c>
      <c r="I360" s="185"/>
      <c r="J360" s="186">
        <f>ROUND(I360*H360,2)</f>
        <v>0</v>
      </c>
      <c r="K360" s="182" t="s">
        <v>149</v>
      </c>
      <c r="L360" s="41"/>
      <c r="M360" s="187" t="s">
        <v>19</v>
      </c>
      <c r="N360" s="188" t="s">
        <v>47</v>
      </c>
      <c r="O360" s="66"/>
      <c r="P360" s="189">
        <f>O360*H360</f>
        <v>0</v>
      </c>
      <c r="Q360" s="189">
        <v>2.4000000000000001E-4</v>
      </c>
      <c r="R360" s="189">
        <f>Q360*H360</f>
        <v>3.5999999999999999E-3</v>
      </c>
      <c r="S360" s="189">
        <v>0</v>
      </c>
      <c r="T360" s="19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91" t="s">
        <v>339</v>
      </c>
      <c r="AT360" s="191" t="s">
        <v>145</v>
      </c>
      <c r="AU360" s="191" t="s">
        <v>86</v>
      </c>
      <c r="AY360" s="19" t="s">
        <v>142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9" t="s">
        <v>84</v>
      </c>
      <c r="BK360" s="192">
        <f>ROUND(I360*H360,2)</f>
        <v>0</v>
      </c>
      <c r="BL360" s="19" t="s">
        <v>339</v>
      </c>
      <c r="BM360" s="191" t="s">
        <v>3422</v>
      </c>
    </row>
    <row r="361" spans="1:65" s="2" customFormat="1" ht="11.25">
      <c r="A361" s="36"/>
      <c r="B361" s="37"/>
      <c r="C361" s="38"/>
      <c r="D361" s="193" t="s">
        <v>152</v>
      </c>
      <c r="E361" s="38"/>
      <c r="F361" s="194" t="s">
        <v>3423</v>
      </c>
      <c r="G361" s="38"/>
      <c r="H361" s="38"/>
      <c r="I361" s="195"/>
      <c r="J361" s="38"/>
      <c r="K361" s="38"/>
      <c r="L361" s="41"/>
      <c r="M361" s="196"/>
      <c r="N361" s="197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152</v>
      </c>
      <c r="AU361" s="19" t="s">
        <v>86</v>
      </c>
    </row>
    <row r="362" spans="1:65" s="2" customFormat="1" ht="24.2" customHeight="1">
      <c r="A362" s="36"/>
      <c r="B362" s="37"/>
      <c r="C362" s="180" t="s">
        <v>741</v>
      </c>
      <c r="D362" s="180" t="s">
        <v>145</v>
      </c>
      <c r="E362" s="181" t="s">
        <v>3424</v>
      </c>
      <c r="F362" s="182" t="s">
        <v>3425</v>
      </c>
      <c r="G362" s="183" t="s">
        <v>514</v>
      </c>
      <c r="H362" s="184">
        <v>6</v>
      </c>
      <c r="I362" s="185"/>
      <c r="J362" s="186">
        <f>ROUND(I362*H362,2)</f>
        <v>0</v>
      </c>
      <c r="K362" s="182" t="s">
        <v>149</v>
      </c>
      <c r="L362" s="41"/>
      <c r="M362" s="187" t="s">
        <v>19</v>
      </c>
      <c r="N362" s="188" t="s">
        <v>47</v>
      </c>
      <c r="O362" s="66"/>
      <c r="P362" s="189">
        <f>O362*H362</f>
        <v>0</v>
      </c>
      <c r="Q362" s="189">
        <v>1.09E-3</v>
      </c>
      <c r="R362" s="189">
        <f>Q362*H362</f>
        <v>6.5400000000000007E-3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339</v>
      </c>
      <c r="AT362" s="191" t="s">
        <v>145</v>
      </c>
      <c r="AU362" s="191" t="s">
        <v>86</v>
      </c>
      <c r="AY362" s="19" t="s">
        <v>142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84</v>
      </c>
      <c r="BK362" s="192">
        <f>ROUND(I362*H362,2)</f>
        <v>0</v>
      </c>
      <c r="BL362" s="19" t="s">
        <v>339</v>
      </c>
      <c r="BM362" s="191" t="s">
        <v>3426</v>
      </c>
    </row>
    <row r="363" spans="1:65" s="2" customFormat="1" ht="11.25">
      <c r="A363" s="36"/>
      <c r="B363" s="37"/>
      <c r="C363" s="38"/>
      <c r="D363" s="193" t="s">
        <v>152</v>
      </c>
      <c r="E363" s="38"/>
      <c r="F363" s="194" t="s">
        <v>3427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152</v>
      </c>
      <c r="AU363" s="19" t="s">
        <v>86</v>
      </c>
    </row>
    <row r="364" spans="1:65" s="2" customFormat="1" ht="24.2" customHeight="1">
      <c r="A364" s="36"/>
      <c r="B364" s="37"/>
      <c r="C364" s="180" t="s">
        <v>747</v>
      </c>
      <c r="D364" s="180" t="s">
        <v>145</v>
      </c>
      <c r="E364" s="181" t="s">
        <v>3428</v>
      </c>
      <c r="F364" s="182" t="s">
        <v>3429</v>
      </c>
      <c r="G364" s="183" t="s">
        <v>514</v>
      </c>
      <c r="H364" s="184">
        <v>3</v>
      </c>
      <c r="I364" s="185"/>
      <c r="J364" s="186">
        <f>ROUND(I364*H364,2)</f>
        <v>0</v>
      </c>
      <c r="K364" s="182" t="s">
        <v>149</v>
      </c>
      <c r="L364" s="41"/>
      <c r="M364" s="187" t="s">
        <v>19</v>
      </c>
      <c r="N364" s="188" t="s">
        <v>47</v>
      </c>
      <c r="O364" s="66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1" t="s">
        <v>339</v>
      </c>
      <c r="AT364" s="191" t="s">
        <v>145</v>
      </c>
      <c r="AU364" s="191" t="s">
        <v>86</v>
      </c>
      <c r="AY364" s="19" t="s">
        <v>142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9" t="s">
        <v>84</v>
      </c>
      <c r="BK364" s="192">
        <f>ROUND(I364*H364,2)</f>
        <v>0</v>
      </c>
      <c r="BL364" s="19" t="s">
        <v>339</v>
      </c>
      <c r="BM364" s="191" t="s">
        <v>3430</v>
      </c>
    </row>
    <row r="365" spans="1:65" s="2" customFormat="1" ht="11.25">
      <c r="A365" s="36"/>
      <c r="B365" s="37"/>
      <c r="C365" s="38"/>
      <c r="D365" s="193" t="s">
        <v>152</v>
      </c>
      <c r="E365" s="38"/>
      <c r="F365" s="194" t="s">
        <v>3431</v>
      </c>
      <c r="G365" s="38"/>
      <c r="H365" s="38"/>
      <c r="I365" s="195"/>
      <c r="J365" s="38"/>
      <c r="K365" s="38"/>
      <c r="L365" s="41"/>
      <c r="M365" s="196"/>
      <c r="N365" s="197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152</v>
      </c>
      <c r="AU365" s="19" t="s">
        <v>86</v>
      </c>
    </row>
    <row r="366" spans="1:65" s="2" customFormat="1" ht="24.2" customHeight="1">
      <c r="A366" s="36"/>
      <c r="B366" s="37"/>
      <c r="C366" s="228" t="s">
        <v>752</v>
      </c>
      <c r="D366" s="228" t="s">
        <v>351</v>
      </c>
      <c r="E366" s="229" t="s">
        <v>3432</v>
      </c>
      <c r="F366" s="230" t="s">
        <v>3433</v>
      </c>
      <c r="G366" s="231" t="s">
        <v>514</v>
      </c>
      <c r="H366" s="232">
        <v>2</v>
      </c>
      <c r="I366" s="233"/>
      <c r="J366" s="234">
        <f>ROUND(I366*H366,2)</f>
        <v>0</v>
      </c>
      <c r="K366" s="230" t="s">
        <v>19</v>
      </c>
      <c r="L366" s="235"/>
      <c r="M366" s="236" t="s">
        <v>19</v>
      </c>
      <c r="N366" s="237" t="s">
        <v>47</v>
      </c>
      <c r="O366" s="66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437</v>
      </c>
      <c r="AT366" s="191" t="s">
        <v>351</v>
      </c>
      <c r="AU366" s="191" t="s">
        <v>86</v>
      </c>
      <c r="AY366" s="19" t="s">
        <v>142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84</v>
      </c>
      <c r="BK366" s="192">
        <f>ROUND(I366*H366,2)</f>
        <v>0</v>
      </c>
      <c r="BL366" s="19" t="s">
        <v>339</v>
      </c>
      <c r="BM366" s="191" t="s">
        <v>3434</v>
      </c>
    </row>
    <row r="367" spans="1:65" s="2" customFormat="1" ht="19.5">
      <c r="A367" s="36"/>
      <c r="B367" s="37"/>
      <c r="C367" s="38"/>
      <c r="D367" s="198" t="s">
        <v>154</v>
      </c>
      <c r="E367" s="38"/>
      <c r="F367" s="199" t="s">
        <v>3435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154</v>
      </c>
      <c r="AU367" s="19" t="s">
        <v>86</v>
      </c>
    </row>
    <row r="368" spans="1:65" s="2" customFormat="1" ht="24.2" customHeight="1">
      <c r="A368" s="36"/>
      <c r="B368" s="37"/>
      <c r="C368" s="228" t="s">
        <v>768</v>
      </c>
      <c r="D368" s="228" t="s">
        <v>351</v>
      </c>
      <c r="E368" s="229" t="s">
        <v>3436</v>
      </c>
      <c r="F368" s="230" t="s">
        <v>3437</v>
      </c>
      <c r="G368" s="231" t="s">
        <v>514</v>
      </c>
      <c r="H368" s="232">
        <v>1</v>
      </c>
      <c r="I368" s="233"/>
      <c r="J368" s="234">
        <f>ROUND(I368*H368,2)</f>
        <v>0</v>
      </c>
      <c r="K368" s="230" t="s">
        <v>149</v>
      </c>
      <c r="L368" s="235"/>
      <c r="M368" s="236" t="s">
        <v>19</v>
      </c>
      <c r="N368" s="237" t="s">
        <v>47</v>
      </c>
      <c r="O368" s="66"/>
      <c r="P368" s="189">
        <f>O368*H368</f>
        <v>0</v>
      </c>
      <c r="Q368" s="189">
        <v>1.8E-3</v>
      </c>
      <c r="R368" s="189">
        <f>Q368*H368</f>
        <v>1.8E-3</v>
      </c>
      <c r="S368" s="189">
        <v>0</v>
      </c>
      <c r="T368" s="19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1" t="s">
        <v>437</v>
      </c>
      <c r="AT368" s="191" t="s">
        <v>351</v>
      </c>
      <c r="AU368" s="191" t="s">
        <v>86</v>
      </c>
      <c r="AY368" s="19" t="s">
        <v>142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84</v>
      </c>
      <c r="BK368" s="192">
        <f>ROUND(I368*H368,2)</f>
        <v>0</v>
      </c>
      <c r="BL368" s="19" t="s">
        <v>339</v>
      </c>
      <c r="BM368" s="191" t="s">
        <v>3438</v>
      </c>
    </row>
    <row r="369" spans="1:65" s="2" customFormat="1" ht="19.5">
      <c r="A369" s="36"/>
      <c r="B369" s="37"/>
      <c r="C369" s="38"/>
      <c r="D369" s="198" t="s">
        <v>154</v>
      </c>
      <c r="E369" s="38"/>
      <c r="F369" s="199" t="s">
        <v>3439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154</v>
      </c>
      <c r="AU369" s="19" t="s">
        <v>86</v>
      </c>
    </row>
    <row r="370" spans="1:65" s="2" customFormat="1" ht="24.2" customHeight="1">
      <c r="A370" s="36"/>
      <c r="B370" s="37"/>
      <c r="C370" s="180" t="s">
        <v>774</v>
      </c>
      <c r="D370" s="180" t="s">
        <v>145</v>
      </c>
      <c r="E370" s="181" t="s">
        <v>3440</v>
      </c>
      <c r="F370" s="182" t="s">
        <v>3441</v>
      </c>
      <c r="G370" s="183" t="s">
        <v>514</v>
      </c>
      <c r="H370" s="184">
        <v>3</v>
      </c>
      <c r="I370" s="185"/>
      <c r="J370" s="186">
        <f>ROUND(I370*H370,2)</f>
        <v>0</v>
      </c>
      <c r="K370" s="182" t="s">
        <v>149</v>
      </c>
      <c r="L370" s="41"/>
      <c r="M370" s="187" t="s">
        <v>19</v>
      </c>
      <c r="N370" s="188" t="s">
        <v>47</v>
      </c>
      <c r="O370" s="66"/>
      <c r="P370" s="189">
        <f>O370*H370</f>
        <v>0</v>
      </c>
      <c r="Q370" s="189">
        <v>4.0000000000000003E-5</v>
      </c>
      <c r="R370" s="189">
        <f>Q370*H370</f>
        <v>1.2000000000000002E-4</v>
      </c>
      <c r="S370" s="189">
        <v>0</v>
      </c>
      <c r="T370" s="19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1" t="s">
        <v>339</v>
      </c>
      <c r="AT370" s="191" t="s">
        <v>145</v>
      </c>
      <c r="AU370" s="191" t="s">
        <v>86</v>
      </c>
      <c r="AY370" s="19" t="s">
        <v>142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84</v>
      </c>
      <c r="BK370" s="192">
        <f>ROUND(I370*H370,2)</f>
        <v>0</v>
      </c>
      <c r="BL370" s="19" t="s">
        <v>339</v>
      </c>
      <c r="BM370" s="191" t="s">
        <v>3442</v>
      </c>
    </row>
    <row r="371" spans="1:65" s="2" customFormat="1" ht="11.25">
      <c r="A371" s="36"/>
      <c r="B371" s="37"/>
      <c r="C371" s="38"/>
      <c r="D371" s="193" t="s">
        <v>152</v>
      </c>
      <c r="E371" s="38"/>
      <c r="F371" s="194" t="s">
        <v>3443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152</v>
      </c>
      <c r="AU371" s="19" t="s">
        <v>86</v>
      </c>
    </row>
    <row r="372" spans="1:65" s="2" customFormat="1" ht="24.2" customHeight="1">
      <c r="A372" s="36"/>
      <c r="B372" s="37"/>
      <c r="C372" s="228" t="s">
        <v>779</v>
      </c>
      <c r="D372" s="228" t="s">
        <v>351</v>
      </c>
      <c r="E372" s="229" t="s">
        <v>3444</v>
      </c>
      <c r="F372" s="230" t="s">
        <v>3445</v>
      </c>
      <c r="G372" s="231" t="s">
        <v>514</v>
      </c>
      <c r="H372" s="232">
        <v>1</v>
      </c>
      <c r="I372" s="233"/>
      <c r="J372" s="234">
        <f>ROUND(I372*H372,2)</f>
        <v>0</v>
      </c>
      <c r="K372" s="230" t="s">
        <v>19</v>
      </c>
      <c r="L372" s="235"/>
      <c r="M372" s="236" t="s">
        <v>19</v>
      </c>
      <c r="N372" s="237" t="s">
        <v>47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437</v>
      </c>
      <c r="AT372" s="191" t="s">
        <v>351</v>
      </c>
      <c r="AU372" s="191" t="s">
        <v>86</v>
      </c>
      <c r="AY372" s="19" t="s">
        <v>142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84</v>
      </c>
      <c r="BK372" s="192">
        <f>ROUND(I372*H372,2)</f>
        <v>0</v>
      </c>
      <c r="BL372" s="19" t="s">
        <v>339</v>
      </c>
      <c r="BM372" s="191" t="s">
        <v>3446</v>
      </c>
    </row>
    <row r="373" spans="1:65" s="2" customFormat="1" ht="19.5">
      <c r="A373" s="36"/>
      <c r="B373" s="37"/>
      <c r="C373" s="38"/>
      <c r="D373" s="198" t="s">
        <v>154</v>
      </c>
      <c r="E373" s="38"/>
      <c r="F373" s="199" t="s">
        <v>3447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154</v>
      </c>
      <c r="AU373" s="19" t="s">
        <v>86</v>
      </c>
    </row>
    <row r="374" spans="1:65" s="2" customFormat="1" ht="16.5" customHeight="1">
      <c r="A374" s="36"/>
      <c r="B374" s="37"/>
      <c r="C374" s="228" t="s">
        <v>784</v>
      </c>
      <c r="D374" s="228" t="s">
        <v>351</v>
      </c>
      <c r="E374" s="229" t="s">
        <v>3448</v>
      </c>
      <c r="F374" s="230" t="s">
        <v>3449</v>
      </c>
      <c r="G374" s="231" t="s">
        <v>514</v>
      </c>
      <c r="H374" s="232">
        <v>2</v>
      </c>
      <c r="I374" s="233"/>
      <c r="J374" s="234">
        <f>ROUND(I374*H374,2)</f>
        <v>0</v>
      </c>
      <c r="K374" s="230" t="s">
        <v>149</v>
      </c>
      <c r="L374" s="235"/>
      <c r="M374" s="236" t="s">
        <v>19</v>
      </c>
      <c r="N374" s="237" t="s">
        <v>47</v>
      </c>
      <c r="O374" s="66"/>
      <c r="P374" s="189">
        <f>O374*H374</f>
        <v>0</v>
      </c>
      <c r="Q374" s="189">
        <v>1.47E-3</v>
      </c>
      <c r="R374" s="189">
        <f>Q374*H374</f>
        <v>2.9399999999999999E-3</v>
      </c>
      <c r="S374" s="189">
        <v>0</v>
      </c>
      <c r="T374" s="190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1" t="s">
        <v>437</v>
      </c>
      <c r="AT374" s="191" t="s">
        <v>351</v>
      </c>
      <c r="AU374" s="191" t="s">
        <v>86</v>
      </c>
      <c r="AY374" s="19" t="s">
        <v>142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9" t="s">
        <v>84</v>
      </c>
      <c r="BK374" s="192">
        <f>ROUND(I374*H374,2)</f>
        <v>0</v>
      </c>
      <c r="BL374" s="19" t="s">
        <v>339</v>
      </c>
      <c r="BM374" s="191" t="s">
        <v>3450</v>
      </c>
    </row>
    <row r="375" spans="1:65" s="2" customFormat="1" ht="19.5">
      <c r="A375" s="36"/>
      <c r="B375" s="37"/>
      <c r="C375" s="38"/>
      <c r="D375" s="198" t="s">
        <v>154</v>
      </c>
      <c r="E375" s="38"/>
      <c r="F375" s="199" t="s">
        <v>3451</v>
      </c>
      <c r="G375" s="38"/>
      <c r="H375" s="38"/>
      <c r="I375" s="195"/>
      <c r="J375" s="38"/>
      <c r="K375" s="38"/>
      <c r="L375" s="41"/>
      <c r="M375" s="196"/>
      <c r="N375" s="197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154</v>
      </c>
      <c r="AU375" s="19" t="s">
        <v>86</v>
      </c>
    </row>
    <row r="376" spans="1:65" s="2" customFormat="1" ht="16.5" customHeight="1">
      <c r="A376" s="36"/>
      <c r="B376" s="37"/>
      <c r="C376" s="180" t="s">
        <v>789</v>
      </c>
      <c r="D376" s="180" t="s">
        <v>145</v>
      </c>
      <c r="E376" s="181" t="s">
        <v>3452</v>
      </c>
      <c r="F376" s="182" t="s">
        <v>3453</v>
      </c>
      <c r="G376" s="183" t="s">
        <v>514</v>
      </c>
      <c r="H376" s="184">
        <v>4</v>
      </c>
      <c r="I376" s="185"/>
      <c r="J376" s="186">
        <f>ROUND(I376*H376,2)</f>
        <v>0</v>
      </c>
      <c r="K376" s="182" t="s">
        <v>149</v>
      </c>
      <c r="L376" s="41"/>
      <c r="M376" s="187" t="s">
        <v>19</v>
      </c>
      <c r="N376" s="188" t="s">
        <v>47</v>
      </c>
      <c r="O376" s="66"/>
      <c r="P376" s="189">
        <f>O376*H376</f>
        <v>0</v>
      </c>
      <c r="Q376" s="189">
        <v>9.0000000000000006E-5</v>
      </c>
      <c r="R376" s="189">
        <f>Q376*H376</f>
        <v>3.6000000000000002E-4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339</v>
      </c>
      <c r="AT376" s="191" t="s">
        <v>145</v>
      </c>
      <c r="AU376" s="191" t="s">
        <v>86</v>
      </c>
      <c r="AY376" s="19" t="s">
        <v>142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84</v>
      </c>
      <c r="BK376" s="192">
        <f>ROUND(I376*H376,2)</f>
        <v>0</v>
      </c>
      <c r="BL376" s="19" t="s">
        <v>339</v>
      </c>
      <c r="BM376" s="191" t="s">
        <v>3454</v>
      </c>
    </row>
    <row r="377" spans="1:65" s="2" customFormat="1" ht="11.25">
      <c r="A377" s="36"/>
      <c r="B377" s="37"/>
      <c r="C377" s="38"/>
      <c r="D377" s="193" t="s">
        <v>152</v>
      </c>
      <c r="E377" s="38"/>
      <c r="F377" s="194" t="s">
        <v>3455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152</v>
      </c>
      <c r="AU377" s="19" t="s">
        <v>86</v>
      </c>
    </row>
    <row r="378" spans="1:65" s="2" customFormat="1" ht="16.5" customHeight="1">
      <c r="A378" s="36"/>
      <c r="B378" s="37"/>
      <c r="C378" s="180" t="s">
        <v>808</v>
      </c>
      <c r="D378" s="180" t="s">
        <v>145</v>
      </c>
      <c r="E378" s="181" t="s">
        <v>3456</v>
      </c>
      <c r="F378" s="182" t="s">
        <v>3457</v>
      </c>
      <c r="G378" s="183" t="s">
        <v>3458</v>
      </c>
      <c r="H378" s="184">
        <v>1</v>
      </c>
      <c r="I378" s="185"/>
      <c r="J378" s="186">
        <f>ROUND(I378*H378,2)</f>
        <v>0</v>
      </c>
      <c r="K378" s="182" t="s">
        <v>19</v>
      </c>
      <c r="L378" s="41"/>
      <c r="M378" s="187" t="s">
        <v>19</v>
      </c>
      <c r="N378" s="188" t="s">
        <v>47</v>
      </c>
      <c r="O378" s="66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1" t="s">
        <v>339</v>
      </c>
      <c r="AT378" s="191" t="s">
        <v>145</v>
      </c>
      <c r="AU378" s="191" t="s">
        <v>86</v>
      </c>
      <c r="AY378" s="19" t="s">
        <v>142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9" t="s">
        <v>84</v>
      </c>
      <c r="BK378" s="192">
        <f>ROUND(I378*H378,2)</f>
        <v>0</v>
      </c>
      <c r="BL378" s="19" t="s">
        <v>339</v>
      </c>
      <c r="BM378" s="191" t="s">
        <v>3459</v>
      </c>
    </row>
    <row r="379" spans="1:65" s="2" customFormat="1" ht="44.25" customHeight="1">
      <c r="A379" s="36"/>
      <c r="B379" s="37"/>
      <c r="C379" s="180" t="s">
        <v>814</v>
      </c>
      <c r="D379" s="180" t="s">
        <v>145</v>
      </c>
      <c r="E379" s="181" t="s">
        <v>3460</v>
      </c>
      <c r="F379" s="182" t="s">
        <v>3461</v>
      </c>
      <c r="G379" s="183" t="s">
        <v>3260</v>
      </c>
      <c r="H379" s="252"/>
      <c r="I379" s="185"/>
      <c r="J379" s="186">
        <f>ROUND(I379*H379,2)</f>
        <v>0</v>
      </c>
      <c r="K379" s="182" t="s">
        <v>149</v>
      </c>
      <c r="L379" s="41"/>
      <c r="M379" s="187" t="s">
        <v>19</v>
      </c>
      <c r="N379" s="188" t="s">
        <v>47</v>
      </c>
      <c r="O379" s="66"/>
      <c r="P379" s="189">
        <f>O379*H379</f>
        <v>0</v>
      </c>
      <c r="Q379" s="189">
        <v>0</v>
      </c>
      <c r="R379" s="189">
        <f>Q379*H379</f>
        <v>0</v>
      </c>
      <c r="S379" s="189">
        <v>0</v>
      </c>
      <c r="T379" s="190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1" t="s">
        <v>339</v>
      </c>
      <c r="AT379" s="191" t="s">
        <v>145</v>
      </c>
      <c r="AU379" s="191" t="s">
        <v>86</v>
      </c>
      <c r="AY379" s="19" t="s">
        <v>142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84</v>
      </c>
      <c r="BK379" s="192">
        <f>ROUND(I379*H379,2)</f>
        <v>0</v>
      </c>
      <c r="BL379" s="19" t="s">
        <v>339</v>
      </c>
      <c r="BM379" s="191" t="s">
        <v>3462</v>
      </c>
    </row>
    <row r="380" spans="1:65" s="2" customFormat="1" ht="11.25">
      <c r="A380" s="36"/>
      <c r="B380" s="37"/>
      <c r="C380" s="38"/>
      <c r="D380" s="193" t="s">
        <v>152</v>
      </c>
      <c r="E380" s="38"/>
      <c r="F380" s="194" t="s">
        <v>3463</v>
      </c>
      <c r="G380" s="38"/>
      <c r="H380" s="38"/>
      <c r="I380" s="195"/>
      <c r="J380" s="38"/>
      <c r="K380" s="38"/>
      <c r="L380" s="41"/>
      <c r="M380" s="196"/>
      <c r="N380" s="197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152</v>
      </c>
      <c r="AU380" s="19" t="s">
        <v>86</v>
      </c>
    </row>
    <row r="381" spans="1:65" s="12" customFormat="1" ht="22.9" customHeight="1">
      <c r="B381" s="164"/>
      <c r="C381" s="165"/>
      <c r="D381" s="166" t="s">
        <v>75</v>
      </c>
      <c r="E381" s="178" t="s">
        <v>3464</v>
      </c>
      <c r="F381" s="178" t="s">
        <v>3465</v>
      </c>
      <c r="G381" s="165"/>
      <c r="H381" s="165"/>
      <c r="I381" s="168"/>
      <c r="J381" s="179">
        <f>BK381</f>
        <v>0</v>
      </c>
      <c r="K381" s="165"/>
      <c r="L381" s="170"/>
      <c r="M381" s="171"/>
      <c r="N381" s="172"/>
      <c r="O381" s="172"/>
      <c r="P381" s="173">
        <f>SUM(P382:P385)</f>
        <v>0</v>
      </c>
      <c r="Q381" s="172"/>
      <c r="R381" s="173">
        <f>SUM(R382:R385)</f>
        <v>1.66E-2</v>
      </c>
      <c r="S381" s="172"/>
      <c r="T381" s="174">
        <f>SUM(T382:T385)</f>
        <v>0</v>
      </c>
      <c r="AR381" s="175" t="s">
        <v>86</v>
      </c>
      <c r="AT381" s="176" t="s">
        <v>75</v>
      </c>
      <c r="AU381" s="176" t="s">
        <v>84</v>
      </c>
      <c r="AY381" s="175" t="s">
        <v>142</v>
      </c>
      <c r="BK381" s="177">
        <f>SUM(BK382:BK385)</f>
        <v>0</v>
      </c>
    </row>
    <row r="382" spans="1:65" s="2" customFormat="1" ht="49.15" customHeight="1">
      <c r="A382" s="36"/>
      <c r="B382" s="37"/>
      <c r="C382" s="180" t="s">
        <v>819</v>
      </c>
      <c r="D382" s="180" t="s">
        <v>145</v>
      </c>
      <c r="E382" s="181" t="s">
        <v>3466</v>
      </c>
      <c r="F382" s="182" t="s">
        <v>3467</v>
      </c>
      <c r="G382" s="183" t="s">
        <v>3401</v>
      </c>
      <c r="H382" s="184">
        <v>1</v>
      </c>
      <c r="I382" s="185"/>
      <c r="J382" s="186">
        <f>ROUND(I382*H382,2)</f>
        <v>0</v>
      </c>
      <c r="K382" s="182" t="s">
        <v>149</v>
      </c>
      <c r="L382" s="41"/>
      <c r="M382" s="187" t="s">
        <v>19</v>
      </c>
      <c r="N382" s="188" t="s">
        <v>47</v>
      </c>
      <c r="O382" s="66"/>
      <c r="P382" s="189">
        <f>O382*H382</f>
        <v>0</v>
      </c>
      <c r="Q382" s="189">
        <v>1.66E-2</v>
      </c>
      <c r="R382" s="189">
        <f>Q382*H382</f>
        <v>1.66E-2</v>
      </c>
      <c r="S382" s="189">
        <v>0</v>
      </c>
      <c r="T382" s="19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339</v>
      </c>
      <c r="AT382" s="191" t="s">
        <v>145</v>
      </c>
      <c r="AU382" s="191" t="s">
        <v>86</v>
      </c>
      <c r="AY382" s="19" t="s">
        <v>142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84</v>
      </c>
      <c r="BK382" s="192">
        <f>ROUND(I382*H382,2)</f>
        <v>0</v>
      </c>
      <c r="BL382" s="19" t="s">
        <v>339</v>
      </c>
      <c r="BM382" s="191" t="s">
        <v>3468</v>
      </c>
    </row>
    <row r="383" spans="1:65" s="2" customFormat="1" ht="11.25">
      <c r="A383" s="36"/>
      <c r="B383" s="37"/>
      <c r="C383" s="38"/>
      <c r="D383" s="193" t="s">
        <v>152</v>
      </c>
      <c r="E383" s="38"/>
      <c r="F383" s="194" t="s">
        <v>3469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152</v>
      </c>
      <c r="AU383" s="19" t="s">
        <v>86</v>
      </c>
    </row>
    <row r="384" spans="1:65" s="2" customFormat="1" ht="44.25" customHeight="1">
      <c r="A384" s="36"/>
      <c r="B384" s="37"/>
      <c r="C384" s="180" t="s">
        <v>825</v>
      </c>
      <c r="D384" s="180" t="s">
        <v>145</v>
      </c>
      <c r="E384" s="181" t="s">
        <v>3470</v>
      </c>
      <c r="F384" s="182" t="s">
        <v>3471</v>
      </c>
      <c r="G384" s="183" t="s">
        <v>3260</v>
      </c>
      <c r="H384" s="252"/>
      <c r="I384" s="185"/>
      <c r="J384" s="186">
        <f>ROUND(I384*H384,2)</f>
        <v>0</v>
      </c>
      <c r="K384" s="182" t="s">
        <v>149</v>
      </c>
      <c r="L384" s="41"/>
      <c r="M384" s="187" t="s">
        <v>19</v>
      </c>
      <c r="N384" s="188" t="s">
        <v>47</v>
      </c>
      <c r="O384" s="66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339</v>
      </c>
      <c r="AT384" s="191" t="s">
        <v>145</v>
      </c>
      <c r="AU384" s="191" t="s">
        <v>86</v>
      </c>
      <c r="AY384" s="19" t="s">
        <v>142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84</v>
      </c>
      <c r="BK384" s="192">
        <f>ROUND(I384*H384,2)</f>
        <v>0</v>
      </c>
      <c r="BL384" s="19" t="s">
        <v>339</v>
      </c>
      <c r="BM384" s="191" t="s">
        <v>3472</v>
      </c>
    </row>
    <row r="385" spans="1:65" s="2" customFormat="1" ht="11.25">
      <c r="A385" s="36"/>
      <c r="B385" s="37"/>
      <c r="C385" s="38"/>
      <c r="D385" s="193" t="s">
        <v>152</v>
      </c>
      <c r="E385" s="38"/>
      <c r="F385" s="194" t="s">
        <v>3473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152</v>
      </c>
      <c r="AU385" s="19" t="s">
        <v>86</v>
      </c>
    </row>
    <row r="386" spans="1:65" s="12" customFormat="1" ht="25.9" customHeight="1">
      <c r="B386" s="164"/>
      <c r="C386" s="165"/>
      <c r="D386" s="166" t="s">
        <v>75</v>
      </c>
      <c r="E386" s="167" t="s">
        <v>139</v>
      </c>
      <c r="F386" s="167" t="s">
        <v>140</v>
      </c>
      <c r="G386" s="165"/>
      <c r="H386" s="165"/>
      <c r="I386" s="168"/>
      <c r="J386" s="169">
        <f>BK386</f>
        <v>0</v>
      </c>
      <c r="K386" s="165"/>
      <c r="L386" s="170"/>
      <c r="M386" s="171"/>
      <c r="N386" s="172"/>
      <c r="O386" s="172"/>
      <c r="P386" s="173">
        <f>P387</f>
        <v>0</v>
      </c>
      <c r="Q386" s="172"/>
      <c r="R386" s="173">
        <f>R387</f>
        <v>5.1900000000000002E-3</v>
      </c>
      <c r="S386" s="172"/>
      <c r="T386" s="174">
        <f>T387</f>
        <v>0</v>
      </c>
      <c r="AR386" s="175" t="s">
        <v>141</v>
      </c>
      <c r="AT386" s="176" t="s">
        <v>75</v>
      </c>
      <c r="AU386" s="176" t="s">
        <v>76</v>
      </c>
      <c r="AY386" s="175" t="s">
        <v>142</v>
      </c>
      <c r="BK386" s="177">
        <f>BK387</f>
        <v>0</v>
      </c>
    </row>
    <row r="387" spans="1:65" s="12" customFormat="1" ht="22.9" customHeight="1">
      <c r="B387" s="164"/>
      <c r="C387" s="165"/>
      <c r="D387" s="166" t="s">
        <v>75</v>
      </c>
      <c r="E387" s="178" t="s">
        <v>143</v>
      </c>
      <c r="F387" s="178" t="s">
        <v>144</v>
      </c>
      <c r="G387" s="165"/>
      <c r="H387" s="165"/>
      <c r="I387" s="168"/>
      <c r="J387" s="179">
        <f>BK387</f>
        <v>0</v>
      </c>
      <c r="K387" s="165"/>
      <c r="L387" s="170"/>
      <c r="M387" s="171"/>
      <c r="N387" s="172"/>
      <c r="O387" s="172"/>
      <c r="P387" s="173">
        <f>SUM(P388:P398)</f>
        <v>0</v>
      </c>
      <c r="Q387" s="172"/>
      <c r="R387" s="173">
        <f>SUM(R388:R398)</f>
        <v>5.1900000000000002E-3</v>
      </c>
      <c r="S387" s="172"/>
      <c r="T387" s="174">
        <f>SUM(T388:T398)</f>
        <v>0</v>
      </c>
      <c r="AR387" s="175" t="s">
        <v>141</v>
      </c>
      <c r="AT387" s="176" t="s">
        <v>75</v>
      </c>
      <c r="AU387" s="176" t="s">
        <v>84</v>
      </c>
      <c r="AY387" s="175" t="s">
        <v>142</v>
      </c>
      <c r="BK387" s="177">
        <f>SUM(BK388:BK398)</f>
        <v>0</v>
      </c>
    </row>
    <row r="388" spans="1:65" s="2" customFormat="1" ht="24.2" customHeight="1">
      <c r="A388" s="36"/>
      <c r="B388" s="37"/>
      <c r="C388" s="180" t="s">
        <v>830</v>
      </c>
      <c r="D388" s="180" t="s">
        <v>145</v>
      </c>
      <c r="E388" s="181" t="s">
        <v>3474</v>
      </c>
      <c r="F388" s="182" t="s">
        <v>3475</v>
      </c>
      <c r="G388" s="183" t="s">
        <v>414</v>
      </c>
      <c r="H388" s="184">
        <v>148.5</v>
      </c>
      <c r="I388" s="185"/>
      <c r="J388" s="186">
        <f>ROUND(I388*H388,2)</f>
        <v>0</v>
      </c>
      <c r="K388" s="182" t="s">
        <v>149</v>
      </c>
      <c r="L388" s="41"/>
      <c r="M388" s="187" t="s">
        <v>19</v>
      </c>
      <c r="N388" s="188" t="s">
        <v>47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150</v>
      </c>
      <c r="AT388" s="191" t="s">
        <v>145</v>
      </c>
      <c r="AU388" s="191" t="s">
        <v>86</v>
      </c>
      <c r="AY388" s="19" t="s">
        <v>142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84</v>
      </c>
      <c r="BK388" s="192">
        <f>ROUND(I388*H388,2)</f>
        <v>0</v>
      </c>
      <c r="BL388" s="19" t="s">
        <v>150</v>
      </c>
      <c r="BM388" s="191" t="s">
        <v>3476</v>
      </c>
    </row>
    <row r="389" spans="1:65" s="2" customFormat="1" ht="11.25">
      <c r="A389" s="36"/>
      <c r="B389" s="37"/>
      <c r="C389" s="38"/>
      <c r="D389" s="193" t="s">
        <v>152</v>
      </c>
      <c r="E389" s="38"/>
      <c r="F389" s="194" t="s">
        <v>3477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152</v>
      </c>
      <c r="AU389" s="19" t="s">
        <v>86</v>
      </c>
    </row>
    <row r="390" spans="1:65" s="13" customFormat="1" ht="11.25">
      <c r="B390" s="206"/>
      <c r="C390" s="207"/>
      <c r="D390" s="198" t="s">
        <v>254</v>
      </c>
      <c r="E390" s="208" t="s">
        <v>19</v>
      </c>
      <c r="F390" s="209" t="s">
        <v>3478</v>
      </c>
      <c r="G390" s="207"/>
      <c r="H390" s="210">
        <v>148.5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254</v>
      </c>
      <c r="AU390" s="216" t="s">
        <v>86</v>
      </c>
      <c r="AV390" s="13" t="s">
        <v>86</v>
      </c>
      <c r="AW390" s="13" t="s">
        <v>37</v>
      </c>
      <c r="AX390" s="13" t="s">
        <v>84</v>
      </c>
      <c r="AY390" s="216" t="s">
        <v>142</v>
      </c>
    </row>
    <row r="391" spans="1:65" s="2" customFormat="1" ht="33" customHeight="1">
      <c r="A391" s="36"/>
      <c r="B391" s="37"/>
      <c r="C391" s="180" t="s">
        <v>835</v>
      </c>
      <c r="D391" s="180" t="s">
        <v>145</v>
      </c>
      <c r="E391" s="181" t="s">
        <v>3479</v>
      </c>
      <c r="F391" s="182" t="s">
        <v>3480</v>
      </c>
      <c r="G391" s="183" t="s">
        <v>414</v>
      </c>
      <c r="H391" s="184">
        <v>173</v>
      </c>
      <c r="I391" s="185"/>
      <c r="J391" s="186">
        <f>ROUND(I391*H391,2)</f>
        <v>0</v>
      </c>
      <c r="K391" s="182" t="s">
        <v>149</v>
      </c>
      <c r="L391" s="41"/>
      <c r="M391" s="187" t="s">
        <v>19</v>
      </c>
      <c r="N391" s="188" t="s">
        <v>47</v>
      </c>
      <c r="O391" s="66"/>
      <c r="P391" s="189">
        <f>O391*H391</f>
        <v>0</v>
      </c>
      <c r="Q391" s="189">
        <v>1.0000000000000001E-5</v>
      </c>
      <c r="R391" s="189">
        <f>Q391*H391</f>
        <v>1.7300000000000002E-3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150</v>
      </c>
      <c r="AT391" s="191" t="s">
        <v>145</v>
      </c>
      <c r="AU391" s="191" t="s">
        <v>86</v>
      </c>
      <c r="AY391" s="19" t="s">
        <v>142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84</v>
      </c>
      <c r="BK391" s="192">
        <f>ROUND(I391*H391,2)</f>
        <v>0</v>
      </c>
      <c r="BL391" s="19" t="s">
        <v>150</v>
      </c>
      <c r="BM391" s="191" t="s">
        <v>3481</v>
      </c>
    </row>
    <row r="392" spans="1:65" s="2" customFormat="1" ht="11.25">
      <c r="A392" s="36"/>
      <c r="B392" s="37"/>
      <c r="C392" s="38"/>
      <c r="D392" s="193" t="s">
        <v>152</v>
      </c>
      <c r="E392" s="38"/>
      <c r="F392" s="194" t="s">
        <v>3482</v>
      </c>
      <c r="G392" s="38"/>
      <c r="H392" s="38"/>
      <c r="I392" s="195"/>
      <c r="J392" s="38"/>
      <c r="K392" s="38"/>
      <c r="L392" s="41"/>
      <c r="M392" s="196"/>
      <c r="N392" s="19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152</v>
      </c>
      <c r="AU392" s="19" t="s">
        <v>86</v>
      </c>
    </row>
    <row r="393" spans="1:65" s="2" customFormat="1" ht="37.9" customHeight="1">
      <c r="A393" s="36"/>
      <c r="B393" s="37"/>
      <c r="C393" s="180" t="s">
        <v>840</v>
      </c>
      <c r="D393" s="180" t="s">
        <v>145</v>
      </c>
      <c r="E393" s="181" t="s">
        <v>3483</v>
      </c>
      <c r="F393" s="182" t="s">
        <v>3484</v>
      </c>
      <c r="G393" s="183" t="s">
        <v>414</v>
      </c>
      <c r="H393" s="184">
        <v>173</v>
      </c>
      <c r="I393" s="185"/>
      <c r="J393" s="186">
        <f>ROUND(I393*H393,2)</f>
        <v>0</v>
      </c>
      <c r="K393" s="182" t="s">
        <v>149</v>
      </c>
      <c r="L393" s="41"/>
      <c r="M393" s="187" t="s">
        <v>19</v>
      </c>
      <c r="N393" s="188" t="s">
        <v>47</v>
      </c>
      <c r="O393" s="66"/>
      <c r="P393" s="189">
        <f>O393*H393</f>
        <v>0</v>
      </c>
      <c r="Q393" s="189">
        <v>2.0000000000000002E-5</v>
      </c>
      <c r="R393" s="189">
        <f>Q393*H393</f>
        <v>3.4600000000000004E-3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150</v>
      </c>
      <c r="AT393" s="191" t="s">
        <v>145</v>
      </c>
      <c r="AU393" s="191" t="s">
        <v>86</v>
      </c>
      <c r="AY393" s="19" t="s">
        <v>142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84</v>
      </c>
      <c r="BK393" s="192">
        <f>ROUND(I393*H393,2)</f>
        <v>0</v>
      </c>
      <c r="BL393" s="19" t="s">
        <v>150</v>
      </c>
      <c r="BM393" s="191" t="s">
        <v>3485</v>
      </c>
    </row>
    <row r="394" spans="1:65" s="2" customFormat="1" ht="11.25">
      <c r="A394" s="36"/>
      <c r="B394" s="37"/>
      <c r="C394" s="38"/>
      <c r="D394" s="193" t="s">
        <v>152</v>
      </c>
      <c r="E394" s="38"/>
      <c r="F394" s="194" t="s">
        <v>3486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152</v>
      </c>
      <c r="AU394" s="19" t="s">
        <v>86</v>
      </c>
    </row>
    <row r="395" spans="1:65" s="13" customFormat="1" ht="11.25">
      <c r="B395" s="206"/>
      <c r="C395" s="207"/>
      <c r="D395" s="198" t="s">
        <v>254</v>
      </c>
      <c r="E395" s="208" t="s">
        <v>19</v>
      </c>
      <c r="F395" s="209" t="s">
        <v>3487</v>
      </c>
      <c r="G395" s="207"/>
      <c r="H395" s="210">
        <v>173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254</v>
      </c>
      <c r="AU395" s="216" t="s">
        <v>86</v>
      </c>
      <c r="AV395" s="13" t="s">
        <v>86</v>
      </c>
      <c r="AW395" s="13" t="s">
        <v>37</v>
      </c>
      <c r="AX395" s="13" t="s">
        <v>76</v>
      </c>
      <c r="AY395" s="216" t="s">
        <v>142</v>
      </c>
    </row>
    <row r="396" spans="1:65" s="14" customFormat="1" ht="11.25">
      <c r="B396" s="217"/>
      <c r="C396" s="218"/>
      <c r="D396" s="198" t="s">
        <v>254</v>
      </c>
      <c r="E396" s="219" t="s">
        <v>19</v>
      </c>
      <c r="F396" s="220" t="s">
        <v>266</v>
      </c>
      <c r="G396" s="218"/>
      <c r="H396" s="221">
        <v>173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254</v>
      </c>
      <c r="AU396" s="227" t="s">
        <v>86</v>
      </c>
      <c r="AV396" s="14" t="s">
        <v>167</v>
      </c>
      <c r="AW396" s="14" t="s">
        <v>37</v>
      </c>
      <c r="AX396" s="14" t="s">
        <v>84</v>
      </c>
      <c r="AY396" s="227" t="s">
        <v>142</v>
      </c>
    </row>
    <row r="397" spans="1:65" s="2" customFormat="1" ht="16.5" customHeight="1">
      <c r="A397" s="36"/>
      <c r="B397" s="37"/>
      <c r="C397" s="180" t="s">
        <v>845</v>
      </c>
      <c r="D397" s="180" t="s">
        <v>145</v>
      </c>
      <c r="E397" s="181" t="s">
        <v>3020</v>
      </c>
      <c r="F397" s="182" t="s">
        <v>3021</v>
      </c>
      <c r="G397" s="183" t="s">
        <v>3022</v>
      </c>
      <c r="H397" s="184">
        <v>2</v>
      </c>
      <c r="I397" s="185"/>
      <c r="J397" s="186">
        <f>ROUND(I397*H397,2)</f>
        <v>0</v>
      </c>
      <c r="K397" s="182" t="s">
        <v>19</v>
      </c>
      <c r="L397" s="41"/>
      <c r="M397" s="187" t="s">
        <v>19</v>
      </c>
      <c r="N397" s="188" t="s">
        <v>47</v>
      </c>
      <c r="O397" s="6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150</v>
      </c>
      <c r="AT397" s="191" t="s">
        <v>145</v>
      </c>
      <c r="AU397" s="191" t="s">
        <v>86</v>
      </c>
      <c r="AY397" s="19" t="s">
        <v>142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84</v>
      </c>
      <c r="BK397" s="192">
        <f>ROUND(I397*H397,2)</f>
        <v>0</v>
      </c>
      <c r="BL397" s="19" t="s">
        <v>150</v>
      </c>
      <c r="BM397" s="191" t="s">
        <v>3488</v>
      </c>
    </row>
    <row r="398" spans="1:65" s="2" customFormat="1" ht="16.5" customHeight="1">
      <c r="A398" s="36"/>
      <c r="B398" s="37"/>
      <c r="C398" s="180" t="s">
        <v>850</v>
      </c>
      <c r="D398" s="180" t="s">
        <v>145</v>
      </c>
      <c r="E398" s="181" t="s">
        <v>3025</v>
      </c>
      <c r="F398" s="182" t="s">
        <v>3026</v>
      </c>
      <c r="G398" s="183" t="s">
        <v>514</v>
      </c>
      <c r="H398" s="184">
        <v>1</v>
      </c>
      <c r="I398" s="185"/>
      <c r="J398" s="186">
        <f>ROUND(I398*H398,2)</f>
        <v>0</v>
      </c>
      <c r="K398" s="182" t="s">
        <v>19</v>
      </c>
      <c r="L398" s="41"/>
      <c r="M398" s="248" t="s">
        <v>19</v>
      </c>
      <c r="N398" s="249" t="s">
        <v>47</v>
      </c>
      <c r="O398" s="202"/>
      <c r="P398" s="250">
        <f>O398*H398</f>
        <v>0</v>
      </c>
      <c r="Q398" s="250">
        <v>0</v>
      </c>
      <c r="R398" s="250">
        <f>Q398*H398</f>
        <v>0</v>
      </c>
      <c r="S398" s="250">
        <v>0</v>
      </c>
      <c r="T398" s="251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150</v>
      </c>
      <c r="AT398" s="191" t="s">
        <v>145</v>
      </c>
      <c r="AU398" s="191" t="s">
        <v>86</v>
      </c>
      <c r="AY398" s="19" t="s">
        <v>142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84</v>
      </c>
      <c r="BK398" s="192">
        <f>ROUND(I398*H398,2)</f>
        <v>0</v>
      </c>
      <c r="BL398" s="19" t="s">
        <v>150</v>
      </c>
      <c r="BM398" s="191" t="s">
        <v>3489</v>
      </c>
    </row>
    <row r="399" spans="1:65" s="2" customFormat="1" ht="6.95" customHeight="1">
      <c r="A399" s="36"/>
      <c r="B399" s="49"/>
      <c r="C399" s="50"/>
      <c r="D399" s="50"/>
      <c r="E399" s="50"/>
      <c r="F399" s="50"/>
      <c r="G399" s="50"/>
      <c r="H399" s="50"/>
      <c r="I399" s="50"/>
      <c r="J399" s="50"/>
      <c r="K399" s="50"/>
      <c r="L399" s="41"/>
      <c r="M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</row>
  </sheetData>
  <sheetProtection algorithmName="SHA-512" hashValue="0zsnNpN1czMdOJGiYqYoWmUzxEvKZJXvGXVzioBLzuE0rIbWaBEuAzyD8nvOSgTYzM13Sf4N/PtNgs1idioH7w==" saltValue="IfCfw71o9jesqyn1Mlv8j66KZbAoO0yQ3GWPzGI6JrLX1945kC4MQbvpgNfA65NgyfMLzwy5Qr0TYYs28MYvQw==" spinCount="100000" sheet="1" objects="1" scenarios="1" formatColumns="0" formatRows="0" autoFilter="0"/>
  <autoFilter ref="C96:K398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/>
    <hyperlink ref="F111" r:id="rId2"/>
    <hyperlink ref="F134" r:id="rId3"/>
    <hyperlink ref="F138" r:id="rId4"/>
    <hyperlink ref="F140" r:id="rId5"/>
    <hyperlink ref="F148" r:id="rId6"/>
    <hyperlink ref="F152" r:id="rId7"/>
    <hyperlink ref="F154" r:id="rId8"/>
    <hyperlink ref="F158" r:id="rId9"/>
    <hyperlink ref="F166" r:id="rId10"/>
    <hyperlink ref="F170" r:id="rId11"/>
    <hyperlink ref="F177" r:id="rId12"/>
    <hyperlink ref="F182" r:id="rId13"/>
    <hyperlink ref="F186" r:id="rId14"/>
    <hyperlink ref="F188" r:id="rId15"/>
    <hyperlink ref="F190" r:id="rId16"/>
    <hyperlink ref="F192" r:id="rId17"/>
    <hyperlink ref="F194" r:id="rId18"/>
    <hyperlink ref="F196" r:id="rId19"/>
    <hyperlink ref="F198" r:id="rId20"/>
    <hyperlink ref="F204" r:id="rId21"/>
    <hyperlink ref="F210" r:id="rId22"/>
    <hyperlink ref="F214" r:id="rId23"/>
    <hyperlink ref="F218" r:id="rId24"/>
    <hyperlink ref="F222" r:id="rId25"/>
    <hyperlink ref="F226" r:id="rId26"/>
    <hyperlink ref="F231" r:id="rId27"/>
    <hyperlink ref="F233" r:id="rId28"/>
    <hyperlink ref="F235" r:id="rId29"/>
    <hyperlink ref="F237" r:id="rId30"/>
    <hyperlink ref="F240" r:id="rId31"/>
    <hyperlink ref="F245" r:id="rId32"/>
    <hyperlink ref="F248" r:id="rId33"/>
    <hyperlink ref="F251" r:id="rId34"/>
    <hyperlink ref="F253" r:id="rId35"/>
    <hyperlink ref="F255" r:id="rId36"/>
    <hyperlink ref="F257" r:id="rId37"/>
    <hyperlink ref="F260" r:id="rId38"/>
    <hyperlink ref="F263" r:id="rId39"/>
    <hyperlink ref="F265" r:id="rId40"/>
    <hyperlink ref="F268" r:id="rId41"/>
    <hyperlink ref="F273" r:id="rId42"/>
    <hyperlink ref="F277" r:id="rId43"/>
    <hyperlink ref="F281" r:id="rId44"/>
    <hyperlink ref="F285" r:id="rId45"/>
    <hyperlink ref="F289" r:id="rId46"/>
    <hyperlink ref="F294" r:id="rId47"/>
    <hyperlink ref="F299" r:id="rId48"/>
    <hyperlink ref="F302" r:id="rId49"/>
    <hyperlink ref="F306" r:id="rId50"/>
    <hyperlink ref="F310" r:id="rId51"/>
    <hyperlink ref="F314" r:id="rId52"/>
    <hyperlink ref="F319" r:id="rId53"/>
    <hyperlink ref="F323" r:id="rId54"/>
    <hyperlink ref="F325" r:id="rId55"/>
    <hyperlink ref="F327" r:id="rId56"/>
    <hyperlink ref="F329" r:id="rId57"/>
    <hyperlink ref="F331" r:id="rId58"/>
    <hyperlink ref="F333" r:id="rId59"/>
    <hyperlink ref="F335" r:id="rId60"/>
    <hyperlink ref="F337" r:id="rId61"/>
    <hyperlink ref="F339" r:id="rId62"/>
    <hyperlink ref="F341" r:id="rId63"/>
    <hyperlink ref="F343" r:id="rId64"/>
    <hyperlink ref="F348" r:id="rId65"/>
    <hyperlink ref="F351" r:id="rId66"/>
    <hyperlink ref="F354" r:id="rId67"/>
    <hyperlink ref="F358" r:id="rId68"/>
    <hyperlink ref="F361" r:id="rId69"/>
    <hyperlink ref="F363" r:id="rId70"/>
    <hyperlink ref="F365" r:id="rId71"/>
    <hyperlink ref="F371" r:id="rId72"/>
    <hyperlink ref="F377" r:id="rId73"/>
    <hyperlink ref="F380" r:id="rId74"/>
    <hyperlink ref="F383" r:id="rId75"/>
    <hyperlink ref="F385" r:id="rId76"/>
    <hyperlink ref="F389" r:id="rId77"/>
    <hyperlink ref="F392" r:id="rId78"/>
    <hyperlink ref="F394" r:id="rId7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3490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3491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ROUND((SUM(BE91:BE389)),  2)</f>
        <v>0</v>
      </c>
      <c r="G35" s="36"/>
      <c r="H35" s="36"/>
      <c r="I35" s="126">
        <v>0.21</v>
      </c>
      <c r="J35" s="125">
        <f>ROUND(((SUM(BE91:BE389))*I35),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ROUND((SUM(BF91:BF389)),  2)</f>
        <v>0</v>
      </c>
      <c r="G36" s="36"/>
      <c r="H36" s="36"/>
      <c r="I36" s="126">
        <v>0.15</v>
      </c>
      <c r="J36" s="125">
        <f>ROUND(((SUM(BF91:BF389))*I36),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ROUND((SUM(BG91:BG389)),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ROUND((SUM(BH91:BH389)),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ROUND((SUM(BI91:BI389)),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0105 - D.5 Elektroinstalace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231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3492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3493</v>
      </c>
      <c r="E66" s="145"/>
      <c r="F66" s="145"/>
      <c r="G66" s="145"/>
      <c r="H66" s="145"/>
      <c r="I66" s="145"/>
      <c r="J66" s="146">
        <f>J307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3494</v>
      </c>
      <c r="E67" s="150"/>
      <c r="F67" s="150"/>
      <c r="G67" s="150"/>
      <c r="H67" s="150"/>
      <c r="I67" s="150"/>
      <c r="J67" s="151">
        <f>J308</f>
        <v>0</v>
      </c>
      <c r="K67" s="99"/>
      <c r="L67" s="152"/>
    </row>
    <row r="68" spans="1:31" s="9" customFormat="1" ht="24.95" customHeight="1">
      <c r="B68" s="142"/>
      <c r="C68" s="143"/>
      <c r="D68" s="144" t="s">
        <v>124</v>
      </c>
      <c r="E68" s="145"/>
      <c r="F68" s="145"/>
      <c r="G68" s="145"/>
      <c r="H68" s="145"/>
      <c r="I68" s="145"/>
      <c r="J68" s="146">
        <f>J378</f>
        <v>0</v>
      </c>
      <c r="K68" s="143"/>
      <c r="L68" s="147"/>
    </row>
    <row r="69" spans="1:31" s="10" customFormat="1" ht="19.899999999999999" customHeight="1">
      <c r="B69" s="148"/>
      <c r="C69" s="99"/>
      <c r="D69" s="149" t="s">
        <v>125</v>
      </c>
      <c r="E69" s="150"/>
      <c r="F69" s="150"/>
      <c r="G69" s="150"/>
      <c r="H69" s="150"/>
      <c r="I69" s="150"/>
      <c r="J69" s="151">
        <f>J379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126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6.25" customHeight="1">
      <c r="A79" s="36"/>
      <c r="B79" s="37"/>
      <c r="C79" s="38"/>
      <c r="D79" s="38"/>
      <c r="E79" s="398" t="str">
        <f>E7</f>
        <v>Školní jídelna - výdejna, Gymnázium, Plzeň, Mikulášské nám. 23, z. č. 670</v>
      </c>
      <c r="F79" s="399"/>
      <c r="G79" s="399"/>
      <c r="H79" s="399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118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8" t="s">
        <v>212</v>
      </c>
      <c r="F81" s="400"/>
      <c r="G81" s="400"/>
      <c r="H81" s="400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213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2" t="str">
        <f>E11</f>
        <v>0105 - D.5 Elektroinstalace</v>
      </c>
      <c r="F83" s="400"/>
      <c r="G83" s="400"/>
      <c r="H83" s="400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kat. č. 1212</v>
      </c>
      <c r="G85" s="38"/>
      <c r="H85" s="38"/>
      <c r="I85" s="31" t="s">
        <v>23</v>
      </c>
      <c r="J85" s="61" t="str">
        <f>IF(J14="","",J14)</f>
        <v>24. 7. 2023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Gymnázium, Plzeň, Mikulášské nám. 23</v>
      </c>
      <c r="G87" s="38"/>
      <c r="H87" s="38"/>
      <c r="I87" s="31" t="s">
        <v>33</v>
      </c>
      <c r="J87" s="34" t="str">
        <f>E23</f>
        <v>Ing. Rudolf Jedlička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IF(E20="","",E20)</f>
        <v>Vyplň údaj</v>
      </c>
      <c r="G88" s="38"/>
      <c r="H88" s="38"/>
      <c r="I88" s="31" t="s">
        <v>38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127</v>
      </c>
      <c r="D90" s="156" t="s">
        <v>61</v>
      </c>
      <c r="E90" s="156" t="s">
        <v>57</v>
      </c>
      <c r="F90" s="156" t="s">
        <v>58</v>
      </c>
      <c r="G90" s="156" t="s">
        <v>128</v>
      </c>
      <c r="H90" s="156" t="s">
        <v>129</v>
      </c>
      <c r="I90" s="156" t="s">
        <v>130</v>
      </c>
      <c r="J90" s="156" t="s">
        <v>122</v>
      </c>
      <c r="K90" s="157" t="s">
        <v>131</v>
      </c>
      <c r="L90" s="158"/>
      <c r="M90" s="70" t="s">
        <v>19</v>
      </c>
      <c r="N90" s="71" t="s">
        <v>46</v>
      </c>
      <c r="O90" s="71" t="s">
        <v>132</v>
      </c>
      <c r="P90" s="71" t="s">
        <v>133</v>
      </c>
      <c r="Q90" s="71" t="s">
        <v>134</v>
      </c>
      <c r="R90" s="71" t="s">
        <v>135</v>
      </c>
      <c r="S90" s="71" t="s">
        <v>136</v>
      </c>
      <c r="T90" s="72" t="s">
        <v>137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138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P92+P307+P378</f>
        <v>0</v>
      </c>
      <c r="Q91" s="74"/>
      <c r="R91" s="161">
        <f>R92+R307+R378</f>
        <v>0.71869519999999998</v>
      </c>
      <c r="S91" s="74"/>
      <c r="T91" s="162">
        <f>T92+T307+T378</f>
        <v>1.06E-3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123</v>
      </c>
      <c r="BK91" s="163">
        <f>BK92+BK307+BK378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1179</v>
      </c>
      <c r="F92" s="167" t="s">
        <v>1180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0.70689400000000002</v>
      </c>
      <c r="S92" s="172"/>
      <c r="T92" s="174">
        <f>T93</f>
        <v>1.06E-3</v>
      </c>
      <c r="AR92" s="175" t="s">
        <v>86</v>
      </c>
      <c r="AT92" s="176" t="s">
        <v>75</v>
      </c>
      <c r="AU92" s="176" t="s">
        <v>76</v>
      </c>
      <c r="AY92" s="175" t="s">
        <v>142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3495</v>
      </c>
      <c r="F93" s="178" t="s">
        <v>3496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SUM(P94:P306)</f>
        <v>0</v>
      </c>
      <c r="Q93" s="172"/>
      <c r="R93" s="173">
        <f>SUM(R94:R306)</f>
        <v>0.70689400000000002</v>
      </c>
      <c r="S93" s="172"/>
      <c r="T93" s="174">
        <f>SUM(T94:T306)</f>
        <v>1.06E-3</v>
      </c>
      <c r="AR93" s="175" t="s">
        <v>86</v>
      </c>
      <c r="AT93" s="176" t="s">
        <v>75</v>
      </c>
      <c r="AU93" s="176" t="s">
        <v>84</v>
      </c>
      <c r="AY93" s="175" t="s">
        <v>142</v>
      </c>
      <c r="BK93" s="177">
        <f>SUM(BK94:BK306)</f>
        <v>0</v>
      </c>
    </row>
    <row r="94" spans="1:65" s="2" customFormat="1" ht="49.15" customHeight="1">
      <c r="A94" s="36"/>
      <c r="B94" s="37"/>
      <c r="C94" s="180" t="s">
        <v>84</v>
      </c>
      <c r="D94" s="180" t="s">
        <v>145</v>
      </c>
      <c r="E94" s="181" t="s">
        <v>3497</v>
      </c>
      <c r="F94" s="182" t="s">
        <v>3498</v>
      </c>
      <c r="G94" s="183" t="s">
        <v>514</v>
      </c>
      <c r="H94" s="184">
        <v>85</v>
      </c>
      <c r="I94" s="185"/>
      <c r="J94" s="186">
        <f>ROUND(I94*H94,2)</f>
        <v>0</v>
      </c>
      <c r="K94" s="182" t="s">
        <v>149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339</v>
      </c>
      <c r="AT94" s="191" t="s">
        <v>145</v>
      </c>
      <c r="AU94" s="191" t="s">
        <v>86</v>
      </c>
      <c r="AY94" s="19" t="s">
        <v>142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339</v>
      </c>
      <c r="BM94" s="191" t="s">
        <v>3499</v>
      </c>
    </row>
    <row r="95" spans="1:65" s="2" customFormat="1" ht="11.25">
      <c r="A95" s="36"/>
      <c r="B95" s="37"/>
      <c r="C95" s="38"/>
      <c r="D95" s="193" t="s">
        <v>152</v>
      </c>
      <c r="E95" s="38"/>
      <c r="F95" s="194" t="s">
        <v>3500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152</v>
      </c>
      <c r="AU95" s="19" t="s">
        <v>86</v>
      </c>
    </row>
    <row r="96" spans="1:65" s="2" customFormat="1" ht="24.2" customHeight="1">
      <c r="A96" s="36"/>
      <c r="B96" s="37"/>
      <c r="C96" s="228" t="s">
        <v>86</v>
      </c>
      <c r="D96" s="228" t="s">
        <v>351</v>
      </c>
      <c r="E96" s="229" t="s">
        <v>3501</v>
      </c>
      <c r="F96" s="230" t="s">
        <v>3502</v>
      </c>
      <c r="G96" s="231" t="s">
        <v>514</v>
      </c>
      <c r="H96" s="232">
        <v>40</v>
      </c>
      <c r="I96" s="233"/>
      <c r="J96" s="234">
        <f>ROUND(I96*H96,2)</f>
        <v>0</v>
      </c>
      <c r="K96" s="230" t="s">
        <v>19</v>
      </c>
      <c r="L96" s="235"/>
      <c r="M96" s="236" t="s">
        <v>19</v>
      </c>
      <c r="N96" s="237" t="s">
        <v>47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437</v>
      </c>
      <c r="AT96" s="191" t="s">
        <v>351</v>
      </c>
      <c r="AU96" s="191" t="s">
        <v>86</v>
      </c>
      <c r="AY96" s="19" t="s">
        <v>142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84</v>
      </c>
      <c r="BK96" s="192">
        <f>ROUND(I96*H96,2)</f>
        <v>0</v>
      </c>
      <c r="BL96" s="19" t="s">
        <v>339</v>
      </c>
      <c r="BM96" s="191" t="s">
        <v>3503</v>
      </c>
    </row>
    <row r="97" spans="1:65" s="2" customFormat="1" ht="21.75" customHeight="1">
      <c r="A97" s="36"/>
      <c r="B97" s="37"/>
      <c r="C97" s="228" t="s">
        <v>161</v>
      </c>
      <c r="D97" s="228" t="s">
        <v>351</v>
      </c>
      <c r="E97" s="229" t="s">
        <v>3504</v>
      </c>
      <c r="F97" s="230" t="s">
        <v>3505</v>
      </c>
      <c r="G97" s="231" t="s">
        <v>514</v>
      </c>
      <c r="H97" s="232">
        <v>15</v>
      </c>
      <c r="I97" s="233"/>
      <c r="J97" s="234">
        <f>ROUND(I97*H97,2)</f>
        <v>0</v>
      </c>
      <c r="K97" s="230" t="s">
        <v>19</v>
      </c>
      <c r="L97" s="235"/>
      <c r="M97" s="236" t="s">
        <v>19</v>
      </c>
      <c r="N97" s="237" t="s">
        <v>47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437</v>
      </c>
      <c r="AT97" s="191" t="s">
        <v>351</v>
      </c>
      <c r="AU97" s="191" t="s">
        <v>86</v>
      </c>
      <c r="AY97" s="19" t="s">
        <v>142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84</v>
      </c>
      <c r="BK97" s="192">
        <f>ROUND(I97*H97,2)</f>
        <v>0</v>
      </c>
      <c r="BL97" s="19" t="s">
        <v>339</v>
      </c>
      <c r="BM97" s="191" t="s">
        <v>3506</v>
      </c>
    </row>
    <row r="98" spans="1:65" s="2" customFormat="1" ht="21.75" customHeight="1">
      <c r="A98" s="36"/>
      <c r="B98" s="37"/>
      <c r="C98" s="228" t="s">
        <v>167</v>
      </c>
      <c r="D98" s="228" t="s">
        <v>351</v>
      </c>
      <c r="E98" s="229" t="s">
        <v>3507</v>
      </c>
      <c r="F98" s="230" t="s">
        <v>3508</v>
      </c>
      <c r="G98" s="231" t="s">
        <v>514</v>
      </c>
      <c r="H98" s="232">
        <v>30</v>
      </c>
      <c r="I98" s="233"/>
      <c r="J98" s="234">
        <f>ROUND(I98*H98,2)</f>
        <v>0</v>
      </c>
      <c r="K98" s="230" t="s">
        <v>19</v>
      </c>
      <c r="L98" s="235"/>
      <c r="M98" s="236" t="s">
        <v>19</v>
      </c>
      <c r="N98" s="237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437</v>
      </c>
      <c r="AT98" s="191" t="s">
        <v>351</v>
      </c>
      <c r="AU98" s="191" t="s">
        <v>86</v>
      </c>
      <c r="AY98" s="19" t="s">
        <v>142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339</v>
      </c>
      <c r="BM98" s="191" t="s">
        <v>3509</v>
      </c>
    </row>
    <row r="99" spans="1:65" s="2" customFormat="1" ht="55.5" customHeight="1">
      <c r="A99" s="36"/>
      <c r="B99" s="37"/>
      <c r="C99" s="180" t="s">
        <v>141</v>
      </c>
      <c r="D99" s="180" t="s">
        <v>145</v>
      </c>
      <c r="E99" s="181" t="s">
        <v>3510</v>
      </c>
      <c r="F99" s="182" t="s">
        <v>3511</v>
      </c>
      <c r="G99" s="183" t="s">
        <v>414</v>
      </c>
      <c r="H99" s="184">
        <v>45</v>
      </c>
      <c r="I99" s="185"/>
      <c r="J99" s="186">
        <f>ROUND(I99*H99,2)</f>
        <v>0</v>
      </c>
      <c r="K99" s="182" t="s">
        <v>149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339</v>
      </c>
      <c r="AT99" s="191" t="s">
        <v>145</v>
      </c>
      <c r="AU99" s="191" t="s">
        <v>86</v>
      </c>
      <c r="AY99" s="19" t="s">
        <v>142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339</v>
      </c>
      <c r="BM99" s="191" t="s">
        <v>3512</v>
      </c>
    </row>
    <row r="100" spans="1:65" s="2" customFormat="1" ht="11.25">
      <c r="A100" s="36"/>
      <c r="B100" s="37"/>
      <c r="C100" s="38"/>
      <c r="D100" s="193" t="s">
        <v>152</v>
      </c>
      <c r="E100" s="38"/>
      <c r="F100" s="194" t="s">
        <v>3513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152</v>
      </c>
      <c r="AU100" s="19" t="s">
        <v>86</v>
      </c>
    </row>
    <row r="101" spans="1:65" s="13" customFormat="1" ht="11.25">
      <c r="B101" s="206"/>
      <c r="C101" s="207"/>
      <c r="D101" s="198" t="s">
        <v>254</v>
      </c>
      <c r="E101" s="208" t="s">
        <v>19</v>
      </c>
      <c r="F101" s="209" t="s">
        <v>3514</v>
      </c>
      <c r="G101" s="207"/>
      <c r="H101" s="210">
        <v>30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254</v>
      </c>
      <c r="AU101" s="216" t="s">
        <v>86</v>
      </c>
      <c r="AV101" s="13" t="s">
        <v>86</v>
      </c>
      <c r="AW101" s="13" t="s">
        <v>37</v>
      </c>
      <c r="AX101" s="13" t="s">
        <v>76</v>
      </c>
      <c r="AY101" s="216" t="s">
        <v>142</v>
      </c>
    </row>
    <row r="102" spans="1:65" s="13" customFormat="1" ht="11.25">
      <c r="B102" s="206"/>
      <c r="C102" s="207"/>
      <c r="D102" s="198" t="s">
        <v>254</v>
      </c>
      <c r="E102" s="208" t="s">
        <v>19</v>
      </c>
      <c r="F102" s="209" t="s">
        <v>3515</v>
      </c>
      <c r="G102" s="207"/>
      <c r="H102" s="210">
        <v>10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254</v>
      </c>
      <c r="AU102" s="216" t="s">
        <v>86</v>
      </c>
      <c r="AV102" s="13" t="s">
        <v>86</v>
      </c>
      <c r="AW102" s="13" t="s">
        <v>37</v>
      </c>
      <c r="AX102" s="13" t="s">
        <v>76</v>
      </c>
      <c r="AY102" s="216" t="s">
        <v>142</v>
      </c>
    </row>
    <row r="103" spans="1:65" s="13" customFormat="1" ht="11.25">
      <c r="B103" s="206"/>
      <c r="C103" s="207"/>
      <c r="D103" s="198" t="s">
        <v>254</v>
      </c>
      <c r="E103" s="208" t="s">
        <v>19</v>
      </c>
      <c r="F103" s="209" t="s">
        <v>3516</v>
      </c>
      <c r="G103" s="207"/>
      <c r="H103" s="210">
        <v>5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254</v>
      </c>
      <c r="AU103" s="216" t="s">
        <v>86</v>
      </c>
      <c r="AV103" s="13" t="s">
        <v>86</v>
      </c>
      <c r="AW103" s="13" t="s">
        <v>37</v>
      </c>
      <c r="AX103" s="13" t="s">
        <v>76</v>
      </c>
      <c r="AY103" s="216" t="s">
        <v>142</v>
      </c>
    </row>
    <row r="104" spans="1:65" s="14" customFormat="1" ht="11.25">
      <c r="B104" s="217"/>
      <c r="C104" s="218"/>
      <c r="D104" s="198" t="s">
        <v>254</v>
      </c>
      <c r="E104" s="219" t="s">
        <v>19</v>
      </c>
      <c r="F104" s="220" t="s">
        <v>266</v>
      </c>
      <c r="G104" s="218"/>
      <c r="H104" s="221">
        <v>45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254</v>
      </c>
      <c r="AU104" s="227" t="s">
        <v>86</v>
      </c>
      <c r="AV104" s="14" t="s">
        <v>167</v>
      </c>
      <c r="AW104" s="14" t="s">
        <v>37</v>
      </c>
      <c r="AX104" s="14" t="s">
        <v>84</v>
      </c>
      <c r="AY104" s="227" t="s">
        <v>142</v>
      </c>
    </row>
    <row r="105" spans="1:65" s="2" customFormat="1" ht="24.2" customHeight="1">
      <c r="A105" s="36"/>
      <c r="B105" s="37"/>
      <c r="C105" s="228" t="s">
        <v>178</v>
      </c>
      <c r="D105" s="228" t="s">
        <v>351</v>
      </c>
      <c r="E105" s="229" t="s">
        <v>3517</v>
      </c>
      <c r="F105" s="230" t="s">
        <v>3518</v>
      </c>
      <c r="G105" s="231" t="s">
        <v>414</v>
      </c>
      <c r="H105" s="232">
        <v>36</v>
      </c>
      <c r="I105" s="233"/>
      <c r="J105" s="234">
        <f>ROUND(I105*H105,2)</f>
        <v>0</v>
      </c>
      <c r="K105" s="230" t="s">
        <v>149</v>
      </c>
      <c r="L105" s="235"/>
      <c r="M105" s="236" t="s">
        <v>19</v>
      </c>
      <c r="N105" s="237" t="s">
        <v>47</v>
      </c>
      <c r="O105" s="66"/>
      <c r="P105" s="189">
        <f>O105*H105</f>
        <v>0</v>
      </c>
      <c r="Q105" s="189">
        <v>6.0000000000000002E-5</v>
      </c>
      <c r="R105" s="189">
        <f>Q105*H105</f>
        <v>2.16E-3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437</v>
      </c>
      <c r="AT105" s="191" t="s">
        <v>351</v>
      </c>
      <c r="AU105" s="191" t="s">
        <v>86</v>
      </c>
      <c r="AY105" s="19" t="s">
        <v>142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339</v>
      </c>
      <c r="BM105" s="191" t="s">
        <v>3519</v>
      </c>
    </row>
    <row r="106" spans="1:65" s="13" customFormat="1" ht="11.25">
      <c r="B106" s="206"/>
      <c r="C106" s="207"/>
      <c r="D106" s="198" t="s">
        <v>254</v>
      </c>
      <c r="E106" s="208" t="s">
        <v>19</v>
      </c>
      <c r="F106" s="209" t="s">
        <v>3514</v>
      </c>
      <c r="G106" s="207"/>
      <c r="H106" s="210">
        <v>30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254</v>
      </c>
      <c r="AU106" s="216" t="s">
        <v>86</v>
      </c>
      <c r="AV106" s="13" t="s">
        <v>86</v>
      </c>
      <c r="AW106" s="13" t="s">
        <v>37</v>
      </c>
      <c r="AX106" s="13" t="s">
        <v>84</v>
      </c>
      <c r="AY106" s="216" t="s">
        <v>142</v>
      </c>
    </row>
    <row r="107" spans="1:65" s="13" customFormat="1" ht="11.25">
      <c r="B107" s="206"/>
      <c r="C107" s="207"/>
      <c r="D107" s="198" t="s">
        <v>254</v>
      </c>
      <c r="E107" s="207"/>
      <c r="F107" s="209" t="s">
        <v>3520</v>
      </c>
      <c r="G107" s="207"/>
      <c r="H107" s="210">
        <v>36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254</v>
      </c>
      <c r="AU107" s="216" t="s">
        <v>86</v>
      </c>
      <c r="AV107" s="13" t="s">
        <v>86</v>
      </c>
      <c r="AW107" s="13" t="s">
        <v>4</v>
      </c>
      <c r="AX107" s="13" t="s">
        <v>84</v>
      </c>
      <c r="AY107" s="216" t="s">
        <v>142</v>
      </c>
    </row>
    <row r="108" spans="1:65" s="2" customFormat="1" ht="24.2" customHeight="1">
      <c r="A108" s="36"/>
      <c r="B108" s="37"/>
      <c r="C108" s="228" t="s">
        <v>184</v>
      </c>
      <c r="D108" s="228" t="s">
        <v>351</v>
      </c>
      <c r="E108" s="229" t="s">
        <v>3521</v>
      </c>
      <c r="F108" s="230" t="s">
        <v>3522</v>
      </c>
      <c r="G108" s="231" t="s">
        <v>414</v>
      </c>
      <c r="H108" s="232">
        <v>12</v>
      </c>
      <c r="I108" s="233"/>
      <c r="J108" s="234">
        <f>ROUND(I108*H108,2)</f>
        <v>0</v>
      </c>
      <c r="K108" s="230" t="s">
        <v>149</v>
      </c>
      <c r="L108" s="235"/>
      <c r="M108" s="236" t="s">
        <v>19</v>
      </c>
      <c r="N108" s="237" t="s">
        <v>47</v>
      </c>
      <c r="O108" s="66"/>
      <c r="P108" s="189">
        <f>O108*H108</f>
        <v>0</v>
      </c>
      <c r="Q108" s="189">
        <v>1.2999999999999999E-4</v>
      </c>
      <c r="R108" s="189">
        <f>Q108*H108</f>
        <v>1.5599999999999998E-3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437</v>
      </c>
      <c r="AT108" s="191" t="s">
        <v>351</v>
      </c>
      <c r="AU108" s="191" t="s">
        <v>86</v>
      </c>
      <c r="AY108" s="19" t="s">
        <v>142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84</v>
      </c>
      <c r="BK108" s="192">
        <f>ROUND(I108*H108,2)</f>
        <v>0</v>
      </c>
      <c r="BL108" s="19" t="s">
        <v>339</v>
      </c>
      <c r="BM108" s="191" t="s">
        <v>3523</v>
      </c>
    </row>
    <row r="109" spans="1:65" s="13" customFormat="1" ht="11.25">
      <c r="B109" s="206"/>
      <c r="C109" s="207"/>
      <c r="D109" s="198" t="s">
        <v>254</v>
      </c>
      <c r="E109" s="208" t="s">
        <v>19</v>
      </c>
      <c r="F109" s="209" t="s">
        <v>3515</v>
      </c>
      <c r="G109" s="207"/>
      <c r="H109" s="210">
        <v>10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254</v>
      </c>
      <c r="AU109" s="216" t="s">
        <v>86</v>
      </c>
      <c r="AV109" s="13" t="s">
        <v>86</v>
      </c>
      <c r="AW109" s="13" t="s">
        <v>37</v>
      </c>
      <c r="AX109" s="13" t="s">
        <v>84</v>
      </c>
      <c r="AY109" s="216" t="s">
        <v>142</v>
      </c>
    </row>
    <row r="110" spans="1:65" s="13" customFormat="1" ht="11.25">
      <c r="B110" s="206"/>
      <c r="C110" s="207"/>
      <c r="D110" s="198" t="s">
        <v>254</v>
      </c>
      <c r="E110" s="207"/>
      <c r="F110" s="209" t="s">
        <v>3524</v>
      </c>
      <c r="G110" s="207"/>
      <c r="H110" s="210">
        <v>12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254</v>
      </c>
      <c r="AU110" s="216" t="s">
        <v>86</v>
      </c>
      <c r="AV110" s="13" t="s">
        <v>86</v>
      </c>
      <c r="AW110" s="13" t="s">
        <v>4</v>
      </c>
      <c r="AX110" s="13" t="s">
        <v>84</v>
      </c>
      <c r="AY110" s="216" t="s">
        <v>142</v>
      </c>
    </row>
    <row r="111" spans="1:65" s="2" customFormat="1" ht="24.2" customHeight="1">
      <c r="A111" s="36"/>
      <c r="B111" s="37"/>
      <c r="C111" s="228" t="s">
        <v>189</v>
      </c>
      <c r="D111" s="228" t="s">
        <v>351</v>
      </c>
      <c r="E111" s="229" t="s">
        <v>3525</v>
      </c>
      <c r="F111" s="230" t="s">
        <v>3526</v>
      </c>
      <c r="G111" s="231" t="s">
        <v>414</v>
      </c>
      <c r="H111" s="232">
        <v>6</v>
      </c>
      <c r="I111" s="233"/>
      <c r="J111" s="234">
        <f>ROUND(I111*H111,2)</f>
        <v>0</v>
      </c>
      <c r="K111" s="230" t="s">
        <v>19</v>
      </c>
      <c r="L111" s="235"/>
      <c r="M111" s="236" t="s">
        <v>19</v>
      </c>
      <c r="N111" s="237" t="s">
        <v>47</v>
      </c>
      <c r="O111" s="66"/>
      <c r="P111" s="189">
        <f>O111*H111</f>
        <v>0</v>
      </c>
      <c r="Q111" s="189">
        <v>1.2999999999999999E-4</v>
      </c>
      <c r="R111" s="189">
        <f>Q111*H111</f>
        <v>7.7999999999999988E-4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437</v>
      </c>
      <c r="AT111" s="191" t="s">
        <v>351</v>
      </c>
      <c r="AU111" s="191" t="s">
        <v>86</v>
      </c>
      <c r="AY111" s="19" t="s">
        <v>142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84</v>
      </c>
      <c r="BK111" s="192">
        <f>ROUND(I111*H111,2)</f>
        <v>0</v>
      </c>
      <c r="BL111" s="19" t="s">
        <v>339</v>
      </c>
      <c r="BM111" s="191" t="s">
        <v>3527</v>
      </c>
    </row>
    <row r="112" spans="1:65" s="13" customFormat="1" ht="11.25">
      <c r="B112" s="206"/>
      <c r="C112" s="207"/>
      <c r="D112" s="198" t="s">
        <v>254</v>
      </c>
      <c r="E112" s="208" t="s">
        <v>19</v>
      </c>
      <c r="F112" s="209" t="s">
        <v>3516</v>
      </c>
      <c r="G112" s="207"/>
      <c r="H112" s="210">
        <v>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254</v>
      </c>
      <c r="AU112" s="216" t="s">
        <v>86</v>
      </c>
      <c r="AV112" s="13" t="s">
        <v>86</v>
      </c>
      <c r="AW112" s="13" t="s">
        <v>37</v>
      </c>
      <c r="AX112" s="13" t="s">
        <v>84</v>
      </c>
      <c r="AY112" s="216" t="s">
        <v>142</v>
      </c>
    </row>
    <row r="113" spans="1:65" s="13" customFormat="1" ht="11.25">
      <c r="B113" s="206"/>
      <c r="C113" s="207"/>
      <c r="D113" s="198" t="s">
        <v>254</v>
      </c>
      <c r="E113" s="207"/>
      <c r="F113" s="209" t="s">
        <v>3528</v>
      </c>
      <c r="G113" s="207"/>
      <c r="H113" s="210">
        <v>6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254</v>
      </c>
      <c r="AU113" s="216" t="s">
        <v>86</v>
      </c>
      <c r="AV113" s="13" t="s">
        <v>86</v>
      </c>
      <c r="AW113" s="13" t="s">
        <v>4</v>
      </c>
      <c r="AX113" s="13" t="s">
        <v>84</v>
      </c>
      <c r="AY113" s="216" t="s">
        <v>142</v>
      </c>
    </row>
    <row r="114" spans="1:65" s="2" customFormat="1" ht="44.25" customHeight="1">
      <c r="A114" s="36"/>
      <c r="B114" s="37"/>
      <c r="C114" s="180" t="s">
        <v>194</v>
      </c>
      <c r="D114" s="180" t="s">
        <v>145</v>
      </c>
      <c r="E114" s="181" t="s">
        <v>3529</v>
      </c>
      <c r="F114" s="182" t="s">
        <v>3530</v>
      </c>
      <c r="G114" s="183" t="s">
        <v>414</v>
      </c>
      <c r="H114" s="184">
        <v>685</v>
      </c>
      <c r="I114" s="185"/>
      <c r="J114" s="186">
        <f>ROUND(I114*H114,2)</f>
        <v>0</v>
      </c>
      <c r="K114" s="182" t="s">
        <v>149</v>
      </c>
      <c r="L114" s="41"/>
      <c r="M114" s="187" t="s">
        <v>19</v>
      </c>
      <c r="N114" s="188" t="s">
        <v>47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339</v>
      </c>
      <c r="AT114" s="191" t="s">
        <v>145</v>
      </c>
      <c r="AU114" s="191" t="s">
        <v>86</v>
      </c>
      <c r="AY114" s="19" t="s">
        <v>142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84</v>
      </c>
      <c r="BK114" s="192">
        <f>ROUND(I114*H114,2)</f>
        <v>0</v>
      </c>
      <c r="BL114" s="19" t="s">
        <v>339</v>
      </c>
      <c r="BM114" s="191" t="s">
        <v>3531</v>
      </c>
    </row>
    <row r="115" spans="1:65" s="2" customFormat="1" ht="11.25">
      <c r="A115" s="36"/>
      <c r="B115" s="37"/>
      <c r="C115" s="38"/>
      <c r="D115" s="193" t="s">
        <v>152</v>
      </c>
      <c r="E115" s="38"/>
      <c r="F115" s="194" t="s">
        <v>3532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152</v>
      </c>
      <c r="AU115" s="19" t="s">
        <v>86</v>
      </c>
    </row>
    <row r="116" spans="1:65" s="13" customFormat="1" ht="11.25">
      <c r="B116" s="206"/>
      <c r="C116" s="207"/>
      <c r="D116" s="198" t="s">
        <v>254</v>
      </c>
      <c r="E116" s="208" t="s">
        <v>19</v>
      </c>
      <c r="F116" s="209" t="s">
        <v>3533</v>
      </c>
      <c r="G116" s="207"/>
      <c r="H116" s="210">
        <v>25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254</v>
      </c>
      <c r="AU116" s="216" t="s">
        <v>86</v>
      </c>
      <c r="AV116" s="13" t="s">
        <v>86</v>
      </c>
      <c r="AW116" s="13" t="s">
        <v>37</v>
      </c>
      <c r="AX116" s="13" t="s">
        <v>76</v>
      </c>
      <c r="AY116" s="216" t="s">
        <v>142</v>
      </c>
    </row>
    <row r="117" spans="1:65" s="13" customFormat="1" ht="11.25">
      <c r="B117" s="206"/>
      <c r="C117" s="207"/>
      <c r="D117" s="198" t="s">
        <v>254</v>
      </c>
      <c r="E117" s="208" t="s">
        <v>19</v>
      </c>
      <c r="F117" s="209" t="s">
        <v>3534</v>
      </c>
      <c r="G117" s="207"/>
      <c r="H117" s="210">
        <v>380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254</v>
      </c>
      <c r="AU117" s="216" t="s">
        <v>86</v>
      </c>
      <c r="AV117" s="13" t="s">
        <v>86</v>
      </c>
      <c r="AW117" s="13" t="s">
        <v>37</v>
      </c>
      <c r="AX117" s="13" t="s">
        <v>76</v>
      </c>
      <c r="AY117" s="216" t="s">
        <v>142</v>
      </c>
    </row>
    <row r="118" spans="1:65" s="13" customFormat="1" ht="11.25">
      <c r="B118" s="206"/>
      <c r="C118" s="207"/>
      <c r="D118" s="198" t="s">
        <v>254</v>
      </c>
      <c r="E118" s="208" t="s">
        <v>19</v>
      </c>
      <c r="F118" s="209" t="s">
        <v>3535</v>
      </c>
      <c r="G118" s="207"/>
      <c r="H118" s="210">
        <v>280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254</v>
      </c>
      <c r="AU118" s="216" t="s">
        <v>86</v>
      </c>
      <c r="AV118" s="13" t="s">
        <v>86</v>
      </c>
      <c r="AW118" s="13" t="s">
        <v>37</v>
      </c>
      <c r="AX118" s="13" t="s">
        <v>76</v>
      </c>
      <c r="AY118" s="216" t="s">
        <v>142</v>
      </c>
    </row>
    <row r="119" spans="1:65" s="14" customFormat="1" ht="11.25">
      <c r="B119" s="217"/>
      <c r="C119" s="218"/>
      <c r="D119" s="198" t="s">
        <v>254</v>
      </c>
      <c r="E119" s="219" t="s">
        <v>19</v>
      </c>
      <c r="F119" s="220" t="s">
        <v>266</v>
      </c>
      <c r="G119" s="218"/>
      <c r="H119" s="221">
        <v>685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254</v>
      </c>
      <c r="AU119" s="227" t="s">
        <v>86</v>
      </c>
      <c r="AV119" s="14" t="s">
        <v>167</v>
      </c>
      <c r="AW119" s="14" t="s">
        <v>37</v>
      </c>
      <c r="AX119" s="14" t="s">
        <v>84</v>
      </c>
      <c r="AY119" s="227" t="s">
        <v>142</v>
      </c>
    </row>
    <row r="120" spans="1:65" s="2" customFormat="1" ht="24.2" customHeight="1">
      <c r="A120" s="36"/>
      <c r="B120" s="37"/>
      <c r="C120" s="228" t="s">
        <v>200</v>
      </c>
      <c r="D120" s="228" t="s">
        <v>351</v>
      </c>
      <c r="E120" s="229" t="s">
        <v>3536</v>
      </c>
      <c r="F120" s="230" t="s">
        <v>3537</v>
      </c>
      <c r="G120" s="231" t="s">
        <v>414</v>
      </c>
      <c r="H120" s="232">
        <v>486</v>
      </c>
      <c r="I120" s="233"/>
      <c r="J120" s="234">
        <f>ROUND(I120*H120,2)</f>
        <v>0</v>
      </c>
      <c r="K120" s="230" t="s">
        <v>149</v>
      </c>
      <c r="L120" s="235"/>
      <c r="M120" s="236" t="s">
        <v>19</v>
      </c>
      <c r="N120" s="237" t="s">
        <v>47</v>
      </c>
      <c r="O120" s="66"/>
      <c r="P120" s="189">
        <f>O120*H120</f>
        <v>0</v>
      </c>
      <c r="Q120" s="189">
        <v>1.2E-4</v>
      </c>
      <c r="R120" s="189">
        <f>Q120*H120</f>
        <v>5.8320000000000004E-2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437</v>
      </c>
      <c r="AT120" s="191" t="s">
        <v>351</v>
      </c>
      <c r="AU120" s="191" t="s">
        <v>86</v>
      </c>
      <c r="AY120" s="19" t="s">
        <v>142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84</v>
      </c>
      <c r="BK120" s="192">
        <f>ROUND(I120*H120,2)</f>
        <v>0</v>
      </c>
      <c r="BL120" s="19" t="s">
        <v>339</v>
      </c>
      <c r="BM120" s="191" t="s">
        <v>3538</v>
      </c>
    </row>
    <row r="121" spans="1:65" s="13" customFormat="1" ht="11.25">
      <c r="B121" s="206"/>
      <c r="C121" s="207"/>
      <c r="D121" s="198" t="s">
        <v>254</v>
      </c>
      <c r="E121" s="208" t="s">
        <v>19</v>
      </c>
      <c r="F121" s="209" t="s">
        <v>3533</v>
      </c>
      <c r="G121" s="207"/>
      <c r="H121" s="210">
        <v>25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254</v>
      </c>
      <c r="AU121" s="216" t="s">
        <v>86</v>
      </c>
      <c r="AV121" s="13" t="s">
        <v>86</v>
      </c>
      <c r="AW121" s="13" t="s">
        <v>37</v>
      </c>
      <c r="AX121" s="13" t="s">
        <v>76</v>
      </c>
      <c r="AY121" s="216" t="s">
        <v>142</v>
      </c>
    </row>
    <row r="122" spans="1:65" s="13" customFormat="1" ht="11.25">
      <c r="B122" s="206"/>
      <c r="C122" s="207"/>
      <c r="D122" s="198" t="s">
        <v>254</v>
      </c>
      <c r="E122" s="208" t="s">
        <v>19</v>
      </c>
      <c r="F122" s="209" t="s">
        <v>3534</v>
      </c>
      <c r="G122" s="207"/>
      <c r="H122" s="210">
        <v>380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254</v>
      </c>
      <c r="AU122" s="216" t="s">
        <v>86</v>
      </c>
      <c r="AV122" s="13" t="s">
        <v>86</v>
      </c>
      <c r="AW122" s="13" t="s">
        <v>37</v>
      </c>
      <c r="AX122" s="13" t="s">
        <v>76</v>
      </c>
      <c r="AY122" s="216" t="s">
        <v>142</v>
      </c>
    </row>
    <row r="123" spans="1:65" s="14" customFormat="1" ht="11.25">
      <c r="B123" s="217"/>
      <c r="C123" s="218"/>
      <c r="D123" s="198" t="s">
        <v>254</v>
      </c>
      <c r="E123" s="219" t="s">
        <v>19</v>
      </c>
      <c r="F123" s="220" t="s">
        <v>266</v>
      </c>
      <c r="G123" s="218"/>
      <c r="H123" s="221">
        <v>405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254</v>
      </c>
      <c r="AU123" s="227" t="s">
        <v>86</v>
      </c>
      <c r="AV123" s="14" t="s">
        <v>167</v>
      </c>
      <c r="AW123" s="14" t="s">
        <v>37</v>
      </c>
      <c r="AX123" s="14" t="s">
        <v>84</v>
      </c>
      <c r="AY123" s="227" t="s">
        <v>142</v>
      </c>
    </row>
    <row r="124" spans="1:65" s="13" customFormat="1" ht="11.25">
      <c r="B124" s="206"/>
      <c r="C124" s="207"/>
      <c r="D124" s="198" t="s">
        <v>254</v>
      </c>
      <c r="E124" s="207"/>
      <c r="F124" s="209" t="s">
        <v>3539</v>
      </c>
      <c r="G124" s="207"/>
      <c r="H124" s="210">
        <v>486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254</v>
      </c>
      <c r="AU124" s="216" t="s">
        <v>86</v>
      </c>
      <c r="AV124" s="13" t="s">
        <v>86</v>
      </c>
      <c r="AW124" s="13" t="s">
        <v>4</v>
      </c>
      <c r="AX124" s="13" t="s">
        <v>84</v>
      </c>
      <c r="AY124" s="216" t="s">
        <v>142</v>
      </c>
    </row>
    <row r="125" spans="1:65" s="2" customFormat="1" ht="24.2" customHeight="1">
      <c r="A125" s="36"/>
      <c r="B125" s="37"/>
      <c r="C125" s="228" t="s">
        <v>206</v>
      </c>
      <c r="D125" s="228" t="s">
        <v>351</v>
      </c>
      <c r="E125" s="229" t="s">
        <v>3540</v>
      </c>
      <c r="F125" s="230" t="s">
        <v>3541</v>
      </c>
      <c r="G125" s="231" t="s">
        <v>414</v>
      </c>
      <c r="H125" s="232">
        <v>336</v>
      </c>
      <c r="I125" s="233"/>
      <c r="J125" s="234">
        <f>ROUND(I125*H125,2)</f>
        <v>0</v>
      </c>
      <c r="K125" s="230" t="s">
        <v>149</v>
      </c>
      <c r="L125" s="235"/>
      <c r="M125" s="236" t="s">
        <v>19</v>
      </c>
      <c r="N125" s="237" t="s">
        <v>47</v>
      </c>
      <c r="O125" s="66"/>
      <c r="P125" s="189">
        <f>O125*H125</f>
        <v>0</v>
      </c>
      <c r="Q125" s="189">
        <v>1.7000000000000001E-4</v>
      </c>
      <c r="R125" s="189">
        <f>Q125*H125</f>
        <v>5.7120000000000004E-2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437</v>
      </c>
      <c r="AT125" s="191" t="s">
        <v>351</v>
      </c>
      <c r="AU125" s="191" t="s">
        <v>86</v>
      </c>
      <c r="AY125" s="19" t="s">
        <v>142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84</v>
      </c>
      <c r="BK125" s="192">
        <f>ROUND(I125*H125,2)</f>
        <v>0</v>
      </c>
      <c r="BL125" s="19" t="s">
        <v>339</v>
      </c>
      <c r="BM125" s="191" t="s">
        <v>3542</v>
      </c>
    </row>
    <row r="126" spans="1:65" s="13" customFormat="1" ht="11.25">
      <c r="B126" s="206"/>
      <c r="C126" s="207"/>
      <c r="D126" s="198" t="s">
        <v>254</v>
      </c>
      <c r="E126" s="208" t="s">
        <v>19</v>
      </c>
      <c r="F126" s="209" t="s">
        <v>3535</v>
      </c>
      <c r="G126" s="207"/>
      <c r="H126" s="210">
        <v>280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254</v>
      </c>
      <c r="AU126" s="216" t="s">
        <v>86</v>
      </c>
      <c r="AV126" s="13" t="s">
        <v>86</v>
      </c>
      <c r="AW126" s="13" t="s">
        <v>37</v>
      </c>
      <c r="AX126" s="13" t="s">
        <v>84</v>
      </c>
      <c r="AY126" s="216" t="s">
        <v>142</v>
      </c>
    </row>
    <row r="127" spans="1:65" s="13" customFormat="1" ht="11.25">
      <c r="B127" s="206"/>
      <c r="C127" s="207"/>
      <c r="D127" s="198" t="s">
        <v>254</v>
      </c>
      <c r="E127" s="207"/>
      <c r="F127" s="209" t="s">
        <v>3543</v>
      </c>
      <c r="G127" s="207"/>
      <c r="H127" s="210">
        <v>336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254</v>
      </c>
      <c r="AU127" s="216" t="s">
        <v>86</v>
      </c>
      <c r="AV127" s="13" t="s">
        <v>86</v>
      </c>
      <c r="AW127" s="13" t="s">
        <v>4</v>
      </c>
      <c r="AX127" s="13" t="s">
        <v>84</v>
      </c>
      <c r="AY127" s="216" t="s">
        <v>142</v>
      </c>
    </row>
    <row r="128" spans="1:65" s="2" customFormat="1" ht="44.25" customHeight="1">
      <c r="A128" s="36"/>
      <c r="B128" s="37"/>
      <c r="C128" s="180" t="s">
        <v>312</v>
      </c>
      <c r="D128" s="180" t="s">
        <v>145</v>
      </c>
      <c r="E128" s="181" t="s">
        <v>3544</v>
      </c>
      <c r="F128" s="182" t="s">
        <v>3545</v>
      </c>
      <c r="G128" s="183" t="s">
        <v>414</v>
      </c>
      <c r="H128" s="184">
        <v>20</v>
      </c>
      <c r="I128" s="185"/>
      <c r="J128" s="186">
        <f>ROUND(I128*H128,2)</f>
        <v>0</v>
      </c>
      <c r="K128" s="182" t="s">
        <v>149</v>
      </c>
      <c r="L128" s="41"/>
      <c r="M128" s="187" t="s">
        <v>19</v>
      </c>
      <c r="N128" s="188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339</v>
      </c>
      <c r="AT128" s="191" t="s">
        <v>145</v>
      </c>
      <c r="AU128" s="191" t="s">
        <v>86</v>
      </c>
      <c r="AY128" s="19" t="s">
        <v>142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339</v>
      </c>
      <c r="BM128" s="191" t="s">
        <v>3546</v>
      </c>
    </row>
    <row r="129" spans="1:65" s="2" customFormat="1" ht="11.25">
      <c r="A129" s="36"/>
      <c r="B129" s="37"/>
      <c r="C129" s="38"/>
      <c r="D129" s="193" t="s">
        <v>152</v>
      </c>
      <c r="E129" s="38"/>
      <c r="F129" s="194" t="s">
        <v>3547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152</v>
      </c>
      <c r="AU129" s="19" t="s">
        <v>86</v>
      </c>
    </row>
    <row r="130" spans="1:65" s="2" customFormat="1" ht="24.2" customHeight="1">
      <c r="A130" s="36"/>
      <c r="B130" s="37"/>
      <c r="C130" s="228" t="s">
        <v>320</v>
      </c>
      <c r="D130" s="228" t="s">
        <v>351</v>
      </c>
      <c r="E130" s="229" t="s">
        <v>3548</v>
      </c>
      <c r="F130" s="230" t="s">
        <v>3549</v>
      </c>
      <c r="G130" s="231" t="s">
        <v>414</v>
      </c>
      <c r="H130" s="232">
        <v>24</v>
      </c>
      <c r="I130" s="233"/>
      <c r="J130" s="234">
        <f>ROUND(I130*H130,2)</f>
        <v>0</v>
      </c>
      <c r="K130" s="230" t="s">
        <v>149</v>
      </c>
      <c r="L130" s="235"/>
      <c r="M130" s="236" t="s">
        <v>19</v>
      </c>
      <c r="N130" s="237" t="s">
        <v>47</v>
      </c>
      <c r="O130" s="66"/>
      <c r="P130" s="189">
        <f>O130*H130</f>
        <v>0</v>
      </c>
      <c r="Q130" s="189">
        <v>1.3999999999999999E-4</v>
      </c>
      <c r="R130" s="189">
        <f>Q130*H130</f>
        <v>3.3599999999999997E-3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437</v>
      </c>
      <c r="AT130" s="191" t="s">
        <v>351</v>
      </c>
      <c r="AU130" s="191" t="s">
        <v>86</v>
      </c>
      <c r="AY130" s="19" t="s">
        <v>142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84</v>
      </c>
      <c r="BK130" s="192">
        <f>ROUND(I130*H130,2)</f>
        <v>0</v>
      </c>
      <c r="BL130" s="19" t="s">
        <v>339</v>
      </c>
      <c r="BM130" s="191" t="s">
        <v>3550</v>
      </c>
    </row>
    <row r="131" spans="1:65" s="13" customFormat="1" ht="11.25">
      <c r="B131" s="206"/>
      <c r="C131" s="207"/>
      <c r="D131" s="198" t="s">
        <v>254</v>
      </c>
      <c r="E131" s="207"/>
      <c r="F131" s="209" t="s">
        <v>3551</v>
      </c>
      <c r="G131" s="207"/>
      <c r="H131" s="210">
        <v>24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254</v>
      </c>
      <c r="AU131" s="216" t="s">
        <v>86</v>
      </c>
      <c r="AV131" s="13" t="s">
        <v>86</v>
      </c>
      <c r="AW131" s="13" t="s">
        <v>4</v>
      </c>
      <c r="AX131" s="13" t="s">
        <v>84</v>
      </c>
      <c r="AY131" s="216" t="s">
        <v>142</v>
      </c>
    </row>
    <row r="132" spans="1:65" s="2" customFormat="1" ht="44.25" customHeight="1">
      <c r="A132" s="36"/>
      <c r="B132" s="37"/>
      <c r="C132" s="180" t="s">
        <v>328</v>
      </c>
      <c r="D132" s="180" t="s">
        <v>145</v>
      </c>
      <c r="E132" s="181" t="s">
        <v>3552</v>
      </c>
      <c r="F132" s="182" t="s">
        <v>3553</v>
      </c>
      <c r="G132" s="183" t="s">
        <v>414</v>
      </c>
      <c r="H132" s="184">
        <v>90</v>
      </c>
      <c r="I132" s="185"/>
      <c r="J132" s="186">
        <f>ROUND(I132*H132,2)</f>
        <v>0</v>
      </c>
      <c r="K132" s="182" t="s">
        <v>149</v>
      </c>
      <c r="L132" s="41"/>
      <c r="M132" s="187" t="s">
        <v>19</v>
      </c>
      <c r="N132" s="188" t="s">
        <v>47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339</v>
      </c>
      <c r="AT132" s="191" t="s">
        <v>145</v>
      </c>
      <c r="AU132" s="191" t="s">
        <v>86</v>
      </c>
      <c r="AY132" s="19" t="s">
        <v>142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84</v>
      </c>
      <c r="BK132" s="192">
        <f>ROUND(I132*H132,2)</f>
        <v>0</v>
      </c>
      <c r="BL132" s="19" t="s">
        <v>339</v>
      </c>
      <c r="BM132" s="191" t="s">
        <v>3554</v>
      </c>
    </row>
    <row r="133" spans="1:65" s="2" customFormat="1" ht="11.25">
      <c r="A133" s="36"/>
      <c r="B133" s="37"/>
      <c r="C133" s="38"/>
      <c r="D133" s="193" t="s">
        <v>152</v>
      </c>
      <c r="E133" s="38"/>
      <c r="F133" s="194" t="s">
        <v>3555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152</v>
      </c>
      <c r="AU133" s="19" t="s">
        <v>86</v>
      </c>
    </row>
    <row r="134" spans="1:65" s="13" customFormat="1" ht="11.25">
      <c r="B134" s="206"/>
      <c r="C134" s="207"/>
      <c r="D134" s="198" t="s">
        <v>254</v>
      </c>
      <c r="E134" s="208" t="s">
        <v>19</v>
      </c>
      <c r="F134" s="209" t="s">
        <v>3556</v>
      </c>
      <c r="G134" s="207"/>
      <c r="H134" s="210">
        <v>50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254</v>
      </c>
      <c r="AU134" s="216" t="s">
        <v>86</v>
      </c>
      <c r="AV134" s="13" t="s">
        <v>86</v>
      </c>
      <c r="AW134" s="13" t="s">
        <v>37</v>
      </c>
      <c r="AX134" s="13" t="s">
        <v>76</v>
      </c>
      <c r="AY134" s="216" t="s">
        <v>142</v>
      </c>
    </row>
    <row r="135" spans="1:65" s="13" customFormat="1" ht="11.25">
      <c r="B135" s="206"/>
      <c r="C135" s="207"/>
      <c r="D135" s="198" t="s">
        <v>254</v>
      </c>
      <c r="E135" s="208" t="s">
        <v>19</v>
      </c>
      <c r="F135" s="209" t="s">
        <v>3557</v>
      </c>
      <c r="G135" s="207"/>
      <c r="H135" s="210">
        <v>40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254</v>
      </c>
      <c r="AU135" s="216" t="s">
        <v>86</v>
      </c>
      <c r="AV135" s="13" t="s">
        <v>86</v>
      </c>
      <c r="AW135" s="13" t="s">
        <v>37</v>
      </c>
      <c r="AX135" s="13" t="s">
        <v>76</v>
      </c>
      <c r="AY135" s="216" t="s">
        <v>142</v>
      </c>
    </row>
    <row r="136" spans="1:65" s="14" customFormat="1" ht="11.25">
      <c r="B136" s="217"/>
      <c r="C136" s="218"/>
      <c r="D136" s="198" t="s">
        <v>254</v>
      </c>
      <c r="E136" s="219" t="s">
        <v>19</v>
      </c>
      <c r="F136" s="220" t="s">
        <v>266</v>
      </c>
      <c r="G136" s="218"/>
      <c r="H136" s="221">
        <v>90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254</v>
      </c>
      <c r="AU136" s="227" t="s">
        <v>86</v>
      </c>
      <c r="AV136" s="14" t="s">
        <v>167</v>
      </c>
      <c r="AW136" s="14" t="s">
        <v>37</v>
      </c>
      <c r="AX136" s="14" t="s">
        <v>84</v>
      </c>
      <c r="AY136" s="227" t="s">
        <v>142</v>
      </c>
    </row>
    <row r="137" spans="1:65" s="2" customFormat="1" ht="24.2" customHeight="1">
      <c r="A137" s="36"/>
      <c r="B137" s="37"/>
      <c r="C137" s="228" t="s">
        <v>8</v>
      </c>
      <c r="D137" s="228" t="s">
        <v>351</v>
      </c>
      <c r="E137" s="229" t="s">
        <v>3558</v>
      </c>
      <c r="F137" s="230" t="s">
        <v>3559</v>
      </c>
      <c r="G137" s="231" t="s">
        <v>414</v>
      </c>
      <c r="H137" s="232">
        <v>60</v>
      </c>
      <c r="I137" s="233"/>
      <c r="J137" s="234">
        <f>ROUND(I137*H137,2)</f>
        <v>0</v>
      </c>
      <c r="K137" s="230" t="s">
        <v>149</v>
      </c>
      <c r="L137" s="235"/>
      <c r="M137" s="236" t="s">
        <v>19</v>
      </c>
      <c r="N137" s="237" t="s">
        <v>47</v>
      </c>
      <c r="O137" s="66"/>
      <c r="P137" s="189">
        <f>O137*H137</f>
        <v>0</v>
      </c>
      <c r="Q137" s="189">
        <v>1.6000000000000001E-4</v>
      </c>
      <c r="R137" s="189">
        <f>Q137*H137</f>
        <v>9.6000000000000009E-3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437</v>
      </c>
      <c r="AT137" s="191" t="s">
        <v>351</v>
      </c>
      <c r="AU137" s="191" t="s">
        <v>86</v>
      </c>
      <c r="AY137" s="19" t="s">
        <v>142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339</v>
      </c>
      <c r="BM137" s="191" t="s">
        <v>3560</v>
      </c>
    </row>
    <row r="138" spans="1:65" s="13" customFormat="1" ht="11.25">
      <c r="B138" s="206"/>
      <c r="C138" s="207"/>
      <c r="D138" s="198" t="s">
        <v>254</v>
      </c>
      <c r="E138" s="207"/>
      <c r="F138" s="209" t="s">
        <v>3561</v>
      </c>
      <c r="G138" s="207"/>
      <c r="H138" s="210">
        <v>60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254</v>
      </c>
      <c r="AU138" s="216" t="s">
        <v>86</v>
      </c>
      <c r="AV138" s="13" t="s">
        <v>86</v>
      </c>
      <c r="AW138" s="13" t="s">
        <v>4</v>
      </c>
      <c r="AX138" s="13" t="s">
        <v>84</v>
      </c>
      <c r="AY138" s="216" t="s">
        <v>142</v>
      </c>
    </row>
    <row r="139" spans="1:65" s="2" customFormat="1" ht="24.2" customHeight="1">
      <c r="A139" s="36"/>
      <c r="B139" s="37"/>
      <c r="C139" s="228" t="s">
        <v>339</v>
      </c>
      <c r="D139" s="228" t="s">
        <v>351</v>
      </c>
      <c r="E139" s="229" t="s">
        <v>3562</v>
      </c>
      <c r="F139" s="230" t="s">
        <v>3563</v>
      </c>
      <c r="G139" s="231" t="s">
        <v>414</v>
      </c>
      <c r="H139" s="232">
        <v>48</v>
      </c>
      <c r="I139" s="233"/>
      <c r="J139" s="234">
        <f>ROUND(I139*H139,2)</f>
        <v>0</v>
      </c>
      <c r="K139" s="230" t="s">
        <v>149</v>
      </c>
      <c r="L139" s="235"/>
      <c r="M139" s="236" t="s">
        <v>19</v>
      </c>
      <c r="N139" s="237" t="s">
        <v>47</v>
      </c>
      <c r="O139" s="66"/>
      <c r="P139" s="189">
        <f>O139*H139</f>
        <v>0</v>
      </c>
      <c r="Q139" s="189">
        <v>2.5000000000000001E-4</v>
      </c>
      <c r="R139" s="189">
        <f>Q139*H139</f>
        <v>1.2E-2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437</v>
      </c>
      <c r="AT139" s="191" t="s">
        <v>351</v>
      </c>
      <c r="AU139" s="191" t="s">
        <v>86</v>
      </c>
      <c r="AY139" s="19" t="s">
        <v>142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84</v>
      </c>
      <c r="BK139" s="192">
        <f>ROUND(I139*H139,2)</f>
        <v>0</v>
      </c>
      <c r="BL139" s="19" t="s">
        <v>339</v>
      </c>
      <c r="BM139" s="191" t="s">
        <v>3564</v>
      </c>
    </row>
    <row r="140" spans="1:65" s="13" customFormat="1" ht="11.25">
      <c r="B140" s="206"/>
      <c r="C140" s="207"/>
      <c r="D140" s="198" t="s">
        <v>254</v>
      </c>
      <c r="E140" s="207"/>
      <c r="F140" s="209" t="s">
        <v>3565</v>
      </c>
      <c r="G140" s="207"/>
      <c r="H140" s="210">
        <v>48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254</v>
      </c>
      <c r="AU140" s="216" t="s">
        <v>86</v>
      </c>
      <c r="AV140" s="13" t="s">
        <v>86</v>
      </c>
      <c r="AW140" s="13" t="s">
        <v>4</v>
      </c>
      <c r="AX140" s="13" t="s">
        <v>84</v>
      </c>
      <c r="AY140" s="216" t="s">
        <v>142</v>
      </c>
    </row>
    <row r="141" spans="1:65" s="2" customFormat="1" ht="44.25" customHeight="1">
      <c r="A141" s="36"/>
      <c r="B141" s="37"/>
      <c r="C141" s="180" t="s">
        <v>344</v>
      </c>
      <c r="D141" s="180" t="s">
        <v>145</v>
      </c>
      <c r="E141" s="181" t="s">
        <v>3566</v>
      </c>
      <c r="F141" s="182" t="s">
        <v>3567</v>
      </c>
      <c r="G141" s="183" t="s">
        <v>414</v>
      </c>
      <c r="H141" s="184">
        <v>58</v>
      </c>
      <c r="I141" s="185"/>
      <c r="J141" s="186">
        <f>ROUND(I141*H141,2)</f>
        <v>0</v>
      </c>
      <c r="K141" s="182" t="s">
        <v>149</v>
      </c>
      <c r="L141" s="41"/>
      <c r="M141" s="187" t="s">
        <v>19</v>
      </c>
      <c r="N141" s="188" t="s">
        <v>47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339</v>
      </c>
      <c r="AT141" s="191" t="s">
        <v>145</v>
      </c>
      <c r="AU141" s="191" t="s">
        <v>86</v>
      </c>
      <c r="AY141" s="19" t="s">
        <v>142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339</v>
      </c>
      <c r="BM141" s="191" t="s">
        <v>3568</v>
      </c>
    </row>
    <row r="142" spans="1:65" s="2" customFormat="1" ht="11.25">
      <c r="A142" s="36"/>
      <c r="B142" s="37"/>
      <c r="C142" s="38"/>
      <c r="D142" s="193" t="s">
        <v>152</v>
      </c>
      <c r="E142" s="38"/>
      <c r="F142" s="194" t="s">
        <v>3569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152</v>
      </c>
      <c r="AU142" s="19" t="s">
        <v>86</v>
      </c>
    </row>
    <row r="143" spans="1:65" s="13" customFormat="1" ht="11.25">
      <c r="B143" s="206"/>
      <c r="C143" s="207"/>
      <c r="D143" s="198" t="s">
        <v>254</v>
      </c>
      <c r="E143" s="208" t="s">
        <v>19</v>
      </c>
      <c r="F143" s="209" t="s">
        <v>3570</v>
      </c>
      <c r="G143" s="207"/>
      <c r="H143" s="210">
        <v>50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254</v>
      </c>
      <c r="AU143" s="216" t="s">
        <v>86</v>
      </c>
      <c r="AV143" s="13" t="s">
        <v>86</v>
      </c>
      <c r="AW143" s="13" t="s">
        <v>37</v>
      </c>
      <c r="AX143" s="13" t="s">
        <v>76</v>
      </c>
      <c r="AY143" s="216" t="s">
        <v>142</v>
      </c>
    </row>
    <row r="144" spans="1:65" s="13" customFormat="1" ht="11.25">
      <c r="B144" s="206"/>
      <c r="C144" s="207"/>
      <c r="D144" s="198" t="s">
        <v>254</v>
      </c>
      <c r="E144" s="208" t="s">
        <v>19</v>
      </c>
      <c r="F144" s="209" t="s">
        <v>3571</v>
      </c>
      <c r="G144" s="207"/>
      <c r="H144" s="210">
        <v>8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254</v>
      </c>
      <c r="AU144" s="216" t="s">
        <v>86</v>
      </c>
      <c r="AV144" s="13" t="s">
        <v>86</v>
      </c>
      <c r="AW144" s="13" t="s">
        <v>37</v>
      </c>
      <c r="AX144" s="13" t="s">
        <v>76</v>
      </c>
      <c r="AY144" s="216" t="s">
        <v>142</v>
      </c>
    </row>
    <row r="145" spans="1:65" s="14" customFormat="1" ht="11.25">
      <c r="B145" s="217"/>
      <c r="C145" s="218"/>
      <c r="D145" s="198" t="s">
        <v>254</v>
      </c>
      <c r="E145" s="219" t="s">
        <v>19</v>
      </c>
      <c r="F145" s="220" t="s">
        <v>266</v>
      </c>
      <c r="G145" s="218"/>
      <c r="H145" s="221">
        <v>58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254</v>
      </c>
      <c r="AU145" s="227" t="s">
        <v>86</v>
      </c>
      <c r="AV145" s="14" t="s">
        <v>167</v>
      </c>
      <c r="AW145" s="14" t="s">
        <v>37</v>
      </c>
      <c r="AX145" s="14" t="s">
        <v>84</v>
      </c>
      <c r="AY145" s="227" t="s">
        <v>142</v>
      </c>
    </row>
    <row r="146" spans="1:65" s="2" customFormat="1" ht="24.2" customHeight="1">
      <c r="A146" s="36"/>
      <c r="B146" s="37"/>
      <c r="C146" s="228" t="s">
        <v>350</v>
      </c>
      <c r="D146" s="228" t="s">
        <v>351</v>
      </c>
      <c r="E146" s="229" t="s">
        <v>3572</v>
      </c>
      <c r="F146" s="230" t="s">
        <v>3573</v>
      </c>
      <c r="G146" s="231" t="s">
        <v>414</v>
      </c>
      <c r="H146" s="232">
        <v>60</v>
      </c>
      <c r="I146" s="233"/>
      <c r="J146" s="234">
        <f>ROUND(I146*H146,2)</f>
        <v>0</v>
      </c>
      <c r="K146" s="230" t="s">
        <v>149</v>
      </c>
      <c r="L146" s="235"/>
      <c r="M146" s="236" t="s">
        <v>19</v>
      </c>
      <c r="N146" s="237" t="s">
        <v>47</v>
      </c>
      <c r="O146" s="66"/>
      <c r="P146" s="189">
        <f>O146*H146</f>
        <v>0</v>
      </c>
      <c r="Q146" s="189">
        <v>3.4000000000000002E-4</v>
      </c>
      <c r="R146" s="189">
        <f>Q146*H146</f>
        <v>2.0400000000000001E-2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437</v>
      </c>
      <c r="AT146" s="191" t="s">
        <v>351</v>
      </c>
      <c r="AU146" s="191" t="s">
        <v>86</v>
      </c>
      <c r="AY146" s="19" t="s">
        <v>142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339</v>
      </c>
      <c r="BM146" s="191" t="s">
        <v>3574</v>
      </c>
    </row>
    <row r="147" spans="1:65" s="13" customFormat="1" ht="11.25">
      <c r="B147" s="206"/>
      <c r="C147" s="207"/>
      <c r="D147" s="198" t="s">
        <v>254</v>
      </c>
      <c r="E147" s="207"/>
      <c r="F147" s="209" t="s">
        <v>3561</v>
      </c>
      <c r="G147" s="207"/>
      <c r="H147" s="210">
        <v>60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254</v>
      </c>
      <c r="AU147" s="216" t="s">
        <v>86</v>
      </c>
      <c r="AV147" s="13" t="s">
        <v>86</v>
      </c>
      <c r="AW147" s="13" t="s">
        <v>4</v>
      </c>
      <c r="AX147" s="13" t="s">
        <v>84</v>
      </c>
      <c r="AY147" s="216" t="s">
        <v>142</v>
      </c>
    </row>
    <row r="148" spans="1:65" s="2" customFormat="1" ht="24.2" customHeight="1">
      <c r="A148" s="36"/>
      <c r="B148" s="37"/>
      <c r="C148" s="228" t="s">
        <v>356</v>
      </c>
      <c r="D148" s="228" t="s">
        <v>351</v>
      </c>
      <c r="E148" s="229" t="s">
        <v>3575</v>
      </c>
      <c r="F148" s="230" t="s">
        <v>3576</v>
      </c>
      <c r="G148" s="231" t="s">
        <v>414</v>
      </c>
      <c r="H148" s="232">
        <v>9.6</v>
      </c>
      <c r="I148" s="233"/>
      <c r="J148" s="234">
        <f>ROUND(I148*H148,2)</f>
        <v>0</v>
      </c>
      <c r="K148" s="230" t="s">
        <v>149</v>
      </c>
      <c r="L148" s="235"/>
      <c r="M148" s="236" t="s">
        <v>19</v>
      </c>
      <c r="N148" s="237" t="s">
        <v>47</v>
      </c>
      <c r="O148" s="66"/>
      <c r="P148" s="189">
        <f>O148*H148</f>
        <v>0</v>
      </c>
      <c r="Q148" s="189">
        <v>5.2999999999999998E-4</v>
      </c>
      <c r="R148" s="189">
        <f>Q148*H148</f>
        <v>5.0879999999999996E-3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437</v>
      </c>
      <c r="AT148" s="191" t="s">
        <v>351</v>
      </c>
      <c r="AU148" s="191" t="s">
        <v>86</v>
      </c>
      <c r="AY148" s="19" t="s">
        <v>142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339</v>
      </c>
      <c r="BM148" s="191" t="s">
        <v>3577</v>
      </c>
    </row>
    <row r="149" spans="1:65" s="13" customFormat="1" ht="11.25">
      <c r="B149" s="206"/>
      <c r="C149" s="207"/>
      <c r="D149" s="198" t="s">
        <v>254</v>
      </c>
      <c r="E149" s="207"/>
      <c r="F149" s="209" t="s">
        <v>3578</v>
      </c>
      <c r="G149" s="207"/>
      <c r="H149" s="210">
        <v>9.6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254</v>
      </c>
      <c r="AU149" s="216" t="s">
        <v>86</v>
      </c>
      <c r="AV149" s="13" t="s">
        <v>86</v>
      </c>
      <c r="AW149" s="13" t="s">
        <v>4</v>
      </c>
      <c r="AX149" s="13" t="s">
        <v>84</v>
      </c>
      <c r="AY149" s="216" t="s">
        <v>142</v>
      </c>
    </row>
    <row r="150" spans="1:65" s="2" customFormat="1" ht="37.9" customHeight="1">
      <c r="A150" s="36"/>
      <c r="B150" s="37"/>
      <c r="C150" s="180" t="s">
        <v>362</v>
      </c>
      <c r="D150" s="180" t="s">
        <v>145</v>
      </c>
      <c r="E150" s="181" t="s">
        <v>3579</v>
      </c>
      <c r="F150" s="182" t="s">
        <v>3580</v>
      </c>
      <c r="G150" s="183" t="s">
        <v>414</v>
      </c>
      <c r="H150" s="184">
        <v>60</v>
      </c>
      <c r="I150" s="185"/>
      <c r="J150" s="186">
        <f>ROUND(I150*H150,2)</f>
        <v>0</v>
      </c>
      <c r="K150" s="182" t="s">
        <v>149</v>
      </c>
      <c r="L150" s="41"/>
      <c r="M150" s="187" t="s">
        <v>19</v>
      </c>
      <c r="N150" s="188" t="s">
        <v>47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339</v>
      </c>
      <c r="AT150" s="191" t="s">
        <v>145</v>
      </c>
      <c r="AU150" s="191" t="s">
        <v>86</v>
      </c>
      <c r="AY150" s="19" t="s">
        <v>142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84</v>
      </c>
      <c r="BK150" s="192">
        <f>ROUND(I150*H150,2)</f>
        <v>0</v>
      </c>
      <c r="BL150" s="19" t="s">
        <v>339</v>
      </c>
      <c r="BM150" s="191" t="s">
        <v>3581</v>
      </c>
    </row>
    <row r="151" spans="1:65" s="2" customFormat="1" ht="11.25">
      <c r="A151" s="36"/>
      <c r="B151" s="37"/>
      <c r="C151" s="38"/>
      <c r="D151" s="193" t="s">
        <v>152</v>
      </c>
      <c r="E151" s="38"/>
      <c r="F151" s="194" t="s">
        <v>3582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152</v>
      </c>
      <c r="AU151" s="19" t="s">
        <v>86</v>
      </c>
    </row>
    <row r="152" spans="1:65" s="2" customFormat="1" ht="24.2" customHeight="1">
      <c r="A152" s="36"/>
      <c r="B152" s="37"/>
      <c r="C152" s="228" t="s">
        <v>7</v>
      </c>
      <c r="D152" s="228" t="s">
        <v>351</v>
      </c>
      <c r="E152" s="229" t="s">
        <v>3583</v>
      </c>
      <c r="F152" s="230" t="s">
        <v>3584</v>
      </c>
      <c r="G152" s="231" t="s">
        <v>414</v>
      </c>
      <c r="H152" s="232">
        <v>72</v>
      </c>
      <c r="I152" s="233"/>
      <c r="J152" s="234">
        <f>ROUND(I152*H152,2)</f>
        <v>0</v>
      </c>
      <c r="K152" s="230" t="s">
        <v>149</v>
      </c>
      <c r="L152" s="235"/>
      <c r="M152" s="236" t="s">
        <v>19</v>
      </c>
      <c r="N152" s="237" t="s">
        <v>47</v>
      </c>
      <c r="O152" s="66"/>
      <c r="P152" s="189">
        <f>O152*H152</f>
        <v>0</v>
      </c>
      <c r="Q152" s="189">
        <v>7.6999999999999996E-4</v>
      </c>
      <c r="R152" s="189">
        <f>Q152*H152</f>
        <v>5.5439999999999996E-2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437</v>
      </c>
      <c r="AT152" s="191" t="s">
        <v>351</v>
      </c>
      <c r="AU152" s="191" t="s">
        <v>86</v>
      </c>
      <c r="AY152" s="19" t="s">
        <v>142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339</v>
      </c>
      <c r="BM152" s="191" t="s">
        <v>3585</v>
      </c>
    </row>
    <row r="153" spans="1:65" s="2" customFormat="1" ht="19.5">
      <c r="A153" s="36"/>
      <c r="B153" s="37"/>
      <c r="C153" s="38"/>
      <c r="D153" s="198" t="s">
        <v>154</v>
      </c>
      <c r="E153" s="38"/>
      <c r="F153" s="199" t="s">
        <v>3586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154</v>
      </c>
      <c r="AU153" s="19" t="s">
        <v>86</v>
      </c>
    </row>
    <row r="154" spans="1:65" s="13" customFormat="1" ht="11.25">
      <c r="B154" s="206"/>
      <c r="C154" s="207"/>
      <c r="D154" s="198" t="s">
        <v>254</v>
      </c>
      <c r="E154" s="207"/>
      <c r="F154" s="209" t="s">
        <v>3587</v>
      </c>
      <c r="G154" s="207"/>
      <c r="H154" s="210">
        <v>72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254</v>
      </c>
      <c r="AU154" s="216" t="s">
        <v>86</v>
      </c>
      <c r="AV154" s="13" t="s">
        <v>86</v>
      </c>
      <c r="AW154" s="13" t="s">
        <v>4</v>
      </c>
      <c r="AX154" s="13" t="s">
        <v>84</v>
      </c>
      <c r="AY154" s="216" t="s">
        <v>142</v>
      </c>
    </row>
    <row r="155" spans="1:65" s="2" customFormat="1" ht="44.25" customHeight="1">
      <c r="A155" s="36"/>
      <c r="B155" s="37"/>
      <c r="C155" s="180" t="s">
        <v>372</v>
      </c>
      <c r="D155" s="180" t="s">
        <v>145</v>
      </c>
      <c r="E155" s="181" t="s">
        <v>3588</v>
      </c>
      <c r="F155" s="182" t="s">
        <v>3589</v>
      </c>
      <c r="G155" s="183" t="s">
        <v>414</v>
      </c>
      <c r="H155" s="184">
        <v>80</v>
      </c>
      <c r="I155" s="185"/>
      <c r="J155" s="186">
        <f>ROUND(I155*H155,2)</f>
        <v>0</v>
      </c>
      <c r="K155" s="182" t="s">
        <v>149</v>
      </c>
      <c r="L155" s="41"/>
      <c r="M155" s="187" t="s">
        <v>19</v>
      </c>
      <c r="N155" s="188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339</v>
      </c>
      <c r="AT155" s="191" t="s">
        <v>145</v>
      </c>
      <c r="AU155" s="191" t="s">
        <v>86</v>
      </c>
      <c r="AY155" s="19" t="s">
        <v>142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339</v>
      </c>
      <c r="BM155" s="191" t="s">
        <v>3590</v>
      </c>
    </row>
    <row r="156" spans="1:65" s="2" customFormat="1" ht="11.25">
      <c r="A156" s="36"/>
      <c r="B156" s="37"/>
      <c r="C156" s="38"/>
      <c r="D156" s="193" t="s">
        <v>152</v>
      </c>
      <c r="E156" s="38"/>
      <c r="F156" s="194" t="s">
        <v>3591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152</v>
      </c>
      <c r="AU156" s="19" t="s">
        <v>86</v>
      </c>
    </row>
    <row r="157" spans="1:65" s="2" customFormat="1" ht="24.2" customHeight="1">
      <c r="A157" s="36"/>
      <c r="B157" s="37"/>
      <c r="C157" s="228" t="s">
        <v>383</v>
      </c>
      <c r="D157" s="228" t="s">
        <v>351</v>
      </c>
      <c r="E157" s="229" t="s">
        <v>3592</v>
      </c>
      <c r="F157" s="230" t="s">
        <v>3593</v>
      </c>
      <c r="G157" s="231" t="s">
        <v>414</v>
      </c>
      <c r="H157" s="232">
        <v>96</v>
      </c>
      <c r="I157" s="233"/>
      <c r="J157" s="234">
        <f>ROUND(I157*H157,2)</f>
        <v>0</v>
      </c>
      <c r="K157" s="230" t="s">
        <v>149</v>
      </c>
      <c r="L157" s="235"/>
      <c r="M157" s="236" t="s">
        <v>19</v>
      </c>
      <c r="N157" s="237" t="s">
        <v>47</v>
      </c>
      <c r="O157" s="66"/>
      <c r="P157" s="189">
        <f>O157*H157</f>
        <v>0</v>
      </c>
      <c r="Q157" s="189">
        <v>2.2399999999999998E-3</v>
      </c>
      <c r="R157" s="189">
        <f>Q157*H157</f>
        <v>0.21503999999999998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437</v>
      </c>
      <c r="AT157" s="191" t="s">
        <v>351</v>
      </c>
      <c r="AU157" s="191" t="s">
        <v>86</v>
      </c>
      <c r="AY157" s="19" t="s">
        <v>142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84</v>
      </c>
      <c r="BK157" s="192">
        <f>ROUND(I157*H157,2)</f>
        <v>0</v>
      </c>
      <c r="BL157" s="19" t="s">
        <v>339</v>
      </c>
      <c r="BM157" s="191" t="s">
        <v>3594</v>
      </c>
    </row>
    <row r="158" spans="1:65" s="2" customFormat="1" ht="19.5">
      <c r="A158" s="36"/>
      <c r="B158" s="37"/>
      <c r="C158" s="38"/>
      <c r="D158" s="198" t="s">
        <v>154</v>
      </c>
      <c r="E158" s="38"/>
      <c r="F158" s="199" t="s">
        <v>3586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154</v>
      </c>
      <c r="AU158" s="19" t="s">
        <v>86</v>
      </c>
    </row>
    <row r="159" spans="1:65" s="13" customFormat="1" ht="11.25">
      <c r="B159" s="206"/>
      <c r="C159" s="207"/>
      <c r="D159" s="198" t="s">
        <v>254</v>
      </c>
      <c r="E159" s="207"/>
      <c r="F159" s="209" t="s">
        <v>3595</v>
      </c>
      <c r="G159" s="207"/>
      <c r="H159" s="210">
        <v>96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254</v>
      </c>
      <c r="AU159" s="216" t="s">
        <v>86</v>
      </c>
      <c r="AV159" s="13" t="s">
        <v>86</v>
      </c>
      <c r="AW159" s="13" t="s">
        <v>4</v>
      </c>
      <c r="AX159" s="13" t="s">
        <v>84</v>
      </c>
      <c r="AY159" s="216" t="s">
        <v>142</v>
      </c>
    </row>
    <row r="160" spans="1:65" s="2" customFormat="1" ht="33" customHeight="1">
      <c r="A160" s="36"/>
      <c r="B160" s="37"/>
      <c r="C160" s="180" t="s">
        <v>389</v>
      </c>
      <c r="D160" s="180" t="s">
        <v>145</v>
      </c>
      <c r="E160" s="181" t="s">
        <v>3596</v>
      </c>
      <c r="F160" s="182" t="s">
        <v>3597</v>
      </c>
      <c r="G160" s="183" t="s">
        <v>514</v>
      </c>
      <c r="H160" s="184">
        <v>1</v>
      </c>
      <c r="I160" s="185"/>
      <c r="J160" s="186">
        <f>ROUND(I160*H160,2)</f>
        <v>0</v>
      </c>
      <c r="K160" s="182" t="s">
        <v>149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339</v>
      </c>
      <c r="AT160" s="191" t="s">
        <v>145</v>
      </c>
      <c r="AU160" s="191" t="s">
        <v>86</v>
      </c>
      <c r="AY160" s="19" t="s">
        <v>142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339</v>
      </c>
      <c r="BM160" s="191" t="s">
        <v>3598</v>
      </c>
    </row>
    <row r="161" spans="1:65" s="2" customFormat="1" ht="11.25">
      <c r="A161" s="36"/>
      <c r="B161" s="37"/>
      <c r="C161" s="38"/>
      <c r="D161" s="193" t="s">
        <v>152</v>
      </c>
      <c r="E161" s="38"/>
      <c r="F161" s="194" t="s">
        <v>3599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152</v>
      </c>
      <c r="AU161" s="19" t="s">
        <v>86</v>
      </c>
    </row>
    <row r="162" spans="1:65" s="2" customFormat="1" ht="33" customHeight="1">
      <c r="A162" s="36"/>
      <c r="B162" s="37"/>
      <c r="C162" s="228" t="s">
        <v>394</v>
      </c>
      <c r="D162" s="228" t="s">
        <v>351</v>
      </c>
      <c r="E162" s="229" t="s">
        <v>3600</v>
      </c>
      <c r="F162" s="230" t="s">
        <v>3601</v>
      </c>
      <c r="G162" s="231" t="s">
        <v>514</v>
      </c>
      <c r="H162" s="232">
        <v>1</v>
      </c>
      <c r="I162" s="233"/>
      <c r="J162" s="234">
        <f>ROUND(I162*H162,2)</f>
        <v>0</v>
      </c>
      <c r="K162" s="230" t="s">
        <v>19</v>
      </c>
      <c r="L162" s="235"/>
      <c r="M162" s="236" t="s">
        <v>19</v>
      </c>
      <c r="N162" s="237" t="s">
        <v>47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437</v>
      </c>
      <c r="AT162" s="191" t="s">
        <v>351</v>
      </c>
      <c r="AU162" s="191" t="s">
        <v>86</v>
      </c>
      <c r="AY162" s="19" t="s">
        <v>142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84</v>
      </c>
      <c r="BK162" s="192">
        <f>ROUND(I162*H162,2)</f>
        <v>0</v>
      </c>
      <c r="BL162" s="19" t="s">
        <v>339</v>
      </c>
      <c r="BM162" s="191" t="s">
        <v>3602</v>
      </c>
    </row>
    <row r="163" spans="1:65" s="2" customFormat="1" ht="16.5" customHeight="1">
      <c r="A163" s="36"/>
      <c r="B163" s="37"/>
      <c r="C163" s="228" t="s">
        <v>400</v>
      </c>
      <c r="D163" s="228" t="s">
        <v>351</v>
      </c>
      <c r="E163" s="229" t="s">
        <v>3603</v>
      </c>
      <c r="F163" s="230" t="s">
        <v>3604</v>
      </c>
      <c r="G163" s="231" t="s">
        <v>514</v>
      </c>
      <c r="H163" s="232">
        <v>3</v>
      </c>
      <c r="I163" s="233"/>
      <c r="J163" s="234">
        <f>ROUND(I163*H163,2)</f>
        <v>0</v>
      </c>
      <c r="K163" s="230" t="s">
        <v>19</v>
      </c>
      <c r="L163" s="235"/>
      <c r="M163" s="236" t="s">
        <v>19</v>
      </c>
      <c r="N163" s="237" t="s">
        <v>47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437</v>
      </c>
      <c r="AT163" s="191" t="s">
        <v>351</v>
      </c>
      <c r="AU163" s="191" t="s">
        <v>86</v>
      </c>
      <c r="AY163" s="19" t="s">
        <v>142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84</v>
      </c>
      <c r="BK163" s="192">
        <f>ROUND(I163*H163,2)</f>
        <v>0</v>
      </c>
      <c r="BL163" s="19" t="s">
        <v>339</v>
      </c>
      <c r="BM163" s="191" t="s">
        <v>3605</v>
      </c>
    </row>
    <row r="164" spans="1:65" s="2" customFormat="1" ht="16.5" customHeight="1">
      <c r="A164" s="36"/>
      <c r="B164" s="37"/>
      <c r="C164" s="228" t="s">
        <v>403</v>
      </c>
      <c r="D164" s="228" t="s">
        <v>351</v>
      </c>
      <c r="E164" s="229" t="s">
        <v>3606</v>
      </c>
      <c r="F164" s="230" t="s">
        <v>3607</v>
      </c>
      <c r="G164" s="231" t="s">
        <v>514</v>
      </c>
      <c r="H164" s="232">
        <v>2</v>
      </c>
      <c r="I164" s="233"/>
      <c r="J164" s="234">
        <f>ROUND(I164*H164,2)</f>
        <v>0</v>
      </c>
      <c r="K164" s="230" t="s">
        <v>19</v>
      </c>
      <c r="L164" s="235"/>
      <c r="M164" s="236" t="s">
        <v>19</v>
      </c>
      <c r="N164" s="237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437</v>
      </c>
      <c r="AT164" s="191" t="s">
        <v>351</v>
      </c>
      <c r="AU164" s="191" t="s">
        <v>86</v>
      </c>
      <c r="AY164" s="19" t="s">
        <v>142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339</v>
      </c>
      <c r="BM164" s="191" t="s">
        <v>3608</v>
      </c>
    </row>
    <row r="165" spans="1:65" s="2" customFormat="1" ht="16.5" customHeight="1">
      <c r="A165" s="36"/>
      <c r="B165" s="37"/>
      <c r="C165" s="228" t="s">
        <v>411</v>
      </c>
      <c r="D165" s="228" t="s">
        <v>351</v>
      </c>
      <c r="E165" s="229" t="s">
        <v>3609</v>
      </c>
      <c r="F165" s="230" t="s">
        <v>3610</v>
      </c>
      <c r="G165" s="231" t="s">
        <v>514</v>
      </c>
      <c r="H165" s="232">
        <v>1</v>
      </c>
      <c r="I165" s="233"/>
      <c r="J165" s="234">
        <f>ROUND(I165*H165,2)</f>
        <v>0</v>
      </c>
      <c r="K165" s="230" t="s">
        <v>19</v>
      </c>
      <c r="L165" s="235"/>
      <c r="M165" s="236" t="s">
        <v>19</v>
      </c>
      <c r="N165" s="237" t="s">
        <v>47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437</v>
      </c>
      <c r="AT165" s="191" t="s">
        <v>351</v>
      </c>
      <c r="AU165" s="191" t="s">
        <v>86</v>
      </c>
      <c r="AY165" s="19" t="s">
        <v>142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84</v>
      </c>
      <c r="BK165" s="192">
        <f>ROUND(I165*H165,2)</f>
        <v>0</v>
      </c>
      <c r="BL165" s="19" t="s">
        <v>339</v>
      </c>
      <c r="BM165" s="191" t="s">
        <v>3611</v>
      </c>
    </row>
    <row r="166" spans="1:65" s="2" customFormat="1" ht="21.75" customHeight="1">
      <c r="A166" s="36"/>
      <c r="B166" s="37"/>
      <c r="C166" s="180" t="s">
        <v>418</v>
      </c>
      <c r="D166" s="180" t="s">
        <v>145</v>
      </c>
      <c r="E166" s="181" t="s">
        <v>3612</v>
      </c>
      <c r="F166" s="182" t="s">
        <v>3613</v>
      </c>
      <c r="G166" s="183" t="s">
        <v>514</v>
      </c>
      <c r="H166" s="184">
        <v>54</v>
      </c>
      <c r="I166" s="185"/>
      <c r="J166" s="186">
        <f>ROUND(I166*H166,2)</f>
        <v>0</v>
      </c>
      <c r="K166" s="182" t="s">
        <v>19</v>
      </c>
      <c r="L166" s="41"/>
      <c r="M166" s="187" t="s">
        <v>19</v>
      </c>
      <c r="N166" s="188" t="s">
        <v>47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339</v>
      </c>
      <c r="AT166" s="191" t="s">
        <v>145</v>
      </c>
      <c r="AU166" s="191" t="s">
        <v>86</v>
      </c>
      <c r="AY166" s="19" t="s">
        <v>142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84</v>
      </c>
      <c r="BK166" s="192">
        <f>ROUND(I166*H166,2)</f>
        <v>0</v>
      </c>
      <c r="BL166" s="19" t="s">
        <v>339</v>
      </c>
      <c r="BM166" s="191" t="s">
        <v>3614</v>
      </c>
    </row>
    <row r="167" spans="1:65" s="13" customFormat="1" ht="11.25">
      <c r="B167" s="206"/>
      <c r="C167" s="207"/>
      <c r="D167" s="198" t="s">
        <v>254</v>
      </c>
      <c r="E167" s="208" t="s">
        <v>19</v>
      </c>
      <c r="F167" s="209" t="s">
        <v>3615</v>
      </c>
      <c r="G167" s="207"/>
      <c r="H167" s="210">
        <v>54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254</v>
      </c>
      <c r="AU167" s="216" t="s">
        <v>86</v>
      </c>
      <c r="AV167" s="13" t="s">
        <v>86</v>
      </c>
      <c r="AW167" s="13" t="s">
        <v>37</v>
      </c>
      <c r="AX167" s="13" t="s">
        <v>84</v>
      </c>
      <c r="AY167" s="216" t="s">
        <v>142</v>
      </c>
    </row>
    <row r="168" spans="1:65" s="2" customFormat="1" ht="37.9" customHeight="1">
      <c r="A168" s="36"/>
      <c r="B168" s="37"/>
      <c r="C168" s="180" t="s">
        <v>424</v>
      </c>
      <c r="D168" s="180" t="s">
        <v>145</v>
      </c>
      <c r="E168" s="181" t="s">
        <v>3616</v>
      </c>
      <c r="F168" s="182" t="s">
        <v>3617</v>
      </c>
      <c r="G168" s="183" t="s">
        <v>514</v>
      </c>
      <c r="H168" s="184">
        <v>85</v>
      </c>
      <c r="I168" s="185"/>
      <c r="J168" s="186">
        <f>ROUND(I168*H168,2)</f>
        <v>0</v>
      </c>
      <c r="K168" s="182" t="s">
        <v>149</v>
      </c>
      <c r="L168" s="41"/>
      <c r="M168" s="187" t="s">
        <v>19</v>
      </c>
      <c r="N168" s="188" t="s">
        <v>47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339</v>
      </c>
      <c r="AT168" s="191" t="s">
        <v>145</v>
      </c>
      <c r="AU168" s="191" t="s">
        <v>86</v>
      </c>
      <c r="AY168" s="19" t="s">
        <v>142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84</v>
      </c>
      <c r="BK168" s="192">
        <f>ROUND(I168*H168,2)</f>
        <v>0</v>
      </c>
      <c r="BL168" s="19" t="s">
        <v>339</v>
      </c>
      <c r="BM168" s="191" t="s">
        <v>3618</v>
      </c>
    </row>
    <row r="169" spans="1:65" s="2" customFormat="1" ht="11.25">
      <c r="A169" s="36"/>
      <c r="B169" s="37"/>
      <c r="C169" s="38"/>
      <c r="D169" s="193" t="s">
        <v>152</v>
      </c>
      <c r="E169" s="38"/>
      <c r="F169" s="194" t="s">
        <v>3619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152</v>
      </c>
      <c r="AU169" s="19" t="s">
        <v>86</v>
      </c>
    </row>
    <row r="170" spans="1:65" s="13" customFormat="1" ht="11.25">
      <c r="B170" s="206"/>
      <c r="C170" s="207"/>
      <c r="D170" s="198" t="s">
        <v>254</v>
      </c>
      <c r="E170" s="208" t="s">
        <v>19</v>
      </c>
      <c r="F170" s="209" t="s">
        <v>3620</v>
      </c>
      <c r="G170" s="207"/>
      <c r="H170" s="210">
        <v>30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254</v>
      </c>
      <c r="AU170" s="216" t="s">
        <v>86</v>
      </c>
      <c r="AV170" s="13" t="s">
        <v>86</v>
      </c>
      <c r="AW170" s="13" t="s">
        <v>37</v>
      </c>
      <c r="AX170" s="13" t="s">
        <v>76</v>
      </c>
      <c r="AY170" s="216" t="s">
        <v>142</v>
      </c>
    </row>
    <row r="171" spans="1:65" s="13" customFormat="1" ht="11.25">
      <c r="B171" s="206"/>
      <c r="C171" s="207"/>
      <c r="D171" s="198" t="s">
        <v>254</v>
      </c>
      <c r="E171" s="208" t="s">
        <v>19</v>
      </c>
      <c r="F171" s="209" t="s">
        <v>3621</v>
      </c>
      <c r="G171" s="207"/>
      <c r="H171" s="210">
        <v>45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254</v>
      </c>
      <c r="AU171" s="216" t="s">
        <v>86</v>
      </c>
      <c r="AV171" s="13" t="s">
        <v>86</v>
      </c>
      <c r="AW171" s="13" t="s">
        <v>37</v>
      </c>
      <c r="AX171" s="13" t="s">
        <v>76</v>
      </c>
      <c r="AY171" s="216" t="s">
        <v>142</v>
      </c>
    </row>
    <row r="172" spans="1:65" s="13" customFormat="1" ht="11.25">
      <c r="B172" s="206"/>
      <c r="C172" s="207"/>
      <c r="D172" s="198" t="s">
        <v>254</v>
      </c>
      <c r="E172" s="208" t="s">
        <v>19</v>
      </c>
      <c r="F172" s="209" t="s">
        <v>3622</v>
      </c>
      <c r="G172" s="207"/>
      <c r="H172" s="210">
        <v>10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254</v>
      </c>
      <c r="AU172" s="216" t="s">
        <v>86</v>
      </c>
      <c r="AV172" s="13" t="s">
        <v>86</v>
      </c>
      <c r="AW172" s="13" t="s">
        <v>37</v>
      </c>
      <c r="AX172" s="13" t="s">
        <v>76</v>
      </c>
      <c r="AY172" s="216" t="s">
        <v>142</v>
      </c>
    </row>
    <row r="173" spans="1:65" s="14" customFormat="1" ht="11.25">
      <c r="B173" s="217"/>
      <c r="C173" s="218"/>
      <c r="D173" s="198" t="s">
        <v>254</v>
      </c>
      <c r="E173" s="219" t="s">
        <v>19</v>
      </c>
      <c r="F173" s="220" t="s">
        <v>266</v>
      </c>
      <c r="G173" s="218"/>
      <c r="H173" s="221">
        <v>85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254</v>
      </c>
      <c r="AU173" s="227" t="s">
        <v>86</v>
      </c>
      <c r="AV173" s="14" t="s">
        <v>167</v>
      </c>
      <c r="AW173" s="14" t="s">
        <v>37</v>
      </c>
      <c r="AX173" s="14" t="s">
        <v>84</v>
      </c>
      <c r="AY173" s="227" t="s">
        <v>142</v>
      </c>
    </row>
    <row r="174" spans="1:65" s="2" customFormat="1" ht="24.2" customHeight="1">
      <c r="A174" s="36"/>
      <c r="B174" s="37"/>
      <c r="C174" s="228" t="s">
        <v>430</v>
      </c>
      <c r="D174" s="228" t="s">
        <v>351</v>
      </c>
      <c r="E174" s="229" t="s">
        <v>3623</v>
      </c>
      <c r="F174" s="230" t="s">
        <v>3624</v>
      </c>
      <c r="G174" s="231" t="s">
        <v>514</v>
      </c>
      <c r="H174" s="232">
        <v>85</v>
      </c>
      <c r="I174" s="233"/>
      <c r="J174" s="234">
        <f>ROUND(I174*H174,2)</f>
        <v>0</v>
      </c>
      <c r="K174" s="230" t="s">
        <v>149</v>
      </c>
      <c r="L174" s="235"/>
      <c r="M174" s="236" t="s">
        <v>19</v>
      </c>
      <c r="N174" s="237" t="s">
        <v>47</v>
      </c>
      <c r="O174" s="66"/>
      <c r="P174" s="189">
        <f>O174*H174</f>
        <v>0</v>
      </c>
      <c r="Q174" s="189">
        <v>1.0000000000000001E-5</v>
      </c>
      <c r="R174" s="189">
        <f>Q174*H174</f>
        <v>8.5000000000000006E-4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437</v>
      </c>
      <c r="AT174" s="191" t="s">
        <v>351</v>
      </c>
      <c r="AU174" s="191" t="s">
        <v>86</v>
      </c>
      <c r="AY174" s="19" t="s">
        <v>142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84</v>
      </c>
      <c r="BK174" s="192">
        <f>ROUND(I174*H174,2)</f>
        <v>0</v>
      </c>
      <c r="BL174" s="19" t="s">
        <v>339</v>
      </c>
      <c r="BM174" s="191" t="s">
        <v>3625</v>
      </c>
    </row>
    <row r="175" spans="1:65" s="13" customFormat="1" ht="11.25">
      <c r="B175" s="206"/>
      <c r="C175" s="207"/>
      <c r="D175" s="198" t="s">
        <v>254</v>
      </c>
      <c r="E175" s="208" t="s">
        <v>19</v>
      </c>
      <c r="F175" s="209" t="s">
        <v>3620</v>
      </c>
      <c r="G175" s="207"/>
      <c r="H175" s="210">
        <v>30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254</v>
      </c>
      <c r="AU175" s="216" t="s">
        <v>86</v>
      </c>
      <c r="AV175" s="13" t="s">
        <v>86</v>
      </c>
      <c r="AW175" s="13" t="s">
        <v>37</v>
      </c>
      <c r="AX175" s="13" t="s">
        <v>76</v>
      </c>
      <c r="AY175" s="216" t="s">
        <v>142</v>
      </c>
    </row>
    <row r="176" spans="1:65" s="13" customFormat="1" ht="11.25">
      <c r="B176" s="206"/>
      <c r="C176" s="207"/>
      <c r="D176" s="198" t="s">
        <v>254</v>
      </c>
      <c r="E176" s="208" t="s">
        <v>19</v>
      </c>
      <c r="F176" s="209" t="s">
        <v>3621</v>
      </c>
      <c r="G176" s="207"/>
      <c r="H176" s="210">
        <v>45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254</v>
      </c>
      <c r="AU176" s="216" t="s">
        <v>86</v>
      </c>
      <c r="AV176" s="13" t="s">
        <v>86</v>
      </c>
      <c r="AW176" s="13" t="s">
        <v>37</v>
      </c>
      <c r="AX176" s="13" t="s">
        <v>76</v>
      </c>
      <c r="AY176" s="216" t="s">
        <v>142</v>
      </c>
    </row>
    <row r="177" spans="1:65" s="13" customFormat="1" ht="11.25">
      <c r="B177" s="206"/>
      <c r="C177" s="207"/>
      <c r="D177" s="198" t="s">
        <v>254</v>
      </c>
      <c r="E177" s="208" t="s">
        <v>19</v>
      </c>
      <c r="F177" s="209" t="s">
        <v>3622</v>
      </c>
      <c r="G177" s="207"/>
      <c r="H177" s="210">
        <v>10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254</v>
      </c>
      <c r="AU177" s="216" t="s">
        <v>86</v>
      </c>
      <c r="AV177" s="13" t="s">
        <v>86</v>
      </c>
      <c r="AW177" s="13" t="s">
        <v>37</v>
      </c>
      <c r="AX177" s="13" t="s">
        <v>76</v>
      </c>
      <c r="AY177" s="216" t="s">
        <v>142</v>
      </c>
    </row>
    <row r="178" spans="1:65" s="14" customFormat="1" ht="11.25">
      <c r="B178" s="217"/>
      <c r="C178" s="218"/>
      <c r="D178" s="198" t="s">
        <v>254</v>
      </c>
      <c r="E178" s="219" t="s">
        <v>19</v>
      </c>
      <c r="F178" s="220" t="s">
        <v>266</v>
      </c>
      <c r="G178" s="218"/>
      <c r="H178" s="221">
        <v>85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254</v>
      </c>
      <c r="AU178" s="227" t="s">
        <v>86</v>
      </c>
      <c r="AV178" s="14" t="s">
        <v>167</v>
      </c>
      <c r="AW178" s="14" t="s">
        <v>37</v>
      </c>
      <c r="AX178" s="14" t="s">
        <v>84</v>
      </c>
      <c r="AY178" s="227" t="s">
        <v>142</v>
      </c>
    </row>
    <row r="179" spans="1:65" s="2" customFormat="1" ht="37.9" customHeight="1">
      <c r="A179" s="36"/>
      <c r="B179" s="37"/>
      <c r="C179" s="180" t="s">
        <v>437</v>
      </c>
      <c r="D179" s="180" t="s">
        <v>145</v>
      </c>
      <c r="E179" s="181" t="s">
        <v>3626</v>
      </c>
      <c r="F179" s="182" t="s">
        <v>3627</v>
      </c>
      <c r="G179" s="183" t="s">
        <v>514</v>
      </c>
      <c r="H179" s="184">
        <v>20</v>
      </c>
      <c r="I179" s="185"/>
      <c r="J179" s="186">
        <f>ROUND(I179*H179,2)</f>
        <v>0</v>
      </c>
      <c r="K179" s="182" t="s">
        <v>149</v>
      </c>
      <c r="L179" s="41"/>
      <c r="M179" s="187" t="s">
        <v>19</v>
      </c>
      <c r="N179" s="188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339</v>
      </c>
      <c r="AT179" s="191" t="s">
        <v>145</v>
      </c>
      <c r="AU179" s="191" t="s">
        <v>86</v>
      </c>
      <c r="AY179" s="19" t="s">
        <v>142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339</v>
      </c>
      <c r="BM179" s="191" t="s">
        <v>3628</v>
      </c>
    </row>
    <row r="180" spans="1:65" s="2" customFormat="1" ht="11.25">
      <c r="A180" s="36"/>
      <c r="B180" s="37"/>
      <c r="C180" s="38"/>
      <c r="D180" s="193" t="s">
        <v>152</v>
      </c>
      <c r="E180" s="38"/>
      <c r="F180" s="194" t="s">
        <v>3629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152</v>
      </c>
      <c r="AU180" s="19" t="s">
        <v>86</v>
      </c>
    </row>
    <row r="181" spans="1:65" s="13" customFormat="1" ht="11.25">
      <c r="B181" s="206"/>
      <c r="C181" s="207"/>
      <c r="D181" s="198" t="s">
        <v>254</v>
      </c>
      <c r="E181" s="208" t="s">
        <v>19</v>
      </c>
      <c r="F181" s="209" t="s">
        <v>3630</v>
      </c>
      <c r="G181" s="207"/>
      <c r="H181" s="210">
        <v>15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254</v>
      </c>
      <c r="AU181" s="216" t="s">
        <v>86</v>
      </c>
      <c r="AV181" s="13" t="s">
        <v>86</v>
      </c>
      <c r="AW181" s="13" t="s">
        <v>37</v>
      </c>
      <c r="AX181" s="13" t="s">
        <v>76</v>
      </c>
      <c r="AY181" s="216" t="s">
        <v>142</v>
      </c>
    </row>
    <row r="182" spans="1:65" s="13" customFormat="1" ht="11.25">
      <c r="B182" s="206"/>
      <c r="C182" s="207"/>
      <c r="D182" s="198" t="s">
        <v>254</v>
      </c>
      <c r="E182" s="208" t="s">
        <v>19</v>
      </c>
      <c r="F182" s="209" t="s">
        <v>3631</v>
      </c>
      <c r="G182" s="207"/>
      <c r="H182" s="210">
        <v>5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254</v>
      </c>
      <c r="AU182" s="216" t="s">
        <v>86</v>
      </c>
      <c r="AV182" s="13" t="s">
        <v>86</v>
      </c>
      <c r="AW182" s="13" t="s">
        <v>37</v>
      </c>
      <c r="AX182" s="13" t="s">
        <v>76</v>
      </c>
      <c r="AY182" s="216" t="s">
        <v>142</v>
      </c>
    </row>
    <row r="183" spans="1:65" s="14" customFormat="1" ht="11.25">
      <c r="B183" s="217"/>
      <c r="C183" s="218"/>
      <c r="D183" s="198" t="s">
        <v>254</v>
      </c>
      <c r="E183" s="219" t="s">
        <v>19</v>
      </c>
      <c r="F183" s="220" t="s">
        <v>266</v>
      </c>
      <c r="G183" s="218"/>
      <c r="H183" s="221">
        <v>20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254</v>
      </c>
      <c r="AU183" s="227" t="s">
        <v>86</v>
      </c>
      <c r="AV183" s="14" t="s">
        <v>167</v>
      </c>
      <c r="AW183" s="14" t="s">
        <v>37</v>
      </c>
      <c r="AX183" s="14" t="s">
        <v>84</v>
      </c>
      <c r="AY183" s="227" t="s">
        <v>142</v>
      </c>
    </row>
    <row r="184" spans="1:65" s="2" customFormat="1" ht="24.2" customHeight="1">
      <c r="A184" s="36"/>
      <c r="B184" s="37"/>
      <c r="C184" s="228" t="s">
        <v>443</v>
      </c>
      <c r="D184" s="228" t="s">
        <v>351</v>
      </c>
      <c r="E184" s="229" t="s">
        <v>3632</v>
      </c>
      <c r="F184" s="230" t="s">
        <v>3633</v>
      </c>
      <c r="G184" s="231" t="s">
        <v>514</v>
      </c>
      <c r="H184" s="232">
        <v>15</v>
      </c>
      <c r="I184" s="233"/>
      <c r="J184" s="234">
        <f>ROUND(I184*H184,2)</f>
        <v>0</v>
      </c>
      <c r="K184" s="230" t="s">
        <v>149</v>
      </c>
      <c r="L184" s="235"/>
      <c r="M184" s="236" t="s">
        <v>19</v>
      </c>
      <c r="N184" s="237" t="s">
        <v>47</v>
      </c>
      <c r="O184" s="66"/>
      <c r="P184" s="189">
        <f>O184*H184</f>
        <v>0</v>
      </c>
      <c r="Q184" s="189">
        <v>1.0000000000000001E-5</v>
      </c>
      <c r="R184" s="189">
        <f>Q184*H184</f>
        <v>1.5000000000000001E-4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437</v>
      </c>
      <c r="AT184" s="191" t="s">
        <v>351</v>
      </c>
      <c r="AU184" s="191" t="s">
        <v>86</v>
      </c>
      <c r="AY184" s="19" t="s">
        <v>142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84</v>
      </c>
      <c r="BK184" s="192">
        <f>ROUND(I184*H184,2)</f>
        <v>0</v>
      </c>
      <c r="BL184" s="19" t="s">
        <v>339</v>
      </c>
      <c r="BM184" s="191" t="s">
        <v>3634</v>
      </c>
    </row>
    <row r="185" spans="1:65" s="13" customFormat="1" ht="11.25">
      <c r="B185" s="206"/>
      <c r="C185" s="207"/>
      <c r="D185" s="198" t="s">
        <v>254</v>
      </c>
      <c r="E185" s="208" t="s">
        <v>19</v>
      </c>
      <c r="F185" s="209" t="s">
        <v>3630</v>
      </c>
      <c r="G185" s="207"/>
      <c r="H185" s="210">
        <v>15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254</v>
      </c>
      <c r="AU185" s="216" t="s">
        <v>86</v>
      </c>
      <c r="AV185" s="13" t="s">
        <v>86</v>
      </c>
      <c r="AW185" s="13" t="s">
        <v>37</v>
      </c>
      <c r="AX185" s="13" t="s">
        <v>84</v>
      </c>
      <c r="AY185" s="216" t="s">
        <v>142</v>
      </c>
    </row>
    <row r="186" spans="1:65" s="2" customFormat="1" ht="24.2" customHeight="1">
      <c r="A186" s="36"/>
      <c r="B186" s="37"/>
      <c r="C186" s="228" t="s">
        <v>449</v>
      </c>
      <c r="D186" s="228" t="s">
        <v>351</v>
      </c>
      <c r="E186" s="229" t="s">
        <v>3635</v>
      </c>
      <c r="F186" s="230" t="s">
        <v>3636</v>
      </c>
      <c r="G186" s="231" t="s">
        <v>514</v>
      </c>
      <c r="H186" s="232">
        <v>5</v>
      </c>
      <c r="I186" s="233"/>
      <c r="J186" s="234">
        <f>ROUND(I186*H186,2)</f>
        <v>0</v>
      </c>
      <c r="K186" s="230" t="s">
        <v>149</v>
      </c>
      <c r="L186" s="235"/>
      <c r="M186" s="236" t="s">
        <v>19</v>
      </c>
      <c r="N186" s="237" t="s">
        <v>47</v>
      </c>
      <c r="O186" s="66"/>
      <c r="P186" s="189">
        <f>O186*H186</f>
        <v>0</v>
      </c>
      <c r="Q186" s="189">
        <v>1.0000000000000001E-5</v>
      </c>
      <c r="R186" s="189">
        <f>Q186*H186</f>
        <v>5.0000000000000002E-5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437</v>
      </c>
      <c r="AT186" s="191" t="s">
        <v>351</v>
      </c>
      <c r="AU186" s="191" t="s">
        <v>86</v>
      </c>
      <c r="AY186" s="19" t="s">
        <v>142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84</v>
      </c>
      <c r="BK186" s="192">
        <f>ROUND(I186*H186,2)</f>
        <v>0</v>
      </c>
      <c r="BL186" s="19" t="s">
        <v>339</v>
      </c>
      <c r="BM186" s="191" t="s">
        <v>3637</v>
      </c>
    </row>
    <row r="187" spans="1:65" s="13" customFormat="1" ht="11.25">
      <c r="B187" s="206"/>
      <c r="C187" s="207"/>
      <c r="D187" s="198" t="s">
        <v>254</v>
      </c>
      <c r="E187" s="208" t="s">
        <v>19</v>
      </c>
      <c r="F187" s="209" t="s">
        <v>3631</v>
      </c>
      <c r="G187" s="207"/>
      <c r="H187" s="210">
        <v>5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254</v>
      </c>
      <c r="AU187" s="216" t="s">
        <v>86</v>
      </c>
      <c r="AV187" s="13" t="s">
        <v>86</v>
      </c>
      <c r="AW187" s="13" t="s">
        <v>37</v>
      </c>
      <c r="AX187" s="13" t="s">
        <v>84</v>
      </c>
      <c r="AY187" s="216" t="s">
        <v>142</v>
      </c>
    </row>
    <row r="188" spans="1:65" s="2" customFormat="1" ht="37.9" customHeight="1">
      <c r="A188" s="36"/>
      <c r="B188" s="37"/>
      <c r="C188" s="180" t="s">
        <v>455</v>
      </c>
      <c r="D188" s="180" t="s">
        <v>145</v>
      </c>
      <c r="E188" s="181" t="s">
        <v>3638</v>
      </c>
      <c r="F188" s="182" t="s">
        <v>3639</v>
      </c>
      <c r="G188" s="183" t="s">
        <v>514</v>
      </c>
      <c r="H188" s="184">
        <v>6</v>
      </c>
      <c r="I188" s="185"/>
      <c r="J188" s="186">
        <f>ROUND(I188*H188,2)</f>
        <v>0</v>
      </c>
      <c r="K188" s="182" t="s">
        <v>149</v>
      </c>
      <c r="L188" s="41"/>
      <c r="M188" s="187" t="s">
        <v>19</v>
      </c>
      <c r="N188" s="188" t="s">
        <v>47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339</v>
      </c>
      <c r="AT188" s="191" t="s">
        <v>145</v>
      </c>
      <c r="AU188" s="191" t="s">
        <v>86</v>
      </c>
      <c r="AY188" s="19" t="s">
        <v>142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84</v>
      </c>
      <c r="BK188" s="192">
        <f>ROUND(I188*H188,2)</f>
        <v>0</v>
      </c>
      <c r="BL188" s="19" t="s">
        <v>339</v>
      </c>
      <c r="BM188" s="191" t="s">
        <v>3640</v>
      </c>
    </row>
    <row r="189" spans="1:65" s="2" customFormat="1" ht="11.25">
      <c r="A189" s="36"/>
      <c r="B189" s="37"/>
      <c r="C189" s="38"/>
      <c r="D189" s="193" t="s">
        <v>152</v>
      </c>
      <c r="E189" s="38"/>
      <c r="F189" s="194" t="s">
        <v>3641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152</v>
      </c>
      <c r="AU189" s="19" t="s">
        <v>86</v>
      </c>
    </row>
    <row r="190" spans="1:65" s="13" customFormat="1" ht="11.25">
      <c r="B190" s="206"/>
      <c r="C190" s="207"/>
      <c r="D190" s="198" t="s">
        <v>254</v>
      </c>
      <c r="E190" s="208" t="s">
        <v>19</v>
      </c>
      <c r="F190" s="209" t="s">
        <v>3642</v>
      </c>
      <c r="G190" s="207"/>
      <c r="H190" s="210">
        <v>5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254</v>
      </c>
      <c r="AU190" s="216" t="s">
        <v>86</v>
      </c>
      <c r="AV190" s="13" t="s">
        <v>86</v>
      </c>
      <c r="AW190" s="13" t="s">
        <v>37</v>
      </c>
      <c r="AX190" s="13" t="s">
        <v>76</v>
      </c>
      <c r="AY190" s="216" t="s">
        <v>142</v>
      </c>
    </row>
    <row r="191" spans="1:65" s="13" customFormat="1" ht="11.25">
      <c r="B191" s="206"/>
      <c r="C191" s="207"/>
      <c r="D191" s="198" t="s">
        <v>254</v>
      </c>
      <c r="E191" s="208" t="s">
        <v>19</v>
      </c>
      <c r="F191" s="209" t="s">
        <v>3643</v>
      </c>
      <c r="G191" s="207"/>
      <c r="H191" s="210">
        <v>1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254</v>
      </c>
      <c r="AU191" s="216" t="s">
        <v>86</v>
      </c>
      <c r="AV191" s="13" t="s">
        <v>86</v>
      </c>
      <c r="AW191" s="13" t="s">
        <v>37</v>
      </c>
      <c r="AX191" s="13" t="s">
        <v>76</v>
      </c>
      <c r="AY191" s="216" t="s">
        <v>142</v>
      </c>
    </row>
    <row r="192" spans="1:65" s="14" customFormat="1" ht="11.25">
      <c r="B192" s="217"/>
      <c r="C192" s="218"/>
      <c r="D192" s="198" t="s">
        <v>254</v>
      </c>
      <c r="E192" s="219" t="s">
        <v>19</v>
      </c>
      <c r="F192" s="220" t="s">
        <v>266</v>
      </c>
      <c r="G192" s="218"/>
      <c r="H192" s="221">
        <v>6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254</v>
      </c>
      <c r="AU192" s="227" t="s">
        <v>86</v>
      </c>
      <c r="AV192" s="14" t="s">
        <v>167</v>
      </c>
      <c r="AW192" s="14" t="s">
        <v>37</v>
      </c>
      <c r="AX192" s="14" t="s">
        <v>84</v>
      </c>
      <c r="AY192" s="227" t="s">
        <v>142</v>
      </c>
    </row>
    <row r="193" spans="1:65" s="2" customFormat="1" ht="24.2" customHeight="1">
      <c r="A193" s="36"/>
      <c r="B193" s="37"/>
      <c r="C193" s="228" t="s">
        <v>460</v>
      </c>
      <c r="D193" s="228" t="s">
        <v>351</v>
      </c>
      <c r="E193" s="229" t="s">
        <v>3644</v>
      </c>
      <c r="F193" s="230" t="s">
        <v>3645</v>
      </c>
      <c r="G193" s="231" t="s">
        <v>514</v>
      </c>
      <c r="H193" s="232">
        <v>6</v>
      </c>
      <c r="I193" s="233"/>
      <c r="J193" s="234">
        <f>ROUND(I193*H193,2)</f>
        <v>0</v>
      </c>
      <c r="K193" s="230" t="s">
        <v>149</v>
      </c>
      <c r="L193" s="235"/>
      <c r="M193" s="236" t="s">
        <v>19</v>
      </c>
      <c r="N193" s="237" t="s">
        <v>47</v>
      </c>
      <c r="O193" s="66"/>
      <c r="P193" s="189">
        <f>O193*H193</f>
        <v>0</v>
      </c>
      <c r="Q193" s="189">
        <v>3.0000000000000001E-5</v>
      </c>
      <c r="R193" s="189">
        <f>Q193*H193</f>
        <v>1.8000000000000001E-4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437</v>
      </c>
      <c r="AT193" s="191" t="s">
        <v>351</v>
      </c>
      <c r="AU193" s="191" t="s">
        <v>86</v>
      </c>
      <c r="AY193" s="19" t="s">
        <v>142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84</v>
      </c>
      <c r="BK193" s="192">
        <f>ROUND(I193*H193,2)</f>
        <v>0</v>
      </c>
      <c r="BL193" s="19" t="s">
        <v>339</v>
      </c>
      <c r="BM193" s="191" t="s">
        <v>3646</v>
      </c>
    </row>
    <row r="194" spans="1:65" s="13" customFormat="1" ht="11.25">
      <c r="B194" s="206"/>
      <c r="C194" s="207"/>
      <c r="D194" s="198" t="s">
        <v>254</v>
      </c>
      <c r="E194" s="208" t="s">
        <v>19</v>
      </c>
      <c r="F194" s="209" t="s">
        <v>3642</v>
      </c>
      <c r="G194" s="207"/>
      <c r="H194" s="210">
        <v>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254</v>
      </c>
      <c r="AU194" s="216" t="s">
        <v>86</v>
      </c>
      <c r="AV194" s="13" t="s">
        <v>86</v>
      </c>
      <c r="AW194" s="13" t="s">
        <v>37</v>
      </c>
      <c r="AX194" s="13" t="s">
        <v>76</v>
      </c>
      <c r="AY194" s="216" t="s">
        <v>142</v>
      </c>
    </row>
    <row r="195" spans="1:65" s="13" customFormat="1" ht="11.25">
      <c r="B195" s="206"/>
      <c r="C195" s="207"/>
      <c r="D195" s="198" t="s">
        <v>254</v>
      </c>
      <c r="E195" s="208" t="s">
        <v>19</v>
      </c>
      <c r="F195" s="209" t="s">
        <v>3643</v>
      </c>
      <c r="G195" s="207"/>
      <c r="H195" s="210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254</v>
      </c>
      <c r="AU195" s="216" t="s">
        <v>86</v>
      </c>
      <c r="AV195" s="13" t="s">
        <v>86</v>
      </c>
      <c r="AW195" s="13" t="s">
        <v>37</v>
      </c>
      <c r="AX195" s="13" t="s">
        <v>76</v>
      </c>
      <c r="AY195" s="216" t="s">
        <v>142</v>
      </c>
    </row>
    <row r="196" spans="1:65" s="14" customFormat="1" ht="11.25">
      <c r="B196" s="217"/>
      <c r="C196" s="218"/>
      <c r="D196" s="198" t="s">
        <v>254</v>
      </c>
      <c r="E196" s="219" t="s">
        <v>19</v>
      </c>
      <c r="F196" s="220" t="s">
        <v>266</v>
      </c>
      <c r="G196" s="218"/>
      <c r="H196" s="221">
        <v>6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254</v>
      </c>
      <c r="AU196" s="227" t="s">
        <v>86</v>
      </c>
      <c r="AV196" s="14" t="s">
        <v>167</v>
      </c>
      <c r="AW196" s="14" t="s">
        <v>37</v>
      </c>
      <c r="AX196" s="14" t="s">
        <v>84</v>
      </c>
      <c r="AY196" s="227" t="s">
        <v>142</v>
      </c>
    </row>
    <row r="197" spans="1:65" s="2" customFormat="1" ht="37.9" customHeight="1">
      <c r="A197" s="36"/>
      <c r="B197" s="37"/>
      <c r="C197" s="180" t="s">
        <v>467</v>
      </c>
      <c r="D197" s="180" t="s">
        <v>145</v>
      </c>
      <c r="E197" s="181" t="s">
        <v>3647</v>
      </c>
      <c r="F197" s="182" t="s">
        <v>3648</v>
      </c>
      <c r="G197" s="183" t="s">
        <v>514</v>
      </c>
      <c r="H197" s="184">
        <v>4</v>
      </c>
      <c r="I197" s="185"/>
      <c r="J197" s="186">
        <f>ROUND(I197*H197,2)</f>
        <v>0</v>
      </c>
      <c r="K197" s="182" t="s">
        <v>149</v>
      </c>
      <c r="L197" s="41"/>
      <c r="M197" s="187" t="s">
        <v>19</v>
      </c>
      <c r="N197" s="188" t="s">
        <v>47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339</v>
      </c>
      <c r="AT197" s="191" t="s">
        <v>145</v>
      </c>
      <c r="AU197" s="191" t="s">
        <v>86</v>
      </c>
      <c r="AY197" s="19" t="s">
        <v>142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84</v>
      </c>
      <c r="BK197" s="192">
        <f>ROUND(I197*H197,2)</f>
        <v>0</v>
      </c>
      <c r="BL197" s="19" t="s">
        <v>339</v>
      </c>
      <c r="BM197" s="191" t="s">
        <v>3649</v>
      </c>
    </row>
    <row r="198" spans="1:65" s="2" customFormat="1" ht="11.25">
      <c r="A198" s="36"/>
      <c r="B198" s="37"/>
      <c r="C198" s="38"/>
      <c r="D198" s="193" t="s">
        <v>152</v>
      </c>
      <c r="E198" s="38"/>
      <c r="F198" s="194" t="s">
        <v>3650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152</v>
      </c>
      <c r="AU198" s="19" t="s">
        <v>86</v>
      </c>
    </row>
    <row r="199" spans="1:65" s="13" customFormat="1" ht="11.25">
      <c r="B199" s="206"/>
      <c r="C199" s="207"/>
      <c r="D199" s="198" t="s">
        <v>254</v>
      </c>
      <c r="E199" s="208" t="s">
        <v>19</v>
      </c>
      <c r="F199" s="209" t="s">
        <v>3651</v>
      </c>
      <c r="G199" s="207"/>
      <c r="H199" s="210">
        <v>4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254</v>
      </c>
      <c r="AU199" s="216" t="s">
        <v>86</v>
      </c>
      <c r="AV199" s="13" t="s">
        <v>86</v>
      </c>
      <c r="AW199" s="13" t="s">
        <v>37</v>
      </c>
      <c r="AX199" s="13" t="s">
        <v>84</v>
      </c>
      <c r="AY199" s="216" t="s">
        <v>142</v>
      </c>
    </row>
    <row r="200" spans="1:65" s="2" customFormat="1" ht="24.2" customHeight="1">
      <c r="A200" s="36"/>
      <c r="B200" s="37"/>
      <c r="C200" s="228" t="s">
        <v>473</v>
      </c>
      <c r="D200" s="228" t="s">
        <v>351</v>
      </c>
      <c r="E200" s="229" t="s">
        <v>3652</v>
      </c>
      <c r="F200" s="230" t="s">
        <v>3653</v>
      </c>
      <c r="G200" s="231" t="s">
        <v>514</v>
      </c>
      <c r="H200" s="232">
        <v>1</v>
      </c>
      <c r="I200" s="233"/>
      <c r="J200" s="234">
        <f>ROUND(I200*H200,2)</f>
        <v>0</v>
      </c>
      <c r="K200" s="230" t="s">
        <v>149</v>
      </c>
      <c r="L200" s="235"/>
      <c r="M200" s="236" t="s">
        <v>19</v>
      </c>
      <c r="N200" s="237" t="s">
        <v>47</v>
      </c>
      <c r="O200" s="66"/>
      <c r="P200" s="189">
        <f>O200*H200</f>
        <v>0</v>
      </c>
      <c r="Q200" s="189">
        <v>1.1E-4</v>
      </c>
      <c r="R200" s="189">
        <f>Q200*H200</f>
        <v>1.1E-4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437</v>
      </c>
      <c r="AT200" s="191" t="s">
        <v>351</v>
      </c>
      <c r="AU200" s="191" t="s">
        <v>86</v>
      </c>
      <c r="AY200" s="19" t="s">
        <v>142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339</v>
      </c>
      <c r="BM200" s="191" t="s">
        <v>3654</v>
      </c>
    </row>
    <row r="201" spans="1:65" s="13" customFormat="1" ht="11.25">
      <c r="B201" s="206"/>
      <c r="C201" s="207"/>
      <c r="D201" s="198" t="s">
        <v>254</v>
      </c>
      <c r="E201" s="208" t="s">
        <v>19</v>
      </c>
      <c r="F201" s="209" t="s">
        <v>3655</v>
      </c>
      <c r="G201" s="207"/>
      <c r="H201" s="210">
        <v>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254</v>
      </c>
      <c r="AU201" s="216" t="s">
        <v>86</v>
      </c>
      <c r="AV201" s="13" t="s">
        <v>86</v>
      </c>
      <c r="AW201" s="13" t="s">
        <v>37</v>
      </c>
      <c r="AX201" s="13" t="s">
        <v>84</v>
      </c>
      <c r="AY201" s="216" t="s">
        <v>142</v>
      </c>
    </row>
    <row r="202" spans="1:65" s="2" customFormat="1" ht="24.2" customHeight="1">
      <c r="A202" s="36"/>
      <c r="B202" s="37"/>
      <c r="C202" s="228" t="s">
        <v>478</v>
      </c>
      <c r="D202" s="228" t="s">
        <v>351</v>
      </c>
      <c r="E202" s="229" t="s">
        <v>3656</v>
      </c>
      <c r="F202" s="230" t="s">
        <v>3657</v>
      </c>
      <c r="G202" s="231" t="s">
        <v>514</v>
      </c>
      <c r="H202" s="232">
        <v>3</v>
      </c>
      <c r="I202" s="233"/>
      <c r="J202" s="234">
        <f>ROUND(I202*H202,2)</f>
        <v>0</v>
      </c>
      <c r="K202" s="230" t="s">
        <v>149</v>
      </c>
      <c r="L202" s="235"/>
      <c r="M202" s="236" t="s">
        <v>19</v>
      </c>
      <c r="N202" s="237" t="s">
        <v>47</v>
      </c>
      <c r="O202" s="66"/>
      <c r="P202" s="189">
        <f>O202*H202</f>
        <v>0</v>
      </c>
      <c r="Q202" s="189">
        <v>1.9000000000000001E-4</v>
      </c>
      <c r="R202" s="189">
        <f>Q202*H202</f>
        <v>5.6999999999999998E-4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437</v>
      </c>
      <c r="AT202" s="191" t="s">
        <v>351</v>
      </c>
      <c r="AU202" s="191" t="s">
        <v>86</v>
      </c>
      <c r="AY202" s="19" t="s">
        <v>142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84</v>
      </c>
      <c r="BK202" s="192">
        <f>ROUND(I202*H202,2)</f>
        <v>0</v>
      </c>
      <c r="BL202" s="19" t="s">
        <v>339</v>
      </c>
      <c r="BM202" s="191" t="s">
        <v>3658</v>
      </c>
    </row>
    <row r="203" spans="1:65" s="13" customFormat="1" ht="11.25">
      <c r="B203" s="206"/>
      <c r="C203" s="207"/>
      <c r="D203" s="198" t="s">
        <v>254</v>
      </c>
      <c r="E203" s="208" t="s">
        <v>19</v>
      </c>
      <c r="F203" s="209" t="s">
        <v>3659</v>
      </c>
      <c r="G203" s="207"/>
      <c r="H203" s="210">
        <v>3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254</v>
      </c>
      <c r="AU203" s="216" t="s">
        <v>86</v>
      </c>
      <c r="AV203" s="13" t="s">
        <v>86</v>
      </c>
      <c r="AW203" s="13" t="s">
        <v>37</v>
      </c>
      <c r="AX203" s="13" t="s">
        <v>84</v>
      </c>
      <c r="AY203" s="216" t="s">
        <v>142</v>
      </c>
    </row>
    <row r="204" spans="1:65" s="2" customFormat="1" ht="33" customHeight="1">
      <c r="A204" s="36"/>
      <c r="B204" s="37"/>
      <c r="C204" s="180" t="s">
        <v>487</v>
      </c>
      <c r="D204" s="180" t="s">
        <v>145</v>
      </c>
      <c r="E204" s="181" t="s">
        <v>3660</v>
      </c>
      <c r="F204" s="182" t="s">
        <v>3661</v>
      </c>
      <c r="G204" s="183" t="s">
        <v>514</v>
      </c>
      <c r="H204" s="184">
        <v>1</v>
      </c>
      <c r="I204" s="185"/>
      <c r="J204" s="186">
        <f>ROUND(I204*H204,2)</f>
        <v>0</v>
      </c>
      <c r="K204" s="182" t="s">
        <v>149</v>
      </c>
      <c r="L204" s="41"/>
      <c r="M204" s="187" t="s">
        <v>19</v>
      </c>
      <c r="N204" s="188" t="s">
        <v>47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339</v>
      </c>
      <c r="AT204" s="191" t="s">
        <v>145</v>
      </c>
      <c r="AU204" s="191" t="s">
        <v>86</v>
      </c>
      <c r="AY204" s="19" t="s">
        <v>142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84</v>
      </c>
      <c r="BK204" s="192">
        <f>ROUND(I204*H204,2)</f>
        <v>0</v>
      </c>
      <c r="BL204" s="19" t="s">
        <v>339</v>
      </c>
      <c r="BM204" s="191" t="s">
        <v>3662</v>
      </c>
    </row>
    <row r="205" spans="1:65" s="2" customFormat="1" ht="11.25">
      <c r="A205" s="36"/>
      <c r="B205" s="37"/>
      <c r="C205" s="38"/>
      <c r="D205" s="193" t="s">
        <v>152</v>
      </c>
      <c r="E205" s="38"/>
      <c r="F205" s="194" t="s">
        <v>3663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152</v>
      </c>
      <c r="AU205" s="19" t="s">
        <v>86</v>
      </c>
    </row>
    <row r="206" spans="1:65" s="2" customFormat="1" ht="16.5" customHeight="1">
      <c r="A206" s="36"/>
      <c r="B206" s="37"/>
      <c r="C206" s="228" t="s">
        <v>492</v>
      </c>
      <c r="D206" s="228" t="s">
        <v>351</v>
      </c>
      <c r="E206" s="229" t="s">
        <v>3664</v>
      </c>
      <c r="F206" s="230" t="s">
        <v>3665</v>
      </c>
      <c r="G206" s="231" t="s">
        <v>514</v>
      </c>
      <c r="H206" s="232">
        <v>1</v>
      </c>
      <c r="I206" s="233"/>
      <c r="J206" s="234">
        <f>ROUND(I206*H206,2)</f>
        <v>0</v>
      </c>
      <c r="K206" s="230" t="s">
        <v>19</v>
      </c>
      <c r="L206" s="235"/>
      <c r="M206" s="236" t="s">
        <v>19</v>
      </c>
      <c r="N206" s="237" t="s">
        <v>47</v>
      </c>
      <c r="O206" s="66"/>
      <c r="P206" s="189">
        <f>O206*H206</f>
        <v>0</v>
      </c>
      <c r="Q206" s="189">
        <v>1.0000000000000001E-5</v>
      </c>
      <c r="R206" s="189">
        <f>Q206*H206</f>
        <v>1.0000000000000001E-5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437</v>
      </c>
      <c r="AT206" s="191" t="s">
        <v>351</v>
      </c>
      <c r="AU206" s="191" t="s">
        <v>86</v>
      </c>
      <c r="AY206" s="19" t="s">
        <v>142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84</v>
      </c>
      <c r="BK206" s="192">
        <f>ROUND(I206*H206,2)</f>
        <v>0</v>
      </c>
      <c r="BL206" s="19" t="s">
        <v>339</v>
      </c>
      <c r="BM206" s="191" t="s">
        <v>3666</v>
      </c>
    </row>
    <row r="207" spans="1:65" s="2" customFormat="1" ht="33" customHeight="1">
      <c r="A207" s="36"/>
      <c r="B207" s="37"/>
      <c r="C207" s="180" t="s">
        <v>498</v>
      </c>
      <c r="D207" s="180" t="s">
        <v>145</v>
      </c>
      <c r="E207" s="181" t="s">
        <v>3667</v>
      </c>
      <c r="F207" s="182" t="s">
        <v>3668</v>
      </c>
      <c r="G207" s="183" t="s">
        <v>514</v>
      </c>
      <c r="H207" s="184">
        <v>1</v>
      </c>
      <c r="I207" s="185"/>
      <c r="J207" s="186">
        <f>ROUND(I207*H207,2)</f>
        <v>0</v>
      </c>
      <c r="K207" s="182" t="s">
        <v>149</v>
      </c>
      <c r="L207" s="41"/>
      <c r="M207" s="187" t="s">
        <v>19</v>
      </c>
      <c r="N207" s="188" t="s">
        <v>47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339</v>
      </c>
      <c r="AT207" s="191" t="s">
        <v>145</v>
      </c>
      <c r="AU207" s="191" t="s">
        <v>86</v>
      </c>
      <c r="AY207" s="19" t="s">
        <v>142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84</v>
      </c>
      <c r="BK207" s="192">
        <f>ROUND(I207*H207,2)</f>
        <v>0</v>
      </c>
      <c r="BL207" s="19" t="s">
        <v>339</v>
      </c>
      <c r="BM207" s="191" t="s">
        <v>3669</v>
      </c>
    </row>
    <row r="208" spans="1:65" s="2" customFormat="1" ht="11.25">
      <c r="A208" s="36"/>
      <c r="B208" s="37"/>
      <c r="C208" s="38"/>
      <c r="D208" s="193" t="s">
        <v>152</v>
      </c>
      <c r="E208" s="38"/>
      <c r="F208" s="194" t="s">
        <v>3670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152</v>
      </c>
      <c r="AU208" s="19" t="s">
        <v>86</v>
      </c>
    </row>
    <row r="209" spans="1:65" s="2" customFormat="1" ht="16.5" customHeight="1">
      <c r="A209" s="36"/>
      <c r="B209" s="37"/>
      <c r="C209" s="228" t="s">
        <v>505</v>
      </c>
      <c r="D209" s="228" t="s">
        <v>351</v>
      </c>
      <c r="E209" s="229" t="s">
        <v>3671</v>
      </c>
      <c r="F209" s="230" t="s">
        <v>3672</v>
      </c>
      <c r="G209" s="231" t="s">
        <v>514</v>
      </c>
      <c r="H209" s="232">
        <v>1</v>
      </c>
      <c r="I209" s="233"/>
      <c r="J209" s="234">
        <f>ROUND(I209*H209,2)</f>
        <v>0</v>
      </c>
      <c r="K209" s="230" t="s">
        <v>149</v>
      </c>
      <c r="L209" s="235"/>
      <c r="M209" s="236" t="s">
        <v>19</v>
      </c>
      <c r="N209" s="237" t="s">
        <v>47</v>
      </c>
      <c r="O209" s="66"/>
      <c r="P209" s="189">
        <f>O209*H209</f>
        <v>0</v>
      </c>
      <c r="Q209" s="189">
        <v>2.0000000000000001E-4</v>
      </c>
      <c r="R209" s="189">
        <f>Q209*H209</f>
        <v>2.0000000000000001E-4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437</v>
      </c>
      <c r="AT209" s="191" t="s">
        <v>351</v>
      </c>
      <c r="AU209" s="191" t="s">
        <v>86</v>
      </c>
      <c r="AY209" s="19" t="s">
        <v>142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339</v>
      </c>
      <c r="BM209" s="191" t="s">
        <v>3673</v>
      </c>
    </row>
    <row r="210" spans="1:65" s="2" customFormat="1" ht="37.9" customHeight="1">
      <c r="A210" s="36"/>
      <c r="B210" s="37"/>
      <c r="C210" s="180" t="s">
        <v>511</v>
      </c>
      <c r="D210" s="180" t="s">
        <v>145</v>
      </c>
      <c r="E210" s="181" t="s">
        <v>3674</v>
      </c>
      <c r="F210" s="182" t="s">
        <v>3675</v>
      </c>
      <c r="G210" s="183" t="s">
        <v>514</v>
      </c>
      <c r="H210" s="184">
        <v>21</v>
      </c>
      <c r="I210" s="185"/>
      <c r="J210" s="186">
        <f>ROUND(I210*H210,2)</f>
        <v>0</v>
      </c>
      <c r="K210" s="182" t="s">
        <v>149</v>
      </c>
      <c r="L210" s="41"/>
      <c r="M210" s="187" t="s">
        <v>19</v>
      </c>
      <c r="N210" s="188" t="s">
        <v>47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339</v>
      </c>
      <c r="AT210" s="191" t="s">
        <v>145</v>
      </c>
      <c r="AU210" s="191" t="s">
        <v>86</v>
      </c>
      <c r="AY210" s="19" t="s">
        <v>142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84</v>
      </c>
      <c r="BK210" s="192">
        <f>ROUND(I210*H210,2)</f>
        <v>0</v>
      </c>
      <c r="BL210" s="19" t="s">
        <v>339</v>
      </c>
      <c r="BM210" s="191" t="s">
        <v>3676</v>
      </c>
    </row>
    <row r="211" spans="1:65" s="2" customFormat="1" ht="11.25">
      <c r="A211" s="36"/>
      <c r="B211" s="37"/>
      <c r="C211" s="38"/>
      <c r="D211" s="193" t="s">
        <v>152</v>
      </c>
      <c r="E211" s="38"/>
      <c r="F211" s="194" t="s">
        <v>3677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152</v>
      </c>
      <c r="AU211" s="19" t="s">
        <v>86</v>
      </c>
    </row>
    <row r="212" spans="1:65" s="2" customFormat="1" ht="24.2" customHeight="1">
      <c r="A212" s="36"/>
      <c r="B212" s="37"/>
      <c r="C212" s="228" t="s">
        <v>518</v>
      </c>
      <c r="D212" s="228" t="s">
        <v>351</v>
      </c>
      <c r="E212" s="229" t="s">
        <v>3678</v>
      </c>
      <c r="F212" s="230" t="s">
        <v>3679</v>
      </c>
      <c r="G212" s="231" t="s">
        <v>514</v>
      </c>
      <c r="H212" s="232">
        <v>10</v>
      </c>
      <c r="I212" s="233"/>
      <c r="J212" s="234">
        <f>ROUND(I212*H212,2)</f>
        <v>0</v>
      </c>
      <c r="K212" s="230" t="s">
        <v>149</v>
      </c>
      <c r="L212" s="235"/>
      <c r="M212" s="236" t="s">
        <v>19</v>
      </c>
      <c r="N212" s="237" t="s">
        <v>47</v>
      </c>
      <c r="O212" s="66"/>
      <c r="P212" s="189">
        <f>O212*H212</f>
        <v>0</v>
      </c>
      <c r="Q212" s="189">
        <v>4.0000000000000003E-5</v>
      </c>
      <c r="R212" s="189">
        <f>Q212*H212</f>
        <v>4.0000000000000002E-4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437</v>
      </c>
      <c r="AT212" s="191" t="s">
        <v>351</v>
      </c>
      <c r="AU212" s="191" t="s">
        <v>86</v>
      </c>
      <c r="AY212" s="19" t="s">
        <v>142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84</v>
      </c>
      <c r="BK212" s="192">
        <f>ROUND(I212*H212,2)</f>
        <v>0</v>
      </c>
      <c r="BL212" s="19" t="s">
        <v>339</v>
      </c>
      <c r="BM212" s="191" t="s">
        <v>3680</v>
      </c>
    </row>
    <row r="213" spans="1:65" s="2" customFormat="1" ht="24.2" customHeight="1">
      <c r="A213" s="36"/>
      <c r="B213" s="37"/>
      <c r="C213" s="228" t="s">
        <v>525</v>
      </c>
      <c r="D213" s="228" t="s">
        <v>351</v>
      </c>
      <c r="E213" s="229" t="s">
        <v>3681</v>
      </c>
      <c r="F213" s="230" t="s">
        <v>3682</v>
      </c>
      <c r="G213" s="231" t="s">
        <v>514</v>
      </c>
      <c r="H213" s="232">
        <v>10</v>
      </c>
      <c r="I213" s="233"/>
      <c r="J213" s="234">
        <f>ROUND(I213*H213,2)</f>
        <v>0</v>
      </c>
      <c r="K213" s="230" t="s">
        <v>149</v>
      </c>
      <c r="L213" s="235"/>
      <c r="M213" s="236" t="s">
        <v>19</v>
      </c>
      <c r="N213" s="237" t="s">
        <v>47</v>
      </c>
      <c r="O213" s="66"/>
      <c r="P213" s="189">
        <f>O213*H213</f>
        <v>0</v>
      </c>
      <c r="Q213" s="189">
        <v>4.0000000000000003E-5</v>
      </c>
      <c r="R213" s="189">
        <f>Q213*H213</f>
        <v>4.0000000000000002E-4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437</v>
      </c>
      <c r="AT213" s="191" t="s">
        <v>351</v>
      </c>
      <c r="AU213" s="191" t="s">
        <v>86</v>
      </c>
      <c r="AY213" s="19" t="s">
        <v>142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84</v>
      </c>
      <c r="BK213" s="192">
        <f>ROUND(I213*H213,2)</f>
        <v>0</v>
      </c>
      <c r="BL213" s="19" t="s">
        <v>339</v>
      </c>
      <c r="BM213" s="191" t="s">
        <v>3683</v>
      </c>
    </row>
    <row r="214" spans="1:65" s="2" customFormat="1" ht="33" customHeight="1">
      <c r="A214" s="36"/>
      <c r="B214" s="37"/>
      <c r="C214" s="228" t="s">
        <v>527</v>
      </c>
      <c r="D214" s="228" t="s">
        <v>351</v>
      </c>
      <c r="E214" s="229" t="s">
        <v>3684</v>
      </c>
      <c r="F214" s="230" t="s">
        <v>3685</v>
      </c>
      <c r="G214" s="231" t="s">
        <v>514</v>
      </c>
      <c r="H214" s="232">
        <v>1</v>
      </c>
      <c r="I214" s="233"/>
      <c r="J214" s="234">
        <f>ROUND(I214*H214,2)</f>
        <v>0</v>
      </c>
      <c r="K214" s="230" t="s">
        <v>19</v>
      </c>
      <c r="L214" s="235"/>
      <c r="M214" s="236" t="s">
        <v>19</v>
      </c>
      <c r="N214" s="237" t="s">
        <v>47</v>
      </c>
      <c r="O214" s="66"/>
      <c r="P214" s="189">
        <f>O214*H214</f>
        <v>0</v>
      </c>
      <c r="Q214" s="189">
        <v>5.0000000000000002E-5</v>
      </c>
      <c r="R214" s="189">
        <f>Q214*H214</f>
        <v>5.0000000000000002E-5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437</v>
      </c>
      <c r="AT214" s="191" t="s">
        <v>351</v>
      </c>
      <c r="AU214" s="191" t="s">
        <v>86</v>
      </c>
      <c r="AY214" s="19" t="s">
        <v>142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84</v>
      </c>
      <c r="BK214" s="192">
        <f>ROUND(I214*H214,2)</f>
        <v>0</v>
      </c>
      <c r="BL214" s="19" t="s">
        <v>339</v>
      </c>
      <c r="BM214" s="191" t="s">
        <v>3686</v>
      </c>
    </row>
    <row r="215" spans="1:65" s="2" customFormat="1" ht="49.15" customHeight="1">
      <c r="A215" s="36"/>
      <c r="B215" s="37"/>
      <c r="C215" s="180" t="s">
        <v>533</v>
      </c>
      <c r="D215" s="180" t="s">
        <v>145</v>
      </c>
      <c r="E215" s="181" t="s">
        <v>3687</v>
      </c>
      <c r="F215" s="182" t="s">
        <v>3688</v>
      </c>
      <c r="G215" s="183" t="s">
        <v>514</v>
      </c>
      <c r="H215" s="184">
        <v>3</v>
      </c>
      <c r="I215" s="185"/>
      <c r="J215" s="186">
        <f>ROUND(I215*H215,2)</f>
        <v>0</v>
      </c>
      <c r="K215" s="182" t="s">
        <v>149</v>
      </c>
      <c r="L215" s="41"/>
      <c r="M215" s="187" t="s">
        <v>19</v>
      </c>
      <c r="N215" s="188" t="s">
        <v>47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339</v>
      </c>
      <c r="AT215" s="191" t="s">
        <v>145</v>
      </c>
      <c r="AU215" s="191" t="s">
        <v>86</v>
      </c>
      <c r="AY215" s="19" t="s">
        <v>142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339</v>
      </c>
      <c r="BM215" s="191" t="s">
        <v>3689</v>
      </c>
    </row>
    <row r="216" spans="1:65" s="2" customFormat="1" ht="11.25">
      <c r="A216" s="36"/>
      <c r="B216" s="37"/>
      <c r="C216" s="38"/>
      <c r="D216" s="193" t="s">
        <v>152</v>
      </c>
      <c r="E216" s="38"/>
      <c r="F216" s="194" t="s">
        <v>3690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152</v>
      </c>
      <c r="AU216" s="19" t="s">
        <v>86</v>
      </c>
    </row>
    <row r="217" spans="1:65" s="2" customFormat="1" ht="16.5" customHeight="1">
      <c r="A217" s="36"/>
      <c r="B217" s="37"/>
      <c r="C217" s="228" t="s">
        <v>539</v>
      </c>
      <c r="D217" s="228" t="s">
        <v>351</v>
      </c>
      <c r="E217" s="229" t="s">
        <v>3691</v>
      </c>
      <c r="F217" s="230" t="s">
        <v>3692</v>
      </c>
      <c r="G217" s="231" t="s">
        <v>514</v>
      </c>
      <c r="H217" s="232">
        <v>3</v>
      </c>
      <c r="I217" s="233"/>
      <c r="J217" s="234">
        <f>ROUND(I217*H217,2)</f>
        <v>0</v>
      </c>
      <c r="K217" s="230" t="s">
        <v>149</v>
      </c>
      <c r="L217" s="235"/>
      <c r="M217" s="236" t="s">
        <v>19</v>
      </c>
      <c r="N217" s="237" t="s">
        <v>47</v>
      </c>
      <c r="O217" s="66"/>
      <c r="P217" s="189">
        <f>O217*H217</f>
        <v>0</v>
      </c>
      <c r="Q217" s="189">
        <v>5.0000000000000001E-4</v>
      </c>
      <c r="R217" s="189">
        <f>Q217*H217</f>
        <v>1.5E-3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437</v>
      </c>
      <c r="AT217" s="191" t="s">
        <v>351</v>
      </c>
      <c r="AU217" s="191" t="s">
        <v>86</v>
      </c>
      <c r="AY217" s="19" t="s">
        <v>142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84</v>
      </c>
      <c r="BK217" s="192">
        <f>ROUND(I217*H217,2)</f>
        <v>0</v>
      </c>
      <c r="BL217" s="19" t="s">
        <v>339</v>
      </c>
      <c r="BM217" s="191" t="s">
        <v>3693</v>
      </c>
    </row>
    <row r="218" spans="1:65" s="2" customFormat="1" ht="33" customHeight="1">
      <c r="A218" s="36"/>
      <c r="B218" s="37"/>
      <c r="C218" s="180" t="s">
        <v>545</v>
      </c>
      <c r="D218" s="180" t="s">
        <v>145</v>
      </c>
      <c r="E218" s="181" t="s">
        <v>3694</v>
      </c>
      <c r="F218" s="182" t="s">
        <v>3695</v>
      </c>
      <c r="G218" s="183" t="s">
        <v>514</v>
      </c>
      <c r="H218" s="184">
        <v>2</v>
      </c>
      <c r="I218" s="185"/>
      <c r="J218" s="186">
        <f>ROUND(I218*H218,2)</f>
        <v>0</v>
      </c>
      <c r="K218" s="182" t="s">
        <v>149</v>
      </c>
      <c r="L218" s="41"/>
      <c r="M218" s="187" t="s">
        <v>19</v>
      </c>
      <c r="N218" s="188" t="s">
        <v>47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339</v>
      </c>
      <c r="AT218" s="191" t="s">
        <v>145</v>
      </c>
      <c r="AU218" s="191" t="s">
        <v>86</v>
      </c>
      <c r="AY218" s="19" t="s">
        <v>142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84</v>
      </c>
      <c r="BK218" s="192">
        <f>ROUND(I218*H218,2)</f>
        <v>0</v>
      </c>
      <c r="BL218" s="19" t="s">
        <v>339</v>
      </c>
      <c r="BM218" s="191" t="s">
        <v>3696</v>
      </c>
    </row>
    <row r="219" spans="1:65" s="2" customFormat="1" ht="11.25">
      <c r="A219" s="36"/>
      <c r="B219" s="37"/>
      <c r="C219" s="38"/>
      <c r="D219" s="193" t="s">
        <v>152</v>
      </c>
      <c r="E219" s="38"/>
      <c r="F219" s="194" t="s">
        <v>3697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152</v>
      </c>
      <c r="AU219" s="19" t="s">
        <v>86</v>
      </c>
    </row>
    <row r="220" spans="1:65" s="2" customFormat="1" ht="16.5" customHeight="1">
      <c r="A220" s="36"/>
      <c r="B220" s="37"/>
      <c r="C220" s="228" t="s">
        <v>551</v>
      </c>
      <c r="D220" s="228" t="s">
        <v>351</v>
      </c>
      <c r="E220" s="229" t="s">
        <v>3698</v>
      </c>
      <c r="F220" s="230" t="s">
        <v>3699</v>
      </c>
      <c r="G220" s="231" t="s">
        <v>514</v>
      </c>
      <c r="H220" s="232">
        <v>2</v>
      </c>
      <c r="I220" s="233"/>
      <c r="J220" s="234">
        <f>ROUND(I220*H220,2)</f>
        <v>0</v>
      </c>
      <c r="K220" s="230" t="s">
        <v>149</v>
      </c>
      <c r="L220" s="235"/>
      <c r="M220" s="236" t="s">
        <v>19</v>
      </c>
      <c r="N220" s="237" t="s">
        <v>47</v>
      </c>
      <c r="O220" s="66"/>
      <c r="P220" s="189">
        <f>O220*H220</f>
        <v>0</v>
      </c>
      <c r="Q220" s="189">
        <v>5.0000000000000001E-4</v>
      </c>
      <c r="R220" s="189">
        <f>Q220*H220</f>
        <v>1E-3</v>
      </c>
      <c r="S220" s="189">
        <v>0</v>
      </c>
      <c r="T220" s="19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1" t="s">
        <v>437</v>
      </c>
      <c r="AT220" s="191" t="s">
        <v>351</v>
      </c>
      <c r="AU220" s="191" t="s">
        <v>86</v>
      </c>
      <c r="AY220" s="19" t="s">
        <v>142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9" t="s">
        <v>84</v>
      </c>
      <c r="BK220" s="192">
        <f>ROUND(I220*H220,2)</f>
        <v>0</v>
      </c>
      <c r="BL220" s="19" t="s">
        <v>339</v>
      </c>
      <c r="BM220" s="191" t="s">
        <v>3700</v>
      </c>
    </row>
    <row r="221" spans="1:65" s="2" customFormat="1" ht="37.9" customHeight="1">
      <c r="A221" s="36"/>
      <c r="B221" s="37"/>
      <c r="C221" s="180" t="s">
        <v>558</v>
      </c>
      <c r="D221" s="180" t="s">
        <v>145</v>
      </c>
      <c r="E221" s="181" t="s">
        <v>3701</v>
      </c>
      <c r="F221" s="182" t="s">
        <v>3702</v>
      </c>
      <c r="G221" s="183" t="s">
        <v>514</v>
      </c>
      <c r="H221" s="184">
        <v>1</v>
      </c>
      <c r="I221" s="185"/>
      <c r="J221" s="186">
        <f>ROUND(I221*H221,2)</f>
        <v>0</v>
      </c>
      <c r="K221" s="182" t="s">
        <v>149</v>
      </c>
      <c r="L221" s="41"/>
      <c r="M221" s="187" t="s">
        <v>19</v>
      </c>
      <c r="N221" s="188" t="s">
        <v>47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339</v>
      </c>
      <c r="AT221" s="191" t="s">
        <v>145</v>
      </c>
      <c r="AU221" s="191" t="s">
        <v>86</v>
      </c>
      <c r="AY221" s="19" t="s">
        <v>142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339</v>
      </c>
      <c r="BM221" s="191" t="s">
        <v>3703</v>
      </c>
    </row>
    <row r="222" spans="1:65" s="2" customFormat="1" ht="11.25">
      <c r="A222" s="36"/>
      <c r="B222" s="37"/>
      <c r="C222" s="38"/>
      <c r="D222" s="193" t="s">
        <v>152</v>
      </c>
      <c r="E222" s="38"/>
      <c r="F222" s="194" t="s">
        <v>3704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152</v>
      </c>
      <c r="AU222" s="19" t="s">
        <v>86</v>
      </c>
    </row>
    <row r="223" spans="1:65" s="2" customFormat="1" ht="16.5" customHeight="1">
      <c r="A223" s="36"/>
      <c r="B223" s="37"/>
      <c r="C223" s="228" t="s">
        <v>563</v>
      </c>
      <c r="D223" s="228" t="s">
        <v>351</v>
      </c>
      <c r="E223" s="229" t="s">
        <v>3705</v>
      </c>
      <c r="F223" s="230" t="s">
        <v>3706</v>
      </c>
      <c r="G223" s="231" t="s">
        <v>514</v>
      </c>
      <c r="H223" s="232">
        <v>1</v>
      </c>
      <c r="I223" s="233"/>
      <c r="J223" s="234">
        <f>ROUND(I223*H223,2)</f>
        <v>0</v>
      </c>
      <c r="K223" s="230" t="s">
        <v>19</v>
      </c>
      <c r="L223" s="235"/>
      <c r="M223" s="236" t="s">
        <v>19</v>
      </c>
      <c r="N223" s="237" t="s">
        <v>47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437</v>
      </c>
      <c r="AT223" s="191" t="s">
        <v>351</v>
      </c>
      <c r="AU223" s="191" t="s">
        <v>86</v>
      </c>
      <c r="AY223" s="19" t="s">
        <v>142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84</v>
      </c>
      <c r="BK223" s="192">
        <f>ROUND(I223*H223,2)</f>
        <v>0</v>
      </c>
      <c r="BL223" s="19" t="s">
        <v>339</v>
      </c>
      <c r="BM223" s="191" t="s">
        <v>3707</v>
      </c>
    </row>
    <row r="224" spans="1:65" s="2" customFormat="1" ht="37.9" customHeight="1">
      <c r="A224" s="36"/>
      <c r="B224" s="37"/>
      <c r="C224" s="180" t="s">
        <v>569</v>
      </c>
      <c r="D224" s="180" t="s">
        <v>145</v>
      </c>
      <c r="E224" s="181" t="s">
        <v>3708</v>
      </c>
      <c r="F224" s="182" t="s">
        <v>3709</v>
      </c>
      <c r="G224" s="183" t="s">
        <v>514</v>
      </c>
      <c r="H224" s="184">
        <v>19</v>
      </c>
      <c r="I224" s="185"/>
      <c r="J224" s="186">
        <f>ROUND(I224*H224,2)</f>
        <v>0</v>
      </c>
      <c r="K224" s="182" t="s">
        <v>149</v>
      </c>
      <c r="L224" s="41"/>
      <c r="M224" s="187" t="s">
        <v>19</v>
      </c>
      <c r="N224" s="188" t="s">
        <v>47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339</v>
      </c>
      <c r="AT224" s="191" t="s">
        <v>145</v>
      </c>
      <c r="AU224" s="191" t="s">
        <v>86</v>
      </c>
      <c r="AY224" s="19" t="s">
        <v>142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84</v>
      </c>
      <c r="BK224" s="192">
        <f>ROUND(I224*H224,2)</f>
        <v>0</v>
      </c>
      <c r="BL224" s="19" t="s">
        <v>339</v>
      </c>
      <c r="BM224" s="191" t="s">
        <v>3710</v>
      </c>
    </row>
    <row r="225" spans="1:65" s="2" customFormat="1" ht="11.25">
      <c r="A225" s="36"/>
      <c r="B225" s="37"/>
      <c r="C225" s="38"/>
      <c r="D225" s="193" t="s">
        <v>152</v>
      </c>
      <c r="E225" s="38"/>
      <c r="F225" s="194" t="s">
        <v>3711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152</v>
      </c>
      <c r="AU225" s="19" t="s">
        <v>86</v>
      </c>
    </row>
    <row r="226" spans="1:65" s="2" customFormat="1" ht="24.2" customHeight="1">
      <c r="A226" s="36"/>
      <c r="B226" s="37"/>
      <c r="C226" s="228" t="s">
        <v>574</v>
      </c>
      <c r="D226" s="228" t="s">
        <v>351</v>
      </c>
      <c r="E226" s="229" t="s">
        <v>3712</v>
      </c>
      <c r="F226" s="230" t="s">
        <v>3713</v>
      </c>
      <c r="G226" s="231" t="s">
        <v>514</v>
      </c>
      <c r="H226" s="232">
        <v>19</v>
      </c>
      <c r="I226" s="233"/>
      <c r="J226" s="234">
        <f>ROUND(I226*H226,2)</f>
        <v>0</v>
      </c>
      <c r="K226" s="230" t="s">
        <v>149</v>
      </c>
      <c r="L226" s="235"/>
      <c r="M226" s="236" t="s">
        <v>19</v>
      </c>
      <c r="N226" s="237" t="s">
        <v>47</v>
      </c>
      <c r="O226" s="66"/>
      <c r="P226" s="189">
        <f>O226*H226</f>
        <v>0</v>
      </c>
      <c r="Q226" s="189">
        <v>6.9999999999999994E-5</v>
      </c>
      <c r="R226" s="189">
        <f>Q226*H226</f>
        <v>1.3299999999999998E-3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437</v>
      </c>
      <c r="AT226" s="191" t="s">
        <v>351</v>
      </c>
      <c r="AU226" s="191" t="s">
        <v>86</v>
      </c>
      <c r="AY226" s="19" t="s">
        <v>142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84</v>
      </c>
      <c r="BK226" s="192">
        <f>ROUND(I226*H226,2)</f>
        <v>0</v>
      </c>
      <c r="BL226" s="19" t="s">
        <v>339</v>
      </c>
      <c r="BM226" s="191" t="s">
        <v>3714</v>
      </c>
    </row>
    <row r="227" spans="1:65" s="2" customFormat="1" ht="24.2" customHeight="1">
      <c r="A227" s="36"/>
      <c r="B227" s="37"/>
      <c r="C227" s="180" t="s">
        <v>578</v>
      </c>
      <c r="D227" s="180" t="s">
        <v>145</v>
      </c>
      <c r="E227" s="181" t="s">
        <v>3715</v>
      </c>
      <c r="F227" s="182" t="s">
        <v>3716</v>
      </c>
      <c r="G227" s="183" t="s">
        <v>514</v>
      </c>
      <c r="H227" s="184">
        <v>30</v>
      </c>
      <c r="I227" s="185"/>
      <c r="J227" s="186">
        <f>ROUND(I227*H227,2)</f>
        <v>0</v>
      </c>
      <c r="K227" s="182" t="s">
        <v>149</v>
      </c>
      <c r="L227" s="41"/>
      <c r="M227" s="187" t="s">
        <v>19</v>
      </c>
      <c r="N227" s="188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339</v>
      </c>
      <c r="AT227" s="191" t="s">
        <v>145</v>
      </c>
      <c r="AU227" s="191" t="s">
        <v>86</v>
      </c>
      <c r="AY227" s="19" t="s">
        <v>142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339</v>
      </c>
      <c r="BM227" s="191" t="s">
        <v>3717</v>
      </c>
    </row>
    <row r="228" spans="1:65" s="2" customFormat="1" ht="11.25">
      <c r="A228" s="36"/>
      <c r="B228" s="37"/>
      <c r="C228" s="38"/>
      <c r="D228" s="193" t="s">
        <v>152</v>
      </c>
      <c r="E228" s="38"/>
      <c r="F228" s="194" t="s">
        <v>3718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152</v>
      </c>
      <c r="AU228" s="19" t="s">
        <v>86</v>
      </c>
    </row>
    <row r="229" spans="1:65" s="2" customFormat="1" ht="24.2" customHeight="1">
      <c r="A229" s="36"/>
      <c r="B229" s="37"/>
      <c r="C229" s="228" t="s">
        <v>583</v>
      </c>
      <c r="D229" s="228" t="s">
        <v>351</v>
      </c>
      <c r="E229" s="229" t="s">
        <v>3719</v>
      </c>
      <c r="F229" s="230" t="s">
        <v>3720</v>
      </c>
      <c r="G229" s="231" t="s">
        <v>514</v>
      </c>
      <c r="H229" s="232">
        <v>30</v>
      </c>
      <c r="I229" s="233"/>
      <c r="J229" s="234">
        <f>ROUND(I229*H229,2)</f>
        <v>0</v>
      </c>
      <c r="K229" s="230" t="s">
        <v>149</v>
      </c>
      <c r="L229" s="235"/>
      <c r="M229" s="236" t="s">
        <v>19</v>
      </c>
      <c r="N229" s="237" t="s">
        <v>47</v>
      </c>
      <c r="O229" s="66"/>
      <c r="P229" s="189">
        <f>O229*H229</f>
        <v>0</v>
      </c>
      <c r="Q229" s="189">
        <v>4.0000000000000002E-4</v>
      </c>
      <c r="R229" s="189">
        <f>Q229*H229</f>
        <v>1.2E-2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437</v>
      </c>
      <c r="AT229" s="191" t="s">
        <v>351</v>
      </c>
      <c r="AU229" s="191" t="s">
        <v>86</v>
      </c>
      <c r="AY229" s="19" t="s">
        <v>142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84</v>
      </c>
      <c r="BK229" s="192">
        <f>ROUND(I229*H229,2)</f>
        <v>0</v>
      </c>
      <c r="BL229" s="19" t="s">
        <v>339</v>
      </c>
      <c r="BM229" s="191" t="s">
        <v>3721</v>
      </c>
    </row>
    <row r="230" spans="1:65" s="2" customFormat="1" ht="24.2" customHeight="1">
      <c r="A230" s="36"/>
      <c r="B230" s="37"/>
      <c r="C230" s="180" t="s">
        <v>587</v>
      </c>
      <c r="D230" s="180" t="s">
        <v>145</v>
      </c>
      <c r="E230" s="181" t="s">
        <v>3722</v>
      </c>
      <c r="F230" s="182" t="s">
        <v>3723</v>
      </c>
      <c r="G230" s="183" t="s">
        <v>514</v>
      </c>
      <c r="H230" s="184">
        <v>6</v>
      </c>
      <c r="I230" s="185"/>
      <c r="J230" s="186">
        <f>ROUND(I230*H230,2)</f>
        <v>0</v>
      </c>
      <c r="K230" s="182" t="s">
        <v>149</v>
      </c>
      <c r="L230" s="41"/>
      <c r="M230" s="187" t="s">
        <v>19</v>
      </c>
      <c r="N230" s="188" t="s">
        <v>47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339</v>
      </c>
      <c r="AT230" s="191" t="s">
        <v>145</v>
      </c>
      <c r="AU230" s="191" t="s">
        <v>86</v>
      </c>
      <c r="AY230" s="19" t="s">
        <v>142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84</v>
      </c>
      <c r="BK230" s="192">
        <f>ROUND(I230*H230,2)</f>
        <v>0</v>
      </c>
      <c r="BL230" s="19" t="s">
        <v>339</v>
      </c>
      <c r="BM230" s="191" t="s">
        <v>3724</v>
      </c>
    </row>
    <row r="231" spans="1:65" s="2" customFormat="1" ht="11.25">
      <c r="A231" s="36"/>
      <c r="B231" s="37"/>
      <c r="C231" s="38"/>
      <c r="D231" s="193" t="s">
        <v>152</v>
      </c>
      <c r="E231" s="38"/>
      <c r="F231" s="194" t="s">
        <v>3725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152</v>
      </c>
      <c r="AU231" s="19" t="s">
        <v>86</v>
      </c>
    </row>
    <row r="232" spans="1:65" s="2" customFormat="1" ht="24.2" customHeight="1">
      <c r="A232" s="36"/>
      <c r="B232" s="37"/>
      <c r="C232" s="228" t="s">
        <v>591</v>
      </c>
      <c r="D232" s="228" t="s">
        <v>351</v>
      </c>
      <c r="E232" s="229" t="s">
        <v>3726</v>
      </c>
      <c r="F232" s="230" t="s">
        <v>3727</v>
      </c>
      <c r="G232" s="231" t="s">
        <v>514</v>
      </c>
      <c r="H232" s="232">
        <v>6</v>
      </c>
      <c r="I232" s="233"/>
      <c r="J232" s="234">
        <f>ROUND(I232*H232,2)</f>
        <v>0</v>
      </c>
      <c r="K232" s="230" t="s">
        <v>149</v>
      </c>
      <c r="L232" s="235"/>
      <c r="M232" s="236" t="s">
        <v>19</v>
      </c>
      <c r="N232" s="237" t="s">
        <v>47</v>
      </c>
      <c r="O232" s="66"/>
      <c r="P232" s="189">
        <f>O232*H232</f>
        <v>0</v>
      </c>
      <c r="Q232" s="189">
        <v>1.0499999999999999E-3</v>
      </c>
      <c r="R232" s="189">
        <f>Q232*H232</f>
        <v>6.3E-3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437</v>
      </c>
      <c r="AT232" s="191" t="s">
        <v>351</v>
      </c>
      <c r="AU232" s="191" t="s">
        <v>86</v>
      </c>
      <c r="AY232" s="19" t="s">
        <v>142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84</v>
      </c>
      <c r="BK232" s="192">
        <f>ROUND(I232*H232,2)</f>
        <v>0</v>
      </c>
      <c r="BL232" s="19" t="s">
        <v>339</v>
      </c>
      <c r="BM232" s="191" t="s">
        <v>3728</v>
      </c>
    </row>
    <row r="233" spans="1:65" s="2" customFormat="1" ht="24.2" customHeight="1">
      <c r="A233" s="36"/>
      <c r="B233" s="37"/>
      <c r="C233" s="180" t="s">
        <v>596</v>
      </c>
      <c r="D233" s="180" t="s">
        <v>145</v>
      </c>
      <c r="E233" s="181" t="s">
        <v>3729</v>
      </c>
      <c r="F233" s="182" t="s">
        <v>3730</v>
      </c>
      <c r="G233" s="183" t="s">
        <v>514</v>
      </c>
      <c r="H233" s="184">
        <v>4</v>
      </c>
      <c r="I233" s="185"/>
      <c r="J233" s="186">
        <f>ROUND(I233*H233,2)</f>
        <v>0</v>
      </c>
      <c r="K233" s="182" t="s">
        <v>149</v>
      </c>
      <c r="L233" s="41"/>
      <c r="M233" s="187" t="s">
        <v>19</v>
      </c>
      <c r="N233" s="188" t="s">
        <v>47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339</v>
      </c>
      <c r="AT233" s="191" t="s">
        <v>145</v>
      </c>
      <c r="AU233" s="191" t="s">
        <v>86</v>
      </c>
      <c r="AY233" s="19" t="s">
        <v>142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84</v>
      </c>
      <c r="BK233" s="192">
        <f>ROUND(I233*H233,2)</f>
        <v>0</v>
      </c>
      <c r="BL233" s="19" t="s">
        <v>339</v>
      </c>
      <c r="BM233" s="191" t="s">
        <v>3731</v>
      </c>
    </row>
    <row r="234" spans="1:65" s="2" customFormat="1" ht="11.25">
      <c r="A234" s="36"/>
      <c r="B234" s="37"/>
      <c r="C234" s="38"/>
      <c r="D234" s="193" t="s">
        <v>152</v>
      </c>
      <c r="E234" s="38"/>
      <c r="F234" s="194" t="s">
        <v>3732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152</v>
      </c>
      <c r="AU234" s="19" t="s">
        <v>86</v>
      </c>
    </row>
    <row r="235" spans="1:65" s="2" customFormat="1" ht="24.2" customHeight="1">
      <c r="A235" s="36"/>
      <c r="B235" s="37"/>
      <c r="C235" s="228" t="s">
        <v>602</v>
      </c>
      <c r="D235" s="228" t="s">
        <v>351</v>
      </c>
      <c r="E235" s="229" t="s">
        <v>3733</v>
      </c>
      <c r="F235" s="230" t="s">
        <v>3734</v>
      </c>
      <c r="G235" s="231" t="s">
        <v>514</v>
      </c>
      <c r="H235" s="232">
        <v>4</v>
      </c>
      <c r="I235" s="233"/>
      <c r="J235" s="234">
        <f>ROUND(I235*H235,2)</f>
        <v>0</v>
      </c>
      <c r="K235" s="230" t="s">
        <v>149</v>
      </c>
      <c r="L235" s="235"/>
      <c r="M235" s="236" t="s">
        <v>19</v>
      </c>
      <c r="N235" s="237" t="s">
        <v>47</v>
      </c>
      <c r="O235" s="66"/>
      <c r="P235" s="189">
        <f>O235*H235</f>
        <v>0</v>
      </c>
      <c r="Q235" s="189">
        <v>1.0499999999999999E-3</v>
      </c>
      <c r="R235" s="189">
        <f>Q235*H235</f>
        <v>4.1999999999999997E-3</v>
      </c>
      <c r="S235" s="189">
        <v>0</v>
      </c>
      <c r="T235" s="19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437</v>
      </c>
      <c r="AT235" s="191" t="s">
        <v>351</v>
      </c>
      <c r="AU235" s="191" t="s">
        <v>86</v>
      </c>
      <c r="AY235" s="19" t="s">
        <v>142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84</v>
      </c>
      <c r="BK235" s="192">
        <f>ROUND(I235*H235,2)</f>
        <v>0</v>
      </c>
      <c r="BL235" s="19" t="s">
        <v>339</v>
      </c>
      <c r="BM235" s="191" t="s">
        <v>3735</v>
      </c>
    </row>
    <row r="236" spans="1:65" s="2" customFormat="1" ht="24.2" customHeight="1">
      <c r="A236" s="36"/>
      <c r="B236" s="37"/>
      <c r="C236" s="180" t="s">
        <v>606</v>
      </c>
      <c r="D236" s="180" t="s">
        <v>145</v>
      </c>
      <c r="E236" s="181" t="s">
        <v>3736</v>
      </c>
      <c r="F236" s="182" t="s">
        <v>3737</v>
      </c>
      <c r="G236" s="183" t="s">
        <v>514</v>
      </c>
      <c r="H236" s="184">
        <v>1</v>
      </c>
      <c r="I236" s="185"/>
      <c r="J236" s="186">
        <f>ROUND(I236*H236,2)</f>
        <v>0</v>
      </c>
      <c r="K236" s="182" t="s">
        <v>149</v>
      </c>
      <c r="L236" s="41"/>
      <c r="M236" s="187" t="s">
        <v>19</v>
      </c>
      <c r="N236" s="188" t="s">
        <v>47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339</v>
      </c>
      <c r="AT236" s="191" t="s">
        <v>145</v>
      </c>
      <c r="AU236" s="191" t="s">
        <v>86</v>
      </c>
      <c r="AY236" s="19" t="s">
        <v>142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339</v>
      </c>
      <c r="BM236" s="191" t="s">
        <v>3738</v>
      </c>
    </row>
    <row r="237" spans="1:65" s="2" customFormat="1" ht="11.25">
      <c r="A237" s="36"/>
      <c r="B237" s="37"/>
      <c r="C237" s="38"/>
      <c r="D237" s="193" t="s">
        <v>152</v>
      </c>
      <c r="E237" s="38"/>
      <c r="F237" s="194" t="s">
        <v>3739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152</v>
      </c>
      <c r="AU237" s="19" t="s">
        <v>86</v>
      </c>
    </row>
    <row r="238" spans="1:65" s="2" customFormat="1" ht="21.75" customHeight="1">
      <c r="A238" s="36"/>
      <c r="B238" s="37"/>
      <c r="C238" s="228" t="s">
        <v>612</v>
      </c>
      <c r="D238" s="228" t="s">
        <v>351</v>
      </c>
      <c r="E238" s="229" t="s">
        <v>3740</v>
      </c>
      <c r="F238" s="230" t="s">
        <v>3741</v>
      </c>
      <c r="G238" s="231" t="s">
        <v>514</v>
      </c>
      <c r="H238" s="232">
        <v>1</v>
      </c>
      <c r="I238" s="233"/>
      <c r="J238" s="234">
        <f>ROUND(I238*H238,2)</f>
        <v>0</v>
      </c>
      <c r="K238" s="230" t="s">
        <v>19</v>
      </c>
      <c r="L238" s="235"/>
      <c r="M238" s="236" t="s">
        <v>19</v>
      </c>
      <c r="N238" s="237" t="s">
        <v>47</v>
      </c>
      <c r="O238" s="6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437</v>
      </c>
      <c r="AT238" s="191" t="s">
        <v>351</v>
      </c>
      <c r="AU238" s="191" t="s">
        <v>86</v>
      </c>
      <c r="AY238" s="19" t="s">
        <v>142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84</v>
      </c>
      <c r="BK238" s="192">
        <f>ROUND(I238*H238,2)</f>
        <v>0</v>
      </c>
      <c r="BL238" s="19" t="s">
        <v>339</v>
      </c>
      <c r="BM238" s="191" t="s">
        <v>3742</v>
      </c>
    </row>
    <row r="239" spans="1:65" s="2" customFormat="1" ht="24.2" customHeight="1">
      <c r="A239" s="36"/>
      <c r="B239" s="37"/>
      <c r="C239" s="180" t="s">
        <v>617</v>
      </c>
      <c r="D239" s="180" t="s">
        <v>145</v>
      </c>
      <c r="E239" s="181" t="s">
        <v>3743</v>
      </c>
      <c r="F239" s="182" t="s">
        <v>3744</v>
      </c>
      <c r="G239" s="183" t="s">
        <v>514</v>
      </c>
      <c r="H239" s="184">
        <v>1</v>
      </c>
      <c r="I239" s="185"/>
      <c r="J239" s="186">
        <f>ROUND(I239*H239,2)</f>
        <v>0</v>
      </c>
      <c r="K239" s="182" t="s">
        <v>149</v>
      </c>
      <c r="L239" s="41"/>
      <c r="M239" s="187" t="s">
        <v>19</v>
      </c>
      <c r="N239" s="188" t="s">
        <v>47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339</v>
      </c>
      <c r="AT239" s="191" t="s">
        <v>145</v>
      </c>
      <c r="AU239" s="191" t="s">
        <v>86</v>
      </c>
      <c r="AY239" s="19" t="s">
        <v>142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339</v>
      </c>
      <c r="BM239" s="191" t="s">
        <v>3745</v>
      </c>
    </row>
    <row r="240" spans="1:65" s="2" customFormat="1" ht="11.25">
      <c r="A240" s="36"/>
      <c r="B240" s="37"/>
      <c r="C240" s="38"/>
      <c r="D240" s="193" t="s">
        <v>152</v>
      </c>
      <c r="E240" s="38"/>
      <c r="F240" s="194" t="s">
        <v>3746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152</v>
      </c>
      <c r="AU240" s="19" t="s">
        <v>86</v>
      </c>
    </row>
    <row r="241" spans="1:65" s="13" customFormat="1" ht="11.25">
      <c r="B241" s="206"/>
      <c r="C241" s="207"/>
      <c r="D241" s="198" t="s">
        <v>254</v>
      </c>
      <c r="E241" s="208" t="s">
        <v>19</v>
      </c>
      <c r="F241" s="209" t="s">
        <v>3747</v>
      </c>
      <c r="G241" s="207"/>
      <c r="H241" s="210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254</v>
      </c>
      <c r="AU241" s="216" t="s">
        <v>86</v>
      </c>
      <c r="AV241" s="13" t="s">
        <v>86</v>
      </c>
      <c r="AW241" s="13" t="s">
        <v>37</v>
      </c>
      <c r="AX241" s="13" t="s">
        <v>84</v>
      </c>
      <c r="AY241" s="216" t="s">
        <v>142</v>
      </c>
    </row>
    <row r="242" spans="1:65" s="2" customFormat="1" ht="24.2" customHeight="1">
      <c r="A242" s="36"/>
      <c r="B242" s="37"/>
      <c r="C242" s="228" t="s">
        <v>624</v>
      </c>
      <c r="D242" s="228" t="s">
        <v>351</v>
      </c>
      <c r="E242" s="229" t="s">
        <v>3748</v>
      </c>
      <c r="F242" s="230" t="s">
        <v>3749</v>
      </c>
      <c r="G242" s="231" t="s">
        <v>514</v>
      </c>
      <c r="H242" s="232">
        <v>1</v>
      </c>
      <c r="I242" s="233"/>
      <c r="J242" s="234">
        <f>ROUND(I242*H242,2)</f>
        <v>0</v>
      </c>
      <c r="K242" s="230" t="s">
        <v>149</v>
      </c>
      <c r="L242" s="235"/>
      <c r="M242" s="236" t="s">
        <v>19</v>
      </c>
      <c r="N242" s="237" t="s">
        <v>47</v>
      </c>
      <c r="O242" s="66"/>
      <c r="P242" s="189">
        <f>O242*H242</f>
        <v>0</v>
      </c>
      <c r="Q242" s="189">
        <v>1.0499999999999999E-3</v>
      </c>
      <c r="R242" s="189">
        <f>Q242*H242</f>
        <v>1.0499999999999999E-3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437</v>
      </c>
      <c r="AT242" s="191" t="s">
        <v>351</v>
      </c>
      <c r="AU242" s="191" t="s">
        <v>86</v>
      </c>
      <c r="AY242" s="19" t="s">
        <v>142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84</v>
      </c>
      <c r="BK242" s="192">
        <f>ROUND(I242*H242,2)</f>
        <v>0</v>
      </c>
      <c r="BL242" s="19" t="s">
        <v>339</v>
      </c>
      <c r="BM242" s="191" t="s">
        <v>3750</v>
      </c>
    </row>
    <row r="243" spans="1:65" s="13" customFormat="1" ht="11.25">
      <c r="B243" s="206"/>
      <c r="C243" s="207"/>
      <c r="D243" s="198" t="s">
        <v>254</v>
      </c>
      <c r="E243" s="208" t="s">
        <v>19</v>
      </c>
      <c r="F243" s="209" t="s">
        <v>3747</v>
      </c>
      <c r="G243" s="207"/>
      <c r="H243" s="210">
        <v>1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254</v>
      </c>
      <c r="AU243" s="216" t="s">
        <v>86</v>
      </c>
      <c r="AV243" s="13" t="s">
        <v>86</v>
      </c>
      <c r="AW243" s="13" t="s">
        <v>37</v>
      </c>
      <c r="AX243" s="13" t="s">
        <v>84</v>
      </c>
      <c r="AY243" s="216" t="s">
        <v>142</v>
      </c>
    </row>
    <row r="244" spans="1:65" s="2" customFormat="1" ht="24.2" customHeight="1">
      <c r="A244" s="36"/>
      <c r="B244" s="37"/>
      <c r="C244" s="180" t="s">
        <v>630</v>
      </c>
      <c r="D244" s="180" t="s">
        <v>145</v>
      </c>
      <c r="E244" s="181" t="s">
        <v>3751</v>
      </c>
      <c r="F244" s="182" t="s">
        <v>3752</v>
      </c>
      <c r="G244" s="183" t="s">
        <v>514</v>
      </c>
      <c r="H244" s="184">
        <v>1</v>
      </c>
      <c r="I244" s="185"/>
      <c r="J244" s="186">
        <f>ROUND(I244*H244,2)</f>
        <v>0</v>
      </c>
      <c r="K244" s="182" t="s">
        <v>149</v>
      </c>
      <c r="L244" s="41"/>
      <c r="M244" s="187" t="s">
        <v>19</v>
      </c>
      <c r="N244" s="188" t="s">
        <v>47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339</v>
      </c>
      <c r="AT244" s="191" t="s">
        <v>145</v>
      </c>
      <c r="AU244" s="191" t="s">
        <v>86</v>
      </c>
      <c r="AY244" s="19" t="s">
        <v>142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84</v>
      </c>
      <c r="BK244" s="192">
        <f>ROUND(I244*H244,2)</f>
        <v>0</v>
      </c>
      <c r="BL244" s="19" t="s">
        <v>339</v>
      </c>
      <c r="BM244" s="191" t="s">
        <v>3753</v>
      </c>
    </row>
    <row r="245" spans="1:65" s="2" customFormat="1" ht="11.25">
      <c r="A245" s="36"/>
      <c r="B245" s="37"/>
      <c r="C245" s="38"/>
      <c r="D245" s="193" t="s">
        <v>152</v>
      </c>
      <c r="E245" s="38"/>
      <c r="F245" s="194" t="s">
        <v>3754</v>
      </c>
      <c r="G245" s="38"/>
      <c r="H245" s="38"/>
      <c r="I245" s="195"/>
      <c r="J245" s="38"/>
      <c r="K245" s="38"/>
      <c r="L245" s="41"/>
      <c r="M245" s="196"/>
      <c r="N245" s="197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152</v>
      </c>
      <c r="AU245" s="19" t="s">
        <v>86</v>
      </c>
    </row>
    <row r="246" spans="1:65" s="2" customFormat="1" ht="24.2" customHeight="1">
      <c r="A246" s="36"/>
      <c r="B246" s="37"/>
      <c r="C246" s="228" t="s">
        <v>636</v>
      </c>
      <c r="D246" s="228" t="s">
        <v>351</v>
      </c>
      <c r="E246" s="229" t="s">
        <v>3755</v>
      </c>
      <c r="F246" s="230" t="s">
        <v>3756</v>
      </c>
      <c r="G246" s="231" t="s">
        <v>514</v>
      </c>
      <c r="H246" s="232">
        <v>1</v>
      </c>
      <c r="I246" s="233"/>
      <c r="J246" s="234">
        <f>ROUND(I246*H246,2)</f>
        <v>0</v>
      </c>
      <c r="K246" s="230" t="s">
        <v>149</v>
      </c>
      <c r="L246" s="235"/>
      <c r="M246" s="236" t="s">
        <v>19</v>
      </c>
      <c r="N246" s="237" t="s">
        <v>47</v>
      </c>
      <c r="O246" s="66"/>
      <c r="P246" s="189">
        <f>O246*H246</f>
        <v>0</v>
      </c>
      <c r="Q246" s="189">
        <v>4.6999999999999999E-4</v>
      </c>
      <c r="R246" s="189">
        <f>Q246*H246</f>
        <v>4.6999999999999999E-4</v>
      </c>
      <c r="S246" s="189">
        <v>0</v>
      </c>
      <c r="T246" s="19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1" t="s">
        <v>437</v>
      </c>
      <c r="AT246" s="191" t="s">
        <v>351</v>
      </c>
      <c r="AU246" s="191" t="s">
        <v>86</v>
      </c>
      <c r="AY246" s="19" t="s">
        <v>142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9" t="s">
        <v>84</v>
      </c>
      <c r="BK246" s="192">
        <f>ROUND(I246*H246,2)</f>
        <v>0</v>
      </c>
      <c r="BL246" s="19" t="s">
        <v>339</v>
      </c>
      <c r="BM246" s="191" t="s">
        <v>3757</v>
      </c>
    </row>
    <row r="247" spans="1:65" s="2" customFormat="1" ht="24.2" customHeight="1">
      <c r="A247" s="36"/>
      <c r="B247" s="37"/>
      <c r="C247" s="180" t="s">
        <v>642</v>
      </c>
      <c r="D247" s="180" t="s">
        <v>145</v>
      </c>
      <c r="E247" s="181" t="s">
        <v>3758</v>
      </c>
      <c r="F247" s="182" t="s">
        <v>3759</v>
      </c>
      <c r="G247" s="183" t="s">
        <v>514</v>
      </c>
      <c r="H247" s="184">
        <v>2</v>
      </c>
      <c r="I247" s="185"/>
      <c r="J247" s="186">
        <f>ROUND(I247*H247,2)</f>
        <v>0</v>
      </c>
      <c r="K247" s="182" t="s">
        <v>149</v>
      </c>
      <c r="L247" s="41"/>
      <c r="M247" s="187" t="s">
        <v>19</v>
      </c>
      <c r="N247" s="188" t="s">
        <v>47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339</v>
      </c>
      <c r="AT247" s="191" t="s">
        <v>145</v>
      </c>
      <c r="AU247" s="191" t="s">
        <v>86</v>
      </c>
      <c r="AY247" s="19" t="s">
        <v>142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84</v>
      </c>
      <c r="BK247" s="192">
        <f>ROUND(I247*H247,2)</f>
        <v>0</v>
      </c>
      <c r="BL247" s="19" t="s">
        <v>339</v>
      </c>
      <c r="BM247" s="191" t="s">
        <v>3760</v>
      </c>
    </row>
    <row r="248" spans="1:65" s="2" customFormat="1" ht="11.25">
      <c r="A248" s="36"/>
      <c r="B248" s="37"/>
      <c r="C248" s="38"/>
      <c r="D248" s="193" t="s">
        <v>152</v>
      </c>
      <c r="E248" s="38"/>
      <c r="F248" s="194" t="s">
        <v>3761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152</v>
      </c>
      <c r="AU248" s="19" t="s">
        <v>86</v>
      </c>
    </row>
    <row r="249" spans="1:65" s="2" customFormat="1" ht="16.5" customHeight="1">
      <c r="A249" s="36"/>
      <c r="B249" s="37"/>
      <c r="C249" s="228" t="s">
        <v>648</v>
      </c>
      <c r="D249" s="228" t="s">
        <v>351</v>
      </c>
      <c r="E249" s="229" t="s">
        <v>3762</v>
      </c>
      <c r="F249" s="230" t="s">
        <v>3763</v>
      </c>
      <c r="G249" s="231" t="s">
        <v>514</v>
      </c>
      <c r="H249" s="232">
        <v>1</v>
      </c>
      <c r="I249" s="233"/>
      <c r="J249" s="234">
        <f>ROUND(I249*H249,2)</f>
        <v>0</v>
      </c>
      <c r="K249" s="230" t="s">
        <v>19</v>
      </c>
      <c r="L249" s="235"/>
      <c r="M249" s="236" t="s">
        <v>19</v>
      </c>
      <c r="N249" s="237" t="s">
        <v>47</v>
      </c>
      <c r="O249" s="6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437</v>
      </c>
      <c r="AT249" s="191" t="s">
        <v>351</v>
      </c>
      <c r="AU249" s="191" t="s">
        <v>86</v>
      </c>
      <c r="AY249" s="19" t="s">
        <v>142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84</v>
      </c>
      <c r="BK249" s="192">
        <f>ROUND(I249*H249,2)</f>
        <v>0</v>
      </c>
      <c r="BL249" s="19" t="s">
        <v>339</v>
      </c>
      <c r="BM249" s="191" t="s">
        <v>3764</v>
      </c>
    </row>
    <row r="250" spans="1:65" s="2" customFormat="1" ht="16.5" customHeight="1">
      <c r="A250" s="36"/>
      <c r="B250" s="37"/>
      <c r="C250" s="228" t="s">
        <v>654</v>
      </c>
      <c r="D250" s="228" t="s">
        <v>351</v>
      </c>
      <c r="E250" s="229" t="s">
        <v>3765</v>
      </c>
      <c r="F250" s="230" t="s">
        <v>3766</v>
      </c>
      <c r="G250" s="231" t="s">
        <v>514</v>
      </c>
      <c r="H250" s="232">
        <v>1</v>
      </c>
      <c r="I250" s="233"/>
      <c r="J250" s="234">
        <f>ROUND(I250*H250,2)</f>
        <v>0</v>
      </c>
      <c r="K250" s="230" t="s">
        <v>19</v>
      </c>
      <c r="L250" s="235"/>
      <c r="M250" s="236" t="s">
        <v>19</v>
      </c>
      <c r="N250" s="237" t="s">
        <v>47</v>
      </c>
      <c r="O250" s="6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437</v>
      </c>
      <c r="AT250" s="191" t="s">
        <v>351</v>
      </c>
      <c r="AU250" s="191" t="s">
        <v>86</v>
      </c>
      <c r="AY250" s="19" t="s">
        <v>142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84</v>
      </c>
      <c r="BK250" s="192">
        <f>ROUND(I250*H250,2)</f>
        <v>0</v>
      </c>
      <c r="BL250" s="19" t="s">
        <v>339</v>
      </c>
      <c r="BM250" s="191" t="s">
        <v>3767</v>
      </c>
    </row>
    <row r="251" spans="1:65" s="2" customFormat="1" ht="37.9" customHeight="1">
      <c r="A251" s="36"/>
      <c r="B251" s="37"/>
      <c r="C251" s="180" t="s">
        <v>658</v>
      </c>
      <c r="D251" s="180" t="s">
        <v>145</v>
      </c>
      <c r="E251" s="181" t="s">
        <v>3768</v>
      </c>
      <c r="F251" s="182" t="s">
        <v>3769</v>
      </c>
      <c r="G251" s="183" t="s">
        <v>514</v>
      </c>
      <c r="H251" s="184">
        <v>1</v>
      </c>
      <c r="I251" s="185"/>
      <c r="J251" s="186">
        <f>ROUND(I251*H251,2)</f>
        <v>0</v>
      </c>
      <c r="K251" s="182" t="s">
        <v>149</v>
      </c>
      <c r="L251" s="41"/>
      <c r="M251" s="187" t="s">
        <v>19</v>
      </c>
      <c r="N251" s="188" t="s">
        <v>47</v>
      </c>
      <c r="O251" s="6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339</v>
      </c>
      <c r="AT251" s="191" t="s">
        <v>145</v>
      </c>
      <c r="AU251" s="191" t="s">
        <v>86</v>
      </c>
      <c r="AY251" s="19" t="s">
        <v>142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84</v>
      </c>
      <c r="BK251" s="192">
        <f>ROUND(I251*H251,2)</f>
        <v>0</v>
      </c>
      <c r="BL251" s="19" t="s">
        <v>339</v>
      </c>
      <c r="BM251" s="191" t="s">
        <v>3770</v>
      </c>
    </row>
    <row r="252" spans="1:65" s="2" customFormat="1" ht="11.25">
      <c r="A252" s="36"/>
      <c r="B252" s="37"/>
      <c r="C252" s="38"/>
      <c r="D252" s="193" t="s">
        <v>152</v>
      </c>
      <c r="E252" s="38"/>
      <c r="F252" s="194" t="s">
        <v>3771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152</v>
      </c>
      <c r="AU252" s="19" t="s">
        <v>86</v>
      </c>
    </row>
    <row r="253" spans="1:65" s="2" customFormat="1" ht="49.15" customHeight="1">
      <c r="A253" s="36"/>
      <c r="B253" s="37"/>
      <c r="C253" s="228" t="s">
        <v>664</v>
      </c>
      <c r="D253" s="228" t="s">
        <v>351</v>
      </c>
      <c r="E253" s="229" t="s">
        <v>3772</v>
      </c>
      <c r="F253" s="230" t="s">
        <v>3773</v>
      </c>
      <c r="G253" s="231" t="s">
        <v>514</v>
      </c>
      <c r="H253" s="232">
        <v>1</v>
      </c>
      <c r="I253" s="233"/>
      <c r="J253" s="234">
        <f>ROUND(I253*H253,2)</f>
        <v>0</v>
      </c>
      <c r="K253" s="230" t="s">
        <v>19</v>
      </c>
      <c r="L253" s="235"/>
      <c r="M253" s="236" t="s">
        <v>19</v>
      </c>
      <c r="N253" s="237" t="s">
        <v>47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437</v>
      </c>
      <c r="AT253" s="191" t="s">
        <v>351</v>
      </c>
      <c r="AU253" s="191" t="s">
        <v>86</v>
      </c>
      <c r="AY253" s="19" t="s">
        <v>142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84</v>
      </c>
      <c r="BK253" s="192">
        <f>ROUND(I253*H253,2)</f>
        <v>0</v>
      </c>
      <c r="BL253" s="19" t="s">
        <v>339</v>
      </c>
      <c r="BM253" s="191" t="s">
        <v>3774</v>
      </c>
    </row>
    <row r="254" spans="1:65" s="2" customFormat="1" ht="24.2" customHeight="1">
      <c r="A254" s="36"/>
      <c r="B254" s="37"/>
      <c r="C254" s="180" t="s">
        <v>669</v>
      </c>
      <c r="D254" s="180" t="s">
        <v>145</v>
      </c>
      <c r="E254" s="181" t="s">
        <v>3775</v>
      </c>
      <c r="F254" s="182" t="s">
        <v>3776</v>
      </c>
      <c r="G254" s="183" t="s">
        <v>514</v>
      </c>
      <c r="H254" s="184">
        <v>1</v>
      </c>
      <c r="I254" s="185"/>
      <c r="J254" s="186">
        <f>ROUND(I254*H254,2)</f>
        <v>0</v>
      </c>
      <c r="K254" s="182" t="s">
        <v>149</v>
      </c>
      <c r="L254" s="41"/>
      <c r="M254" s="187" t="s">
        <v>19</v>
      </c>
      <c r="N254" s="188" t="s">
        <v>47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1.06E-3</v>
      </c>
      <c r="T254" s="190">
        <f>S254*H254</f>
        <v>1.06E-3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339</v>
      </c>
      <c r="AT254" s="191" t="s">
        <v>145</v>
      </c>
      <c r="AU254" s="191" t="s">
        <v>86</v>
      </c>
      <c r="AY254" s="19" t="s">
        <v>142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84</v>
      </c>
      <c r="BK254" s="192">
        <f>ROUND(I254*H254,2)</f>
        <v>0</v>
      </c>
      <c r="BL254" s="19" t="s">
        <v>339</v>
      </c>
      <c r="BM254" s="191" t="s">
        <v>3777</v>
      </c>
    </row>
    <row r="255" spans="1:65" s="2" customFormat="1" ht="11.25">
      <c r="A255" s="36"/>
      <c r="B255" s="37"/>
      <c r="C255" s="38"/>
      <c r="D255" s="193" t="s">
        <v>152</v>
      </c>
      <c r="E255" s="38"/>
      <c r="F255" s="194" t="s">
        <v>3778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152</v>
      </c>
      <c r="AU255" s="19" t="s">
        <v>86</v>
      </c>
    </row>
    <row r="256" spans="1:65" s="13" customFormat="1" ht="11.25">
      <c r="B256" s="206"/>
      <c r="C256" s="207"/>
      <c r="D256" s="198" t="s">
        <v>254</v>
      </c>
      <c r="E256" s="208" t="s">
        <v>19</v>
      </c>
      <c r="F256" s="209" t="s">
        <v>3747</v>
      </c>
      <c r="G256" s="207"/>
      <c r="H256" s="210">
        <v>1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254</v>
      </c>
      <c r="AU256" s="216" t="s">
        <v>86</v>
      </c>
      <c r="AV256" s="13" t="s">
        <v>86</v>
      </c>
      <c r="AW256" s="13" t="s">
        <v>37</v>
      </c>
      <c r="AX256" s="13" t="s">
        <v>84</v>
      </c>
      <c r="AY256" s="216" t="s">
        <v>142</v>
      </c>
    </row>
    <row r="257" spans="1:65" s="2" customFormat="1" ht="44.25" customHeight="1">
      <c r="A257" s="36"/>
      <c r="B257" s="37"/>
      <c r="C257" s="180" t="s">
        <v>676</v>
      </c>
      <c r="D257" s="180" t="s">
        <v>145</v>
      </c>
      <c r="E257" s="181" t="s">
        <v>3779</v>
      </c>
      <c r="F257" s="182" t="s">
        <v>3780</v>
      </c>
      <c r="G257" s="183" t="s">
        <v>514</v>
      </c>
      <c r="H257" s="184">
        <v>8</v>
      </c>
      <c r="I257" s="185"/>
      <c r="J257" s="186">
        <f>ROUND(I257*H257,2)</f>
        <v>0</v>
      </c>
      <c r="K257" s="182" t="s">
        <v>149</v>
      </c>
      <c r="L257" s="41"/>
      <c r="M257" s="187" t="s">
        <v>19</v>
      </c>
      <c r="N257" s="188" t="s">
        <v>47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339</v>
      </c>
      <c r="AT257" s="191" t="s">
        <v>145</v>
      </c>
      <c r="AU257" s="191" t="s">
        <v>86</v>
      </c>
      <c r="AY257" s="19" t="s">
        <v>142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84</v>
      </c>
      <c r="BK257" s="192">
        <f>ROUND(I257*H257,2)</f>
        <v>0</v>
      </c>
      <c r="BL257" s="19" t="s">
        <v>339</v>
      </c>
      <c r="BM257" s="191" t="s">
        <v>3781</v>
      </c>
    </row>
    <row r="258" spans="1:65" s="2" customFormat="1" ht="11.25">
      <c r="A258" s="36"/>
      <c r="B258" s="37"/>
      <c r="C258" s="38"/>
      <c r="D258" s="193" t="s">
        <v>152</v>
      </c>
      <c r="E258" s="38"/>
      <c r="F258" s="194" t="s">
        <v>3782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152</v>
      </c>
      <c r="AU258" s="19" t="s">
        <v>86</v>
      </c>
    </row>
    <row r="259" spans="1:65" s="2" customFormat="1" ht="24.2" customHeight="1">
      <c r="A259" s="36"/>
      <c r="B259" s="37"/>
      <c r="C259" s="228" t="s">
        <v>684</v>
      </c>
      <c r="D259" s="228" t="s">
        <v>351</v>
      </c>
      <c r="E259" s="229" t="s">
        <v>3783</v>
      </c>
      <c r="F259" s="230" t="s">
        <v>3784</v>
      </c>
      <c r="G259" s="231" t="s">
        <v>514</v>
      </c>
      <c r="H259" s="232">
        <v>8</v>
      </c>
      <c r="I259" s="233"/>
      <c r="J259" s="234">
        <f>ROUND(I259*H259,2)</f>
        <v>0</v>
      </c>
      <c r="K259" s="230" t="s">
        <v>19</v>
      </c>
      <c r="L259" s="235"/>
      <c r="M259" s="236" t="s">
        <v>19</v>
      </c>
      <c r="N259" s="237" t="s">
        <v>47</v>
      </c>
      <c r="O259" s="66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1" t="s">
        <v>437</v>
      </c>
      <c r="AT259" s="191" t="s">
        <v>351</v>
      </c>
      <c r="AU259" s="191" t="s">
        <v>86</v>
      </c>
      <c r="AY259" s="19" t="s">
        <v>142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9" t="s">
        <v>84</v>
      </c>
      <c r="BK259" s="192">
        <f>ROUND(I259*H259,2)</f>
        <v>0</v>
      </c>
      <c r="BL259" s="19" t="s">
        <v>339</v>
      </c>
      <c r="BM259" s="191" t="s">
        <v>3785</v>
      </c>
    </row>
    <row r="260" spans="1:65" s="2" customFormat="1" ht="49.15" customHeight="1">
      <c r="A260" s="36"/>
      <c r="B260" s="37"/>
      <c r="C260" s="180" t="s">
        <v>690</v>
      </c>
      <c r="D260" s="180" t="s">
        <v>145</v>
      </c>
      <c r="E260" s="181" t="s">
        <v>3786</v>
      </c>
      <c r="F260" s="182" t="s">
        <v>3787</v>
      </c>
      <c r="G260" s="183" t="s">
        <v>514</v>
      </c>
      <c r="H260" s="184">
        <v>8</v>
      </c>
      <c r="I260" s="185"/>
      <c r="J260" s="186">
        <f>ROUND(I260*H260,2)</f>
        <v>0</v>
      </c>
      <c r="K260" s="182" t="s">
        <v>149</v>
      </c>
      <c r="L260" s="41"/>
      <c r="M260" s="187" t="s">
        <v>19</v>
      </c>
      <c r="N260" s="188" t="s">
        <v>47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339</v>
      </c>
      <c r="AT260" s="191" t="s">
        <v>145</v>
      </c>
      <c r="AU260" s="191" t="s">
        <v>86</v>
      </c>
      <c r="AY260" s="19" t="s">
        <v>142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339</v>
      </c>
      <c r="BM260" s="191" t="s">
        <v>3788</v>
      </c>
    </row>
    <row r="261" spans="1:65" s="2" customFormat="1" ht="11.25">
      <c r="A261" s="36"/>
      <c r="B261" s="37"/>
      <c r="C261" s="38"/>
      <c r="D261" s="193" t="s">
        <v>152</v>
      </c>
      <c r="E261" s="38"/>
      <c r="F261" s="194" t="s">
        <v>3789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152</v>
      </c>
      <c r="AU261" s="19" t="s">
        <v>86</v>
      </c>
    </row>
    <row r="262" spans="1:65" s="2" customFormat="1" ht="24.2" customHeight="1">
      <c r="A262" s="36"/>
      <c r="B262" s="37"/>
      <c r="C262" s="228" t="s">
        <v>695</v>
      </c>
      <c r="D262" s="228" t="s">
        <v>351</v>
      </c>
      <c r="E262" s="229" t="s">
        <v>3790</v>
      </c>
      <c r="F262" s="230" t="s">
        <v>3791</v>
      </c>
      <c r="G262" s="231" t="s">
        <v>514</v>
      </c>
      <c r="H262" s="232">
        <v>8</v>
      </c>
      <c r="I262" s="233"/>
      <c r="J262" s="234">
        <f>ROUND(I262*H262,2)</f>
        <v>0</v>
      </c>
      <c r="K262" s="230" t="s">
        <v>19</v>
      </c>
      <c r="L262" s="235"/>
      <c r="M262" s="236" t="s">
        <v>19</v>
      </c>
      <c r="N262" s="237" t="s">
        <v>47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437</v>
      </c>
      <c r="AT262" s="191" t="s">
        <v>351</v>
      </c>
      <c r="AU262" s="191" t="s">
        <v>86</v>
      </c>
      <c r="AY262" s="19" t="s">
        <v>142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84</v>
      </c>
      <c r="BK262" s="192">
        <f>ROUND(I262*H262,2)</f>
        <v>0</v>
      </c>
      <c r="BL262" s="19" t="s">
        <v>339</v>
      </c>
      <c r="BM262" s="191" t="s">
        <v>3792</v>
      </c>
    </row>
    <row r="263" spans="1:65" s="2" customFormat="1" ht="37.9" customHeight="1">
      <c r="A263" s="36"/>
      <c r="B263" s="37"/>
      <c r="C263" s="180" t="s">
        <v>699</v>
      </c>
      <c r="D263" s="180" t="s">
        <v>145</v>
      </c>
      <c r="E263" s="181" t="s">
        <v>3793</v>
      </c>
      <c r="F263" s="182" t="s">
        <v>3794</v>
      </c>
      <c r="G263" s="183" t="s">
        <v>514</v>
      </c>
      <c r="H263" s="184">
        <v>7</v>
      </c>
      <c r="I263" s="185"/>
      <c r="J263" s="186">
        <f>ROUND(I263*H263,2)</f>
        <v>0</v>
      </c>
      <c r="K263" s="182" t="s">
        <v>149</v>
      </c>
      <c r="L263" s="41"/>
      <c r="M263" s="187" t="s">
        <v>19</v>
      </c>
      <c r="N263" s="188" t="s">
        <v>47</v>
      </c>
      <c r="O263" s="66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339</v>
      </c>
      <c r="AT263" s="191" t="s">
        <v>145</v>
      </c>
      <c r="AU263" s="191" t="s">
        <v>86</v>
      </c>
      <c r="AY263" s="19" t="s">
        <v>142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84</v>
      </c>
      <c r="BK263" s="192">
        <f>ROUND(I263*H263,2)</f>
        <v>0</v>
      </c>
      <c r="BL263" s="19" t="s">
        <v>339</v>
      </c>
      <c r="BM263" s="191" t="s">
        <v>3795</v>
      </c>
    </row>
    <row r="264" spans="1:65" s="2" customFormat="1" ht="11.25">
      <c r="A264" s="36"/>
      <c r="B264" s="37"/>
      <c r="C264" s="38"/>
      <c r="D264" s="193" t="s">
        <v>152</v>
      </c>
      <c r="E264" s="38"/>
      <c r="F264" s="194" t="s">
        <v>3796</v>
      </c>
      <c r="G264" s="38"/>
      <c r="H264" s="38"/>
      <c r="I264" s="195"/>
      <c r="J264" s="38"/>
      <c r="K264" s="38"/>
      <c r="L264" s="41"/>
      <c r="M264" s="196"/>
      <c r="N264" s="197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152</v>
      </c>
      <c r="AU264" s="19" t="s">
        <v>86</v>
      </c>
    </row>
    <row r="265" spans="1:65" s="2" customFormat="1" ht="55.5" customHeight="1">
      <c r="A265" s="36"/>
      <c r="B265" s="37"/>
      <c r="C265" s="228" t="s">
        <v>704</v>
      </c>
      <c r="D265" s="228" t="s">
        <v>351</v>
      </c>
      <c r="E265" s="229" t="s">
        <v>3797</v>
      </c>
      <c r="F265" s="230" t="s">
        <v>3798</v>
      </c>
      <c r="G265" s="231" t="s">
        <v>514</v>
      </c>
      <c r="H265" s="232">
        <v>7</v>
      </c>
      <c r="I265" s="233"/>
      <c r="J265" s="234">
        <f>ROUND(I265*H265,2)</f>
        <v>0</v>
      </c>
      <c r="K265" s="230" t="s">
        <v>19</v>
      </c>
      <c r="L265" s="235"/>
      <c r="M265" s="236" t="s">
        <v>19</v>
      </c>
      <c r="N265" s="237" t="s">
        <v>47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437</v>
      </c>
      <c r="AT265" s="191" t="s">
        <v>351</v>
      </c>
      <c r="AU265" s="191" t="s">
        <v>86</v>
      </c>
      <c r="AY265" s="19" t="s">
        <v>142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84</v>
      </c>
      <c r="BK265" s="192">
        <f>ROUND(I265*H265,2)</f>
        <v>0</v>
      </c>
      <c r="BL265" s="19" t="s">
        <v>339</v>
      </c>
      <c r="BM265" s="191" t="s">
        <v>3799</v>
      </c>
    </row>
    <row r="266" spans="1:65" s="2" customFormat="1" ht="37.9" customHeight="1">
      <c r="A266" s="36"/>
      <c r="B266" s="37"/>
      <c r="C266" s="180" t="s">
        <v>710</v>
      </c>
      <c r="D266" s="180" t="s">
        <v>145</v>
      </c>
      <c r="E266" s="181" t="s">
        <v>3800</v>
      </c>
      <c r="F266" s="182" t="s">
        <v>3801</v>
      </c>
      <c r="G266" s="183" t="s">
        <v>514</v>
      </c>
      <c r="H266" s="184">
        <v>21</v>
      </c>
      <c r="I266" s="185"/>
      <c r="J266" s="186">
        <f>ROUND(I266*H266,2)</f>
        <v>0</v>
      </c>
      <c r="K266" s="182" t="s">
        <v>149</v>
      </c>
      <c r="L266" s="41"/>
      <c r="M266" s="187" t="s">
        <v>19</v>
      </c>
      <c r="N266" s="188" t="s">
        <v>47</v>
      </c>
      <c r="O266" s="66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339</v>
      </c>
      <c r="AT266" s="191" t="s">
        <v>145</v>
      </c>
      <c r="AU266" s="191" t="s">
        <v>86</v>
      </c>
      <c r="AY266" s="19" t="s">
        <v>142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84</v>
      </c>
      <c r="BK266" s="192">
        <f>ROUND(I266*H266,2)</f>
        <v>0</v>
      </c>
      <c r="BL266" s="19" t="s">
        <v>339</v>
      </c>
      <c r="BM266" s="191" t="s">
        <v>3802</v>
      </c>
    </row>
    <row r="267" spans="1:65" s="2" customFormat="1" ht="11.25">
      <c r="A267" s="36"/>
      <c r="B267" s="37"/>
      <c r="C267" s="38"/>
      <c r="D267" s="193" t="s">
        <v>152</v>
      </c>
      <c r="E267" s="38"/>
      <c r="F267" s="194" t="s">
        <v>3803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152</v>
      </c>
      <c r="AU267" s="19" t="s">
        <v>86</v>
      </c>
    </row>
    <row r="268" spans="1:65" s="2" customFormat="1" ht="49.15" customHeight="1">
      <c r="A268" s="36"/>
      <c r="B268" s="37"/>
      <c r="C268" s="228" t="s">
        <v>716</v>
      </c>
      <c r="D268" s="228" t="s">
        <v>351</v>
      </c>
      <c r="E268" s="229" t="s">
        <v>3804</v>
      </c>
      <c r="F268" s="230" t="s">
        <v>3805</v>
      </c>
      <c r="G268" s="231" t="s">
        <v>514</v>
      </c>
      <c r="H268" s="232">
        <v>21</v>
      </c>
      <c r="I268" s="233"/>
      <c r="J268" s="234">
        <f>ROUND(I268*H268,2)</f>
        <v>0</v>
      </c>
      <c r="K268" s="230" t="s">
        <v>19</v>
      </c>
      <c r="L268" s="235"/>
      <c r="M268" s="236" t="s">
        <v>19</v>
      </c>
      <c r="N268" s="237" t="s">
        <v>47</v>
      </c>
      <c r="O268" s="6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437</v>
      </c>
      <c r="AT268" s="191" t="s">
        <v>351</v>
      </c>
      <c r="AU268" s="191" t="s">
        <v>86</v>
      </c>
      <c r="AY268" s="19" t="s">
        <v>142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84</v>
      </c>
      <c r="BK268" s="192">
        <f>ROUND(I268*H268,2)</f>
        <v>0</v>
      </c>
      <c r="BL268" s="19" t="s">
        <v>339</v>
      </c>
      <c r="BM268" s="191" t="s">
        <v>3806</v>
      </c>
    </row>
    <row r="269" spans="1:65" s="2" customFormat="1" ht="49.15" customHeight="1">
      <c r="A269" s="36"/>
      <c r="B269" s="37"/>
      <c r="C269" s="180" t="s">
        <v>720</v>
      </c>
      <c r="D269" s="180" t="s">
        <v>145</v>
      </c>
      <c r="E269" s="181" t="s">
        <v>3807</v>
      </c>
      <c r="F269" s="182" t="s">
        <v>3808</v>
      </c>
      <c r="G269" s="183" t="s">
        <v>414</v>
      </c>
      <c r="H269" s="184">
        <v>100</v>
      </c>
      <c r="I269" s="185"/>
      <c r="J269" s="186">
        <f>ROUND(I269*H269,2)</f>
        <v>0</v>
      </c>
      <c r="K269" s="182" t="s">
        <v>149</v>
      </c>
      <c r="L269" s="41"/>
      <c r="M269" s="187" t="s">
        <v>19</v>
      </c>
      <c r="N269" s="188" t="s">
        <v>47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339</v>
      </c>
      <c r="AT269" s="191" t="s">
        <v>145</v>
      </c>
      <c r="AU269" s="191" t="s">
        <v>86</v>
      </c>
      <c r="AY269" s="19" t="s">
        <v>142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84</v>
      </c>
      <c r="BK269" s="192">
        <f>ROUND(I269*H269,2)</f>
        <v>0</v>
      </c>
      <c r="BL269" s="19" t="s">
        <v>339</v>
      </c>
      <c r="BM269" s="191" t="s">
        <v>3809</v>
      </c>
    </row>
    <row r="270" spans="1:65" s="2" customFormat="1" ht="11.25">
      <c r="A270" s="36"/>
      <c r="B270" s="37"/>
      <c r="C270" s="38"/>
      <c r="D270" s="193" t="s">
        <v>152</v>
      </c>
      <c r="E270" s="38"/>
      <c r="F270" s="194" t="s">
        <v>3810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152</v>
      </c>
      <c r="AU270" s="19" t="s">
        <v>86</v>
      </c>
    </row>
    <row r="271" spans="1:65" s="2" customFormat="1" ht="16.5" customHeight="1">
      <c r="A271" s="36"/>
      <c r="B271" s="37"/>
      <c r="C271" s="228" t="s">
        <v>725</v>
      </c>
      <c r="D271" s="228" t="s">
        <v>351</v>
      </c>
      <c r="E271" s="229" t="s">
        <v>3811</v>
      </c>
      <c r="F271" s="230" t="s">
        <v>3812</v>
      </c>
      <c r="G271" s="231" t="s">
        <v>369</v>
      </c>
      <c r="H271" s="232">
        <v>115.2</v>
      </c>
      <c r="I271" s="233"/>
      <c r="J271" s="234">
        <f>ROUND(I271*H271,2)</f>
        <v>0</v>
      </c>
      <c r="K271" s="230" t="s">
        <v>149</v>
      </c>
      <c r="L271" s="235"/>
      <c r="M271" s="236" t="s">
        <v>19</v>
      </c>
      <c r="N271" s="237" t="s">
        <v>47</v>
      </c>
      <c r="O271" s="66"/>
      <c r="P271" s="189">
        <f>O271*H271</f>
        <v>0</v>
      </c>
      <c r="Q271" s="189">
        <v>1E-3</v>
      </c>
      <c r="R271" s="189">
        <f>Q271*H271</f>
        <v>0.11520000000000001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437</v>
      </c>
      <c r="AT271" s="191" t="s">
        <v>351</v>
      </c>
      <c r="AU271" s="191" t="s">
        <v>86</v>
      </c>
      <c r="AY271" s="19" t="s">
        <v>142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84</v>
      </c>
      <c r="BK271" s="192">
        <f>ROUND(I271*H271,2)</f>
        <v>0</v>
      </c>
      <c r="BL271" s="19" t="s">
        <v>339</v>
      </c>
      <c r="BM271" s="191" t="s">
        <v>3813</v>
      </c>
    </row>
    <row r="272" spans="1:65" s="13" customFormat="1" ht="11.25">
      <c r="B272" s="206"/>
      <c r="C272" s="207"/>
      <c r="D272" s="198" t="s">
        <v>254</v>
      </c>
      <c r="E272" s="208" t="s">
        <v>19</v>
      </c>
      <c r="F272" s="209" t="s">
        <v>3814</v>
      </c>
      <c r="G272" s="207"/>
      <c r="H272" s="210">
        <v>115.2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254</v>
      </c>
      <c r="AU272" s="216" t="s">
        <v>86</v>
      </c>
      <c r="AV272" s="13" t="s">
        <v>86</v>
      </c>
      <c r="AW272" s="13" t="s">
        <v>37</v>
      </c>
      <c r="AX272" s="13" t="s">
        <v>84</v>
      </c>
      <c r="AY272" s="216" t="s">
        <v>142</v>
      </c>
    </row>
    <row r="273" spans="1:65" s="2" customFormat="1" ht="24.2" customHeight="1">
      <c r="A273" s="36"/>
      <c r="B273" s="37"/>
      <c r="C273" s="180" t="s">
        <v>731</v>
      </c>
      <c r="D273" s="180" t="s">
        <v>145</v>
      </c>
      <c r="E273" s="181" t="s">
        <v>3815</v>
      </c>
      <c r="F273" s="182" t="s">
        <v>3816</v>
      </c>
      <c r="G273" s="183" t="s">
        <v>414</v>
      </c>
      <c r="H273" s="184">
        <v>120</v>
      </c>
      <c r="I273" s="185"/>
      <c r="J273" s="186">
        <f>ROUND(I273*H273,2)</f>
        <v>0</v>
      </c>
      <c r="K273" s="182" t="s">
        <v>149</v>
      </c>
      <c r="L273" s="41"/>
      <c r="M273" s="187" t="s">
        <v>19</v>
      </c>
      <c r="N273" s="188" t="s">
        <v>47</v>
      </c>
      <c r="O273" s="66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339</v>
      </c>
      <c r="AT273" s="191" t="s">
        <v>145</v>
      </c>
      <c r="AU273" s="191" t="s">
        <v>86</v>
      </c>
      <c r="AY273" s="19" t="s">
        <v>142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84</v>
      </c>
      <c r="BK273" s="192">
        <f>ROUND(I273*H273,2)</f>
        <v>0</v>
      </c>
      <c r="BL273" s="19" t="s">
        <v>339</v>
      </c>
      <c r="BM273" s="191" t="s">
        <v>3817</v>
      </c>
    </row>
    <row r="274" spans="1:65" s="2" customFormat="1" ht="11.25">
      <c r="A274" s="36"/>
      <c r="B274" s="37"/>
      <c r="C274" s="38"/>
      <c r="D274" s="193" t="s">
        <v>152</v>
      </c>
      <c r="E274" s="38"/>
      <c r="F274" s="194" t="s">
        <v>3818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152</v>
      </c>
      <c r="AU274" s="19" t="s">
        <v>86</v>
      </c>
    </row>
    <row r="275" spans="1:65" s="2" customFormat="1" ht="16.5" customHeight="1">
      <c r="A275" s="36"/>
      <c r="B275" s="37"/>
      <c r="C275" s="228" t="s">
        <v>735</v>
      </c>
      <c r="D275" s="228" t="s">
        <v>351</v>
      </c>
      <c r="E275" s="229" t="s">
        <v>3819</v>
      </c>
      <c r="F275" s="230" t="s">
        <v>3820</v>
      </c>
      <c r="G275" s="231" t="s">
        <v>369</v>
      </c>
      <c r="H275" s="232">
        <v>19.295999999999999</v>
      </c>
      <c r="I275" s="233"/>
      <c r="J275" s="234">
        <f>ROUND(I275*H275,2)</f>
        <v>0</v>
      </c>
      <c r="K275" s="230" t="s">
        <v>149</v>
      </c>
      <c r="L275" s="235"/>
      <c r="M275" s="236" t="s">
        <v>19</v>
      </c>
      <c r="N275" s="237" t="s">
        <v>47</v>
      </c>
      <c r="O275" s="66"/>
      <c r="P275" s="189">
        <f>O275*H275</f>
        <v>0</v>
      </c>
      <c r="Q275" s="189">
        <v>1E-3</v>
      </c>
      <c r="R275" s="189">
        <f>Q275*H275</f>
        <v>1.9296000000000001E-2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437</v>
      </c>
      <c r="AT275" s="191" t="s">
        <v>351</v>
      </c>
      <c r="AU275" s="191" t="s">
        <v>86</v>
      </c>
      <c r="AY275" s="19" t="s">
        <v>142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84</v>
      </c>
      <c r="BK275" s="192">
        <f>ROUND(I275*H275,2)</f>
        <v>0</v>
      </c>
      <c r="BL275" s="19" t="s">
        <v>339</v>
      </c>
      <c r="BM275" s="191" t="s">
        <v>3821</v>
      </c>
    </row>
    <row r="276" spans="1:65" s="13" customFormat="1" ht="11.25">
      <c r="B276" s="206"/>
      <c r="C276" s="207"/>
      <c r="D276" s="198" t="s">
        <v>254</v>
      </c>
      <c r="E276" s="208" t="s">
        <v>19</v>
      </c>
      <c r="F276" s="209" t="s">
        <v>3822</v>
      </c>
      <c r="G276" s="207"/>
      <c r="H276" s="210">
        <v>19.295999999999999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254</v>
      </c>
      <c r="AU276" s="216" t="s">
        <v>86</v>
      </c>
      <c r="AV276" s="13" t="s">
        <v>86</v>
      </c>
      <c r="AW276" s="13" t="s">
        <v>37</v>
      </c>
      <c r="AX276" s="13" t="s">
        <v>84</v>
      </c>
      <c r="AY276" s="216" t="s">
        <v>142</v>
      </c>
    </row>
    <row r="277" spans="1:65" s="2" customFormat="1" ht="24.2" customHeight="1">
      <c r="A277" s="36"/>
      <c r="B277" s="37"/>
      <c r="C277" s="228" t="s">
        <v>741</v>
      </c>
      <c r="D277" s="228" t="s">
        <v>351</v>
      </c>
      <c r="E277" s="229" t="s">
        <v>3823</v>
      </c>
      <c r="F277" s="230" t="s">
        <v>3824</v>
      </c>
      <c r="G277" s="231" t="s">
        <v>514</v>
      </c>
      <c r="H277" s="232">
        <v>20</v>
      </c>
      <c r="I277" s="233"/>
      <c r="J277" s="234">
        <f>ROUND(I277*H277,2)</f>
        <v>0</v>
      </c>
      <c r="K277" s="230" t="s">
        <v>149</v>
      </c>
      <c r="L277" s="235"/>
      <c r="M277" s="236" t="s">
        <v>19</v>
      </c>
      <c r="N277" s="237" t="s">
        <v>47</v>
      </c>
      <c r="O277" s="66"/>
      <c r="P277" s="189">
        <f>O277*H277</f>
        <v>0</v>
      </c>
      <c r="Q277" s="189">
        <v>2.5000000000000001E-4</v>
      </c>
      <c r="R277" s="189">
        <f>Q277*H277</f>
        <v>5.0000000000000001E-3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437</v>
      </c>
      <c r="AT277" s="191" t="s">
        <v>351</v>
      </c>
      <c r="AU277" s="191" t="s">
        <v>86</v>
      </c>
      <c r="AY277" s="19" t="s">
        <v>142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84</v>
      </c>
      <c r="BK277" s="192">
        <f>ROUND(I277*H277,2)</f>
        <v>0</v>
      </c>
      <c r="BL277" s="19" t="s">
        <v>339</v>
      </c>
      <c r="BM277" s="191" t="s">
        <v>3825</v>
      </c>
    </row>
    <row r="278" spans="1:65" s="2" customFormat="1" ht="21.75" customHeight="1">
      <c r="A278" s="36"/>
      <c r="B278" s="37"/>
      <c r="C278" s="228" t="s">
        <v>747</v>
      </c>
      <c r="D278" s="228" t="s">
        <v>351</v>
      </c>
      <c r="E278" s="229" t="s">
        <v>3826</v>
      </c>
      <c r="F278" s="230" t="s">
        <v>3827</v>
      </c>
      <c r="G278" s="231" t="s">
        <v>514</v>
      </c>
      <c r="H278" s="232">
        <v>55</v>
      </c>
      <c r="I278" s="233"/>
      <c r="J278" s="234">
        <f>ROUND(I278*H278,2)</f>
        <v>0</v>
      </c>
      <c r="K278" s="230" t="s">
        <v>149</v>
      </c>
      <c r="L278" s="235"/>
      <c r="M278" s="236" t="s">
        <v>19</v>
      </c>
      <c r="N278" s="237" t="s">
        <v>47</v>
      </c>
      <c r="O278" s="66"/>
      <c r="P278" s="189">
        <f>O278*H278</f>
        <v>0</v>
      </c>
      <c r="Q278" s="189">
        <v>2.1000000000000001E-4</v>
      </c>
      <c r="R278" s="189">
        <f>Q278*H278</f>
        <v>1.1550000000000001E-2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437</v>
      </c>
      <c r="AT278" s="191" t="s">
        <v>351</v>
      </c>
      <c r="AU278" s="191" t="s">
        <v>86</v>
      </c>
      <c r="AY278" s="19" t="s">
        <v>142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84</v>
      </c>
      <c r="BK278" s="192">
        <f>ROUND(I278*H278,2)</f>
        <v>0</v>
      </c>
      <c r="BL278" s="19" t="s">
        <v>339</v>
      </c>
      <c r="BM278" s="191" t="s">
        <v>3828</v>
      </c>
    </row>
    <row r="279" spans="1:65" s="2" customFormat="1" ht="24.2" customHeight="1">
      <c r="A279" s="36"/>
      <c r="B279" s="37"/>
      <c r="C279" s="180" t="s">
        <v>752</v>
      </c>
      <c r="D279" s="180" t="s">
        <v>145</v>
      </c>
      <c r="E279" s="181" t="s">
        <v>3829</v>
      </c>
      <c r="F279" s="182" t="s">
        <v>3830</v>
      </c>
      <c r="G279" s="183" t="s">
        <v>414</v>
      </c>
      <c r="H279" s="184">
        <v>35</v>
      </c>
      <c r="I279" s="185"/>
      <c r="J279" s="186">
        <f>ROUND(I279*H279,2)</f>
        <v>0</v>
      </c>
      <c r="K279" s="182" t="s">
        <v>149</v>
      </c>
      <c r="L279" s="41"/>
      <c r="M279" s="187" t="s">
        <v>19</v>
      </c>
      <c r="N279" s="188" t="s">
        <v>47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339</v>
      </c>
      <c r="AT279" s="191" t="s">
        <v>145</v>
      </c>
      <c r="AU279" s="191" t="s">
        <v>86</v>
      </c>
      <c r="AY279" s="19" t="s">
        <v>142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84</v>
      </c>
      <c r="BK279" s="192">
        <f>ROUND(I279*H279,2)</f>
        <v>0</v>
      </c>
      <c r="BL279" s="19" t="s">
        <v>339</v>
      </c>
      <c r="BM279" s="191" t="s">
        <v>3831</v>
      </c>
    </row>
    <row r="280" spans="1:65" s="2" customFormat="1" ht="11.25">
      <c r="A280" s="36"/>
      <c r="B280" s="37"/>
      <c r="C280" s="38"/>
      <c r="D280" s="193" t="s">
        <v>152</v>
      </c>
      <c r="E280" s="38"/>
      <c r="F280" s="194" t="s">
        <v>3832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152</v>
      </c>
      <c r="AU280" s="19" t="s">
        <v>86</v>
      </c>
    </row>
    <row r="281" spans="1:65" s="2" customFormat="1" ht="24.2" customHeight="1">
      <c r="A281" s="36"/>
      <c r="B281" s="37"/>
      <c r="C281" s="228" t="s">
        <v>768</v>
      </c>
      <c r="D281" s="228" t="s">
        <v>351</v>
      </c>
      <c r="E281" s="229" t="s">
        <v>3833</v>
      </c>
      <c r="F281" s="230" t="s">
        <v>3834</v>
      </c>
      <c r="G281" s="231" t="s">
        <v>414</v>
      </c>
      <c r="H281" s="232">
        <v>42</v>
      </c>
      <c r="I281" s="233"/>
      <c r="J281" s="234">
        <f>ROUND(I281*H281,2)</f>
        <v>0</v>
      </c>
      <c r="K281" s="230" t="s">
        <v>19</v>
      </c>
      <c r="L281" s="235"/>
      <c r="M281" s="236" t="s">
        <v>19</v>
      </c>
      <c r="N281" s="237" t="s">
        <v>47</v>
      </c>
      <c r="O281" s="66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437</v>
      </c>
      <c r="AT281" s="191" t="s">
        <v>351</v>
      </c>
      <c r="AU281" s="191" t="s">
        <v>86</v>
      </c>
      <c r="AY281" s="19" t="s">
        <v>142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84</v>
      </c>
      <c r="BK281" s="192">
        <f>ROUND(I281*H281,2)</f>
        <v>0</v>
      </c>
      <c r="BL281" s="19" t="s">
        <v>339</v>
      </c>
      <c r="BM281" s="191" t="s">
        <v>3835</v>
      </c>
    </row>
    <row r="282" spans="1:65" s="13" customFormat="1" ht="11.25">
      <c r="B282" s="206"/>
      <c r="C282" s="207"/>
      <c r="D282" s="198" t="s">
        <v>254</v>
      </c>
      <c r="E282" s="207"/>
      <c r="F282" s="209" t="s">
        <v>3836</v>
      </c>
      <c r="G282" s="207"/>
      <c r="H282" s="210">
        <v>42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254</v>
      </c>
      <c r="AU282" s="216" t="s">
        <v>86</v>
      </c>
      <c r="AV282" s="13" t="s">
        <v>86</v>
      </c>
      <c r="AW282" s="13" t="s">
        <v>4</v>
      </c>
      <c r="AX282" s="13" t="s">
        <v>84</v>
      </c>
      <c r="AY282" s="216" t="s">
        <v>142</v>
      </c>
    </row>
    <row r="283" spans="1:65" s="2" customFormat="1" ht="44.25" customHeight="1">
      <c r="A283" s="36"/>
      <c r="B283" s="37"/>
      <c r="C283" s="228" t="s">
        <v>774</v>
      </c>
      <c r="D283" s="228" t="s">
        <v>351</v>
      </c>
      <c r="E283" s="229" t="s">
        <v>3837</v>
      </c>
      <c r="F283" s="230" t="s">
        <v>3838</v>
      </c>
      <c r="G283" s="231" t="s">
        <v>514</v>
      </c>
      <c r="H283" s="232">
        <v>21</v>
      </c>
      <c r="I283" s="233"/>
      <c r="J283" s="234">
        <f t="shared" ref="J283:J290" si="0">ROUND(I283*H283,2)</f>
        <v>0</v>
      </c>
      <c r="K283" s="230" t="s">
        <v>19</v>
      </c>
      <c r="L283" s="235"/>
      <c r="M283" s="236" t="s">
        <v>19</v>
      </c>
      <c r="N283" s="237" t="s">
        <v>47</v>
      </c>
      <c r="O283" s="66"/>
      <c r="P283" s="189">
        <f t="shared" ref="P283:P290" si="1">O283*H283</f>
        <v>0</v>
      </c>
      <c r="Q283" s="189">
        <v>0</v>
      </c>
      <c r="R283" s="189">
        <f t="shared" ref="R283:R290" si="2">Q283*H283</f>
        <v>0</v>
      </c>
      <c r="S283" s="189">
        <v>0</v>
      </c>
      <c r="T283" s="190">
        <f t="shared" ref="T283:T290" si="3"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1" t="s">
        <v>437</v>
      </c>
      <c r="AT283" s="191" t="s">
        <v>351</v>
      </c>
      <c r="AU283" s="191" t="s">
        <v>86</v>
      </c>
      <c r="AY283" s="19" t="s">
        <v>142</v>
      </c>
      <c r="BE283" s="192">
        <f t="shared" ref="BE283:BE290" si="4">IF(N283="základní",J283,0)</f>
        <v>0</v>
      </c>
      <c r="BF283" s="192">
        <f t="shared" ref="BF283:BF290" si="5">IF(N283="snížená",J283,0)</f>
        <v>0</v>
      </c>
      <c r="BG283" s="192">
        <f t="shared" ref="BG283:BG290" si="6">IF(N283="zákl. přenesená",J283,0)</f>
        <v>0</v>
      </c>
      <c r="BH283" s="192">
        <f t="shared" ref="BH283:BH290" si="7">IF(N283="sníž. přenesená",J283,0)</f>
        <v>0</v>
      </c>
      <c r="BI283" s="192">
        <f t="shared" ref="BI283:BI290" si="8">IF(N283="nulová",J283,0)</f>
        <v>0</v>
      </c>
      <c r="BJ283" s="19" t="s">
        <v>84</v>
      </c>
      <c r="BK283" s="192">
        <f t="shared" ref="BK283:BK290" si="9">ROUND(I283*H283,2)</f>
        <v>0</v>
      </c>
      <c r="BL283" s="19" t="s">
        <v>339</v>
      </c>
      <c r="BM283" s="191" t="s">
        <v>3839</v>
      </c>
    </row>
    <row r="284" spans="1:65" s="2" customFormat="1" ht="21.75" customHeight="1">
      <c r="A284" s="36"/>
      <c r="B284" s="37"/>
      <c r="C284" s="228" t="s">
        <v>779</v>
      </c>
      <c r="D284" s="228" t="s">
        <v>351</v>
      </c>
      <c r="E284" s="229" t="s">
        <v>3840</v>
      </c>
      <c r="F284" s="230" t="s">
        <v>3841</v>
      </c>
      <c r="G284" s="231" t="s">
        <v>514</v>
      </c>
      <c r="H284" s="232">
        <v>7</v>
      </c>
      <c r="I284" s="233"/>
      <c r="J284" s="234">
        <f t="shared" si="0"/>
        <v>0</v>
      </c>
      <c r="K284" s="230" t="s">
        <v>19</v>
      </c>
      <c r="L284" s="235"/>
      <c r="M284" s="236" t="s">
        <v>19</v>
      </c>
      <c r="N284" s="237" t="s">
        <v>47</v>
      </c>
      <c r="O284" s="66"/>
      <c r="P284" s="189">
        <f t="shared" si="1"/>
        <v>0</v>
      </c>
      <c r="Q284" s="189">
        <v>0</v>
      </c>
      <c r="R284" s="189">
        <f t="shared" si="2"/>
        <v>0</v>
      </c>
      <c r="S284" s="189">
        <v>0</v>
      </c>
      <c r="T284" s="190">
        <f t="shared" si="3"/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437</v>
      </c>
      <c r="AT284" s="191" t="s">
        <v>351</v>
      </c>
      <c r="AU284" s="191" t="s">
        <v>86</v>
      </c>
      <c r="AY284" s="19" t="s">
        <v>142</v>
      </c>
      <c r="BE284" s="192">
        <f t="shared" si="4"/>
        <v>0</v>
      </c>
      <c r="BF284" s="192">
        <f t="shared" si="5"/>
        <v>0</v>
      </c>
      <c r="BG284" s="192">
        <f t="shared" si="6"/>
        <v>0</v>
      </c>
      <c r="BH284" s="192">
        <f t="shared" si="7"/>
        <v>0</v>
      </c>
      <c r="BI284" s="192">
        <f t="shared" si="8"/>
        <v>0</v>
      </c>
      <c r="BJ284" s="19" t="s">
        <v>84</v>
      </c>
      <c r="BK284" s="192">
        <f t="shared" si="9"/>
        <v>0</v>
      </c>
      <c r="BL284" s="19" t="s">
        <v>339</v>
      </c>
      <c r="BM284" s="191" t="s">
        <v>3842</v>
      </c>
    </row>
    <row r="285" spans="1:65" s="2" customFormat="1" ht="24.2" customHeight="1">
      <c r="A285" s="36"/>
      <c r="B285" s="37"/>
      <c r="C285" s="228" t="s">
        <v>784</v>
      </c>
      <c r="D285" s="228" t="s">
        <v>351</v>
      </c>
      <c r="E285" s="229" t="s">
        <v>3843</v>
      </c>
      <c r="F285" s="230" t="s">
        <v>3844</v>
      </c>
      <c r="G285" s="231" t="s">
        <v>514</v>
      </c>
      <c r="H285" s="232">
        <v>7</v>
      </c>
      <c r="I285" s="233"/>
      <c r="J285" s="234">
        <f t="shared" si="0"/>
        <v>0</v>
      </c>
      <c r="K285" s="230" t="s">
        <v>19</v>
      </c>
      <c r="L285" s="235"/>
      <c r="M285" s="236" t="s">
        <v>19</v>
      </c>
      <c r="N285" s="237" t="s">
        <v>47</v>
      </c>
      <c r="O285" s="66"/>
      <c r="P285" s="189">
        <f t="shared" si="1"/>
        <v>0</v>
      </c>
      <c r="Q285" s="189">
        <v>0</v>
      </c>
      <c r="R285" s="189">
        <f t="shared" si="2"/>
        <v>0</v>
      </c>
      <c r="S285" s="189">
        <v>0</v>
      </c>
      <c r="T285" s="190">
        <f t="shared" si="3"/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437</v>
      </c>
      <c r="AT285" s="191" t="s">
        <v>351</v>
      </c>
      <c r="AU285" s="191" t="s">
        <v>86</v>
      </c>
      <c r="AY285" s="19" t="s">
        <v>142</v>
      </c>
      <c r="BE285" s="192">
        <f t="shared" si="4"/>
        <v>0</v>
      </c>
      <c r="BF285" s="192">
        <f t="shared" si="5"/>
        <v>0</v>
      </c>
      <c r="BG285" s="192">
        <f t="shared" si="6"/>
        <v>0</v>
      </c>
      <c r="BH285" s="192">
        <f t="shared" si="7"/>
        <v>0</v>
      </c>
      <c r="BI285" s="192">
        <f t="shared" si="8"/>
        <v>0</v>
      </c>
      <c r="BJ285" s="19" t="s">
        <v>84</v>
      </c>
      <c r="BK285" s="192">
        <f t="shared" si="9"/>
        <v>0</v>
      </c>
      <c r="BL285" s="19" t="s">
        <v>339</v>
      </c>
      <c r="BM285" s="191" t="s">
        <v>3845</v>
      </c>
    </row>
    <row r="286" spans="1:65" s="2" customFormat="1" ht="16.5" customHeight="1">
      <c r="A286" s="36"/>
      <c r="B286" s="37"/>
      <c r="C286" s="228" t="s">
        <v>789</v>
      </c>
      <c r="D286" s="228" t="s">
        <v>351</v>
      </c>
      <c r="E286" s="229" t="s">
        <v>3846</v>
      </c>
      <c r="F286" s="230" t="s">
        <v>3847</v>
      </c>
      <c r="G286" s="231" t="s">
        <v>514</v>
      </c>
      <c r="H286" s="232">
        <v>30</v>
      </c>
      <c r="I286" s="233"/>
      <c r="J286" s="234">
        <f t="shared" si="0"/>
        <v>0</v>
      </c>
      <c r="K286" s="230" t="s">
        <v>149</v>
      </c>
      <c r="L286" s="235"/>
      <c r="M286" s="236" t="s">
        <v>19</v>
      </c>
      <c r="N286" s="237" t="s">
        <v>47</v>
      </c>
      <c r="O286" s="66"/>
      <c r="P286" s="189">
        <f t="shared" si="1"/>
        <v>0</v>
      </c>
      <c r="Q286" s="189">
        <v>2.3000000000000001E-4</v>
      </c>
      <c r="R286" s="189">
        <f t="shared" si="2"/>
        <v>6.8999999999999999E-3</v>
      </c>
      <c r="S286" s="189">
        <v>0</v>
      </c>
      <c r="T286" s="190">
        <f t="shared" si="3"/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437</v>
      </c>
      <c r="AT286" s="191" t="s">
        <v>351</v>
      </c>
      <c r="AU286" s="191" t="s">
        <v>86</v>
      </c>
      <c r="AY286" s="19" t="s">
        <v>142</v>
      </c>
      <c r="BE286" s="192">
        <f t="shared" si="4"/>
        <v>0</v>
      </c>
      <c r="BF286" s="192">
        <f t="shared" si="5"/>
        <v>0</v>
      </c>
      <c r="BG286" s="192">
        <f t="shared" si="6"/>
        <v>0</v>
      </c>
      <c r="BH286" s="192">
        <f t="shared" si="7"/>
        <v>0</v>
      </c>
      <c r="BI286" s="192">
        <f t="shared" si="8"/>
        <v>0</v>
      </c>
      <c r="BJ286" s="19" t="s">
        <v>84</v>
      </c>
      <c r="BK286" s="192">
        <f t="shared" si="9"/>
        <v>0</v>
      </c>
      <c r="BL286" s="19" t="s">
        <v>339</v>
      </c>
      <c r="BM286" s="191" t="s">
        <v>3848</v>
      </c>
    </row>
    <row r="287" spans="1:65" s="2" customFormat="1" ht="24.2" customHeight="1">
      <c r="A287" s="36"/>
      <c r="B287" s="37"/>
      <c r="C287" s="228" t="s">
        <v>808</v>
      </c>
      <c r="D287" s="228" t="s">
        <v>351</v>
      </c>
      <c r="E287" s="229" t="s">
        <v>3849</v>
      </c>
      <c r="F287" s="230" t="s">
        <v>3850</v>
      </c>
      <c r="G287" s="231" t="s">
        <v>514</v>
      </c>
      <c r="H287" s="232">
        <v>8</v>
      </c>
      <c r="I287" s="233"/>
      <c r="J287" s="234">
        <f t="shared" si="0"/>
        <v>0</v>
      </c>
      <c r="K287" s="230" t="s">
        <v>149</v>
      </c>
      <c r="L287" s="235"/>
      <c r="M287" s="236" t="s">
        <v>19</v>
      </c>
      <c r="N287" s="237" t="s">
        <v>47</v>
      </c>
      <c r="O287" s="66"/>
      <c r="P287" s="189">
        <f t="shared" si="1"/>
        <v>0</v>
      </c>
      <c r="Q287" s="189">
        <v>6.9999999999999999E-4</v>
      </c>
      <c r="R287" s="189">
        <f t="shared" si="2"/>
        <v>5.5999999999999999E-3</v>
      </c>
      <c r="S287" s="189">
        <v>0</v>
      </c>
      <c r="T287" s="190">
        <f t="shared" si="3"/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437</v>
      </c>
      <c r="AT287" s="191" t="s">
        <v>351</v>
      </c>
      <c r="AU287" s="191" t="s">
        <v>86</v>
      </c>
      <c r="AY287" s="19" t="s">
        <v>142</v>
      </c>
      <c r="BE287" s="192">
        <f t="shared" si="4"/>
        <v>0</v>
      </c>
      <c r="BF287" s="192">
        <f t="shared" si="5"/>
        <v>0</v>
      </c>
      <c r="BG287" s="192">
        <f t="shared" si="6"/>
        <v>0</v>
      </c>
      <c r="BH287" s="192">
        <f t="shared" si="7"/>
        <v>0</v>
      </c>
      <c r="BI287" s="192">
        <f t="shared" si="8"/>
        <v>0</v>
      </c>
      <c r="BJ287" s="19" t="s">
        <v>84</v>
      </c>
      <c r="BK287" s="192">
        <f t="shared" si="9"/>
        <v>0</v>
      </c>
      <c r="BL287" s="19" t="s">
        <v>339</v>
      </c>
      <c r="BM287" s="191" t="s">
        <v>3851</v>
      </c>
    </row>
    <row r="288" spans="1:65" s="2" customFormat="1" ht="16.5" customHeight="1">
      <c r="A288" s="36"/>
      <c r="B288" s="37"/>
      <c r="C288" s="228" t="s">
        <v>814</v>
      </c>
      <c r="D288" s="228" t="s">
        <v>351</v>
      </c>
      <c r="E288" s="229" t="s">
        <v>3852</v>
      </c>
      <c r="F288" s="230" t="s">
        <v>3853</v>
      </c>
      <c r="G288" s="231" t="s">
        <v>514</v>
      </c>
      <c r="H288" s="232">
        <v>7</v>
      </c>
      <c r="I288" s="233"/>
      <c r="J288" s="234">
        <f t="shared" si="0"/>
        <v>0</v>
      </c>
      <c r="K288" s="230" t="s">
        <v>149</v>
      </c>
      <c r="L288" s="235"/>
      <c r="M288" s="236" t="s">
        <v>19</v>
      </c>
      <c r="N288" s="237" t="s">
        <v>47</v>
      </c>
      <c r="O288" s="66"/>
      <c r="P288" s="189">
        <f t="shared" si="1"/>
        <v>0</v>
      </c>
      <c r="Q288" s="189">
        <v>1.6000000000000001E-4</v>
      </c>
      <c r="R288" s="189">
        <f t="shared" si="2"/>
        <v>1.1200000000000001E-3</v>
      </c>
      <c r="S288" s="189">
        <v>0</v>
      </c>
      <c r="T288" s="190">
        <f t="shared" si="3"/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437</v>
      </c>
      <c r="AT288" s="191" t="s">
        <v>351</v>
      </c>
      <c r="AU288" s="191" t="s">
        <v>86</v>
      </c>
      <c r="AY288" s="19" t="s">
        <v>142</v>
      </c>
      <c r="BE288" s="192">
        <f t="shared" si="4"/>
        <v>0</v>
      </c>
      <c r="BF288" s="192">
        <f t="shared" si="5"/>
        <v>0</v>
      </c>
      <c r="BG288" s="192">
        <f t="shared" si="6"/>
        <v>0</v>
      </c>
      <c r="BH288" s="192">
        <f t="shared" si="7"/>
        <v>0</v>
      </c>
      <c r="BI288" s="192">
        <f t="shared" si="8"/>
        <v>0</v>
      </c>
      <c r="BJ288" s="19" t="s">
        <v>84</v>
      </c>
      <c r="BK288" s="192">
        <f t="shared" si="9"/>
        <v>0</v>
      </c>
      <c r="BL288" s="19" t="s">
        <v>339</v>
      </c>
      <c r="BM288" s="191" t="s">
        <v>3854</v>
      </c>
    </row>
    <row r="289" spans="1:65" s="2" customFormat="1" ht="16.5" customHeight="1">
      <c r="A289" s="36"/>
      <c r="B289" s="37"/>
      <c r="C289" s="228" t="s">
        <v>819</v>
      </c>
      <c r="D289" s="228" t="s">
        <v>351</v>
      </c>
      <c r="E289" s="229" t="s">
        <v>3855</v>
      </c>
      <c r="F289" s="230" t="s">
        <v>3856</v>
      </c>
      <c r="G289" s="231" t="s">
        <v>514</v>
      </c>
      <c r="H289" s="232">
        <v>8</v>
      </c>
      <c r="I289" s="233"/>
      <c r="J289" s="234">
        <f t="shared" si="0"/>
        <v>0</v>
      </c>
      <c r="K289" s="230" t="s">
        <v>149</v>
      </c>
      <c r="L289" s="235"/>
      <c r="M289" s="236" t="s">
        <v>19</v>
      </c>
      <c r="N289" s="237" t="s">
        <v>47</v>
      </c>
      <c r="O289" s="66"/>
      <c r="P289" s="189">
        <f t="shared" si="1"/>
        <v>0</v>
      </c>
      <c r="Q289" s="189">
        <v>2.3000000000000001E-4</v>
      </c>
      <c r="R289" s="189">
        <f t="shared" si="2"/>
        <v>1.8400000000000001E-3</v>
      </c>
      <c r="S289" s="189">
        <v>0</v>
      </c>
      <c r="T289" s="190">
        <f t="shared" si="3"/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437</v>
      </c>
      <c r="AT289" s="191" t="s">
        <v>351</v>
      </c>
      <c r="AU289" s="191" t="s">
        <v>86</v>
      </c>
      <c r="AY289" s="19" t="s">
        <v>142</v>
      </c>
      <c r="BE289" s="192">
        <f t="shared" si="4"/>
        <v>0</v>
      </c>
      <c r="BF289" s="192">
        <f t="shared" si="5"/>
        <v>0</v>
      </c>
      <c r="BG289" s="192">
        <f t="shared" si="6"/>
        <v>0</v>
      </c>
      <c r="BH289" s="192">
        <f t="shared" si="7"/>
        <v>0</v>
      </c>
      <c r="BI289" s="192">
        <f t="shared" si="8"/>
        <v>0</v>
      </c>
      <c r="BJ289" s="19" t="s">
        <v>84</v>
      </c>
      <c r="BK289" s="192">
        <f t="shared" si="9"/>
        <v>0</v>
      </c>
      <c r="BL289" s="19" t="s">
        <v>339</v>
      </c>
      <c r="BM289" s="191" t="s">
        <v>3857</v>
      </c>
    </row>
    <row r="290" spans="1:65" s="2" customFormat="1" ht="24.2" customHeight="1">
      <c r="A290" s="36"/>
      <c r="B290" s="37"/>
      <c r="C290" s="180" t="s">
        <v>825</v>
      </c>
      <c r="D290" s="180" t="s">
        <v>145</v>
      </c>
      <c r="E290" s="181" t="s">
        <v>3858</v>
      </c>
      <c r="F290" s="182" t="s">
        <v>3859</v>
      </c>
      <c r="G290" s="183" t="s">
        <v>514</v>
      </c>
      <c r="H290" s="184">
        <v>7</v>
      </c>
      <c r="I290" s="185"/>
      <c r="J290" s="186">
        <f t="shared" si="0"/>
        <v>0</v>
      </c>
      <c r="K290" s="182" t="s">
        <v>149</v>
      </c>
      <c r="L290" s="41"/>
      <c r="M290" s="187" t="s">
        <v>19</v>
      </c>
      <c r="N290" s="188" t="s">
        <v>47</v>
      </c>
      <c r="O290" s="66"/>
      <c r="P290" s="189">
        <f t="shared" si="1"/>
        <v>0</v>
      </c>
      <c r="Q290" s="189">
        <v>0</v>
      </c>
      <c r="R290" s="189">
        <f t="shared" si="2"/>
        <v>0</v>
      </c>
      <c r="S290" s="189">
        <v>0</v>
      </c>
      <c r="T290" s="190">
        <f t="shared" si="3"/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1" t="s">
        <v>339</v>
      </c>
      <c r="AT290" s="191" t="s">
        <v>145</v>
      </c>
      <c r="AU290" s="191" t="s">
        <v>86</v>
      </c>
      <c r="AY290" s="19" t="s">
        <v>142</v>
      </c>
      <c r="BE290" s="192">
        <f t="shared" si="4"/>
        <v>0</v>
      </c>
      <c r="BF290" s="192">
        <f t="shared" si="5"/>
        <v>0</v>
      </c>
      <c r="BG290" s="192">
        <f t="shared" si="6"/>
        <v>0</v>
      </c>
      <c r="BH290" s="192">
        <f t="shared" si="7"/>
        <v>0</v>
      </c>
      <c r="BI290" s="192">
        <f t="shared" si="8"/>
        <v>0</v>
      </c>
      <c r="BJ290" s="19" t="s">
        <v>84</v>
      </c>
      <c r="BK290" s="192">
        <f t="shared" si="9"/>
        <v>0</v>
      </c>
      <c r="BL290" s="19" t="s">
        <v>339</v>
      </c>
      <c r="BM290" s="191" t="s">
        <v>3860</v>
      </c>
    </row>
    <row r="291" spans="1:65" s="2" customFormat="1" ht="11.25">
      <c r="A291" s="36"/>
      <c r="B291" s="37"/>
      <c r="C291" s="38"/>
      <c r="D291" s="193" t="s">
        <v>152</v>
      </c>
      <c r="E291" s="38"/>
      <c r="F291" s="194" t="s">
        <v>3861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152</v>
      </c>
      <c r="AU291" s="19" t="s">
        <v>86</v>
      </c>
    </row>
    <row r="292" spans="1:65" s="2" customFormat="1" ht="21.75" customHeight="1">
      <c r="A292" s="36"/>
      <c r="B292" s="37"/>
      <c r="C292" s="228" t="s">
        <v>830</v>
      </c>
      <c r="D292" s="228" t="s">
        <v>351</v>
      </c>
      <c r="E292" s="229" t="s">
        <v>3862</v>
      </c>
      <c r="F292" s="230" t="s">
        <v>3863</v>
      </c>
      <c r="G292" s="231" t="s">
        <v>514</v>
      </c>
      <c r="H292" s="232">
        <v>7</v>
      </c>
      <c r="I292" s="233"/>
      <c r="J292" s="234">
        <f>ROUND(I292*H292,2)</f>
        <v>0</v>
      </c>
      <c r="K292" s="230" t="s">
        <v>149</v>
      </c>
      <c r="L292" s="235"/>
      <c r="M292" s="236" t="s">
        <v>19</v>
      </c>
      <c r="N292" s="237" t="s">
        <v>47</v>
      </c>
      <c r="O292" s="66"/>
      <c r="P292" s="189">
        <f>O292*H292</f>
        <v>0</v>
      </c>
      <c r="Q292" s="189">
        <v>4.1999999999999997E-3</v>
      </c>
      <c r="R292" s="189">
        <f>Q292*H292</f>
        <v>2.9399999999999999E-2</v>
      </c>
      <c r="S292" s="189">
        <v>0</v>
      </c>
      <c r="T292" s="19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1" t="s">
        <v>437</v>
      </c>
      <c r="AT292" s="191" t="s">
        <v>351</v>
      </c>
      <c r="AU292" s="191" t="s">
        <v>86</v>
      </c>
      <c r="AY292" s="19" t="s">
        <v>142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84</v>
      </c>
      <c r="BK292" s="192">
        <f>ROUND(I292*H292,2)</f>
        <v>0</v>
      </c>
      <c r="BL292" s="19" t="s">
        <v>339</v>
      </c>
      <c r="BM292" s="191" t="s">
        <v>3864</v>
      </c>
    </row>
    <row r="293" spans="1:65" s="2" customFormat="1" ht="24.2" customHeight="1">
      <c r="A293" s="36"/>
      <c r="B293" s="37"/>
      <c r="C293" s="180" t="s">
        <v>835</v>
      </c>
      <c r="D293" s="180" t="s">
        <v>145</v>
      </c>
      <c r="E293" s="181" t="s">
        <v>3865</v>
      </c>
      <c r="F293" s="182" t="s">
        <v>3866</v>
      </c>
      <c r="G293" s="183" t="s">
        <v>514</v>
      </c>
      <c r="H293" s="184">
        <v>7</v>
      </c>
      <c r="I293" s="185"/>
      <c r="J293" s="186">
        <f>ROUND(I293*H293,2)</f>
        <v>0</v>
      </c>
      <c r="K293" s="182" t="s">
        <v>149</v>
      </c>
      <c r="L293" s="41"/>
      <c r="M293" s="187" t="s">
        <v>19</v>
      </c>
      <c r="N293" s="188" t="s">
        <v>47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339</v>
      </c>
      <c r="AT293" s="191" t="s">
        <v>145</v>
      </c>
      <c r="AU293" s="191" t="s">
        <v>86</v>
      </c>
      <c r="AY293" s="19" t="s">
        <v>142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84</v>
      </c>
      <c r="BK293" s="192">
        <f>ROUND(I293*H293,2)</f>
        <v>0</v>
      </c>
      <c r="BL293" s="19" t="s">
        <v>339</v>
      </c>
      <c r="BM293" s="191" t="s">
        <v>3867</v>
      </c>
    </row>
    <row r="294" spans="1:65" s="2" customFormat="1" ht="11.25">
      <c r="A294" s="36"/>
      <c r="B294" s="37"/>
      <c r="C294" s="38"/>
      <c r="D294" s="193" t="s">
        <v>152</v>
      </c>
      <c r="E294" s="38"/>
      <c r="F294" s="194" t="s">
        <v>3868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152</v>
      </c>
      <c r="AU294" s="19" t="s">
        <v>86</v>
      </c>
    </row>
    <row r="295" spans="1:65" s="2" customFormat="1" ht="16.5" customHeight="1">
      <c r="A295" s="36"/>
      <c r="B295" s="37"/>
      <c r="C295" s="228" t="s">
        <v>840</v>
      </c>
      <c r="D295" s="228" t="s">
        <v>351</v>
      </c>
      <c r="E295" s="229" t="s">
        <v>3869</v>
      </c>
      <c r="F295" s="230" t="s">
        <v>3870</v>
      </c>
      <c r="G295" s="231" t="s">
        <v>514</v>
      </c>
      <c r="H295" s="232">
        <v>7</v>
      </c>
      <c r="I295" s="233"/>
      <c r="J295" s="234">
        <f>ROUND(I295*H295,2)</f>
        <v>0</v>
      </c>
      <c r="K295" s="230" t="s">
        <v>149</v>
      </c>
      <c r="L295" s="235"/>
      <c r="M295" s="236" t="s">
        <v>19</v>
      </c>
      <c r="N295" s="237" t="s">
        <v>47</v>
      </c>
      <c r="O295" s="66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1" t="s">
        <v>437</v>
      </c>
      <c r="AT295" s="191" t="s">
        <v>351</v>
      </c>
      <c r="AU295" s="191" t="s">
        <v>86</v>
      </c>
      <c r="AY295" s="19" t="s">
        <v>142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84</v>
      </c>
      <c r="BK295" s="192">
        <f>ROUND(I295*H295,2)</f>
        <v>0</v>
      </c>
      <c r="BL295" s="19" t="s">
        <v>339</v>
      </c>
      <c r="BM295" s="191" t="s">
        <v>3871</v>
      </c>
    </row>
    <row r="296" spans="1:65" s="2" customFormat="1" ht="16.5" customHeight="1">
      <c r="A296" s="36"/>
      <c r="B296" s="37"/>
      <c r="C296" s="180" t="s">
        <v>845</v>
      </c>
      <c r="D296" s="180" t="s">
        <v>145</v>
      </c>
      <c r="E296" s="181" t="s">
        <v>3872</v>
      </c>
      <c r="F296" s="182" t="s">
        <v>3873</v>
      </c>
      <c r="G296" s="183" t="s">
        <v>514</v>
      </c>
      <c r="H296" s="184">
        <v>1</v>
      </c>
      <c r="I296" s="185"/>
      <c r="J296" s="186">
        <f>ROUND(I296*H296,2)</f>
        <v>0</v>
      </c>
      <c r="K296" s="182" t="s">
        <v>149</v>
      </c>
      <c r="L296" s="41"/>
      <c r="M296" s="187" t="s">
        <v>19</v>
      </c>
      <c r="N296" s="188" t="s">
        <v>47</v>
      </c>
      <c r="O296" s="66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339</v>
      </c>
      <c r="AT296" s="191" t="s">
        <v>145</v>
      </c>
      <c r="AU296" s="191" t="s">
        <v>86</v>
      </c>
      <c r="AY296" s="19" t="s">
        <v>142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84</v>
      </c>
      <c r="BK296" s="192">
        <f>ROUND(I296*H296,2)</f>
        <v>0</v>
      </c>
      <c r="BL296" s="19" t="s">
        <v>339</v>
      </c>
      <c r="BM296" s="191" t="s">
        <v>3874</v>
      </c>
    </row>
    <row r="297" spans="1:65" s="2" customFormat="1" ht="11.25">
      <c r="A297" s="36"/>
      <c r="B297" s="37"/>
      <c r="C297" s="38"/>
      <c r="D297" s="193" t="s">
        <v>152</v>
      </c>
      <c r="E297" s="38"/>
      <c r="F297" s="194" t="s">
        <v>3875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152</v>
      </c>
      <c r="AU297" s="19" t="s">
        <v>86</v>
      </c>
    </row>
    <row r="298" spans="1:65" s="2" customFormat="1" ht="16.5" customHeight="1">
      <c r="A298" s="36"/>
      <c r="B298" s="37"/>
      <c r="C298" s="180" t="s">
        <v>850</v>
      </c>
      <c r="D298" s="180" t="s">
        <v>145</v>
      </c>
      <c r="E298" s="181" t="s">
        <v>3876</v>
      </c>
      <c r="F298" s="182" t="s">
        <v>3877</v>
      </c>
      <c r="G298" s="183" t="s">
        <v>514</v>
      </c>
      <c r="H298" s="184">
        <v>3</v>
      </c>
      <c r="I298" s="185"/>
      <c r="J298" s="186">
        <f>ROUND(I298*H298,2)</f>
        <v>0</v>
      </c>
      <c r="K298" s="182" t="s">
        <v>149</v>
      </c>
      <c r="L298" s="41"/>
      <c r="M298" s="187" t="s">
        <v>19</v>
      </c>
      <c r="N298" s="188" t="s">
        <v>47</v>
      </c>
      <c r="O298" s="66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339</v>
      </c>
      <c r="AT298" s="191" t="s">
        <v>145</v>
      </c>
      <c r="AU298" s="191" t="s">
        <v>86</v>
      </c>
      <c r="AY298" s="19" t="s">
        <v>142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84</v>
      </c>
      <c r="BK298" s="192">
        <f>ROUND(I298*H298,2)</f>
        <v>0</v>
      </c>
      <c r="BL298" s="19" t="s">
        <v>339</v>
      </c>
      <c r="BM298" s="191" t="s">
        <v>3878</v>
      </c>
    </row>
    <row r="299" spans="1:65" s="2" customFormat="1" ht="11.25">
      <c r="A299" s="36"/>
      <c r="B299" s="37"/>
      <c r="C299" s="38"/>
      <c r="D299" s="193" t="s">
        <v>152</v>
      </c>
      <c r="E299" s="38"/>
      <c r="F299" s="194" t="s">
        <v>3879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152</v>
      </c>
      <c r="AU299" s="19" t="s">
        <v>86</v>
      </c>
    </row>
    <row r="300" spans="1:65" s="2" customFormat="1" ht="16.5" customHeight="1">
      <c r="A300" s="36"/>
      <c r="B300" s="37"/>
      <c r="C300" s="228" t="s">
        <v>855</v>
      </c>
      <c r="D300" s="228" t="s">
        <v>351</v>
      </c>
      <c r="E300" s="229" t="s">
        <v>3880</v>
      </c>
      <c r="F300" s="230" t="s">
        <v>3881</v>
      </c>
      <c r="G300" s="231" t="s">
        <v>514</v>
      </c>
      <c r="H300" s="232">
        <v>1</v>
      </c>
      <c r="I300" s="233"/>
      <c r="J300" s="234">
        <f t="shared" ref="J300:J305" si="10">ROUND(I300*H300,2)</f>
        <v>0</v>
      </c>
      <c r="K300" s="230" t="s">
        <v>19</v>
      </c>
      <c r="L300" s="235"/>
      <c r="M300" s="236" t="s">
        <v>19</v>
      </c>
      <c r="N300" s="237" t="s">
        <v>47</v>
      </c>
      <c r="O300" s="66"/>
      <c r="P300" s="189">
        <f t="shared" ref="P300:P305" si="11">O300*H300</f>
        <v>0</v>
      </c>
      <c r="Q300" s="189">
        <v>1.5E-3</v>
      </c>
      <c r="R300" s="189">
        <f t="shared" ref="R300:R305" si="12">Q300*H300</f>
        <v>1.5E-3</v>
      </c>
      <c r="S300" s="189">
        <v>0</v>
      </c>
      <c r="T300" s="190">
        <f t="shared" ref="T300:T305" si="13"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1" t="s">
        <v>437</v>
      </c>
      <c r="AT300" s="191" t="s">
        <v>351</v>
      </c>
      <c r="AU300" s="191" t="s">
        <v>86</v>
      </c>
      <c r="AY300" s="19" t="s">
        <v>142</v>
      </c>
      <c r="BE300" s="192">
        <f t="shared" ref="BE300:BE305" si="14">IF(N300="základní",J300,0)</f>
        <v>0</v>
      </c>
      <c r="BF300" s="192">
        <f t="shared" ref="BF300:BF305" si="15">IF(N300="snížená",J300,0)</f>
        <v>0</v>
      </c>
      <c r="BG300" s="192">
        <f t="shared" ref="BG300:BG305" si="16">IF(N300="zákl. přenesená",J300,0)</f>
        <v>0</v>
      </c>
      <c r="BH300" s="192">
        <f t="shared" ref="BH300:BH305" si="17">IF(N300="sníž. přenesená",J300,0)</f>
        <v>0</v>
      </c>
      <c r="BI300" s="192">
        <f t="shared" ref="BI300:BI305" si="18">IF(N300="nulová",J300,0)</f>
        <v>0</v>
      </c>
      <c r="BJ300" s="19" t="s">
        <v>84</v>
      </c>
      <c r="BK300" s="192">
        <f t="shared" ref="BK300:BK305" si="19">ROUND(I300*H300,2)</f>
        <v>0</v>
      </c>
      <c r="BL300" s="19" t="s">
        <v>339</v>
      </c>
      <c r="BM300" s="191" t="s">
        <v>3882</v>
      </c>
    </row>
    <row r="301" spans="1:65" s="2" customFormat="1" ht="16.5" customHeight="1">
      <c r="A301" s="36"/>
      <c r="B301" s="37"/>
      <c r="C301" s="228" t="s">
        <v>861</v>
      </c>
      <c r="D301" s="228" t="s">
        <v>351</v>
      </c>
      <c r="E301" s="229" t="s">
        <v>3883</v>
      </c>
      <c r="F301" s="230" t="s">
        <v>3884</v>
      </c>
      <c r="G301" s="231" t="s">
        <v>514</v>
      </c>
      <c r="H301" s="232">
        <v>3</v>
      </c>
      <c r="I301" s="233"/>
      <c r="J301" s="234">
        <f t="shared" si="10"/>
        <v>0</v>
      </c>
      <c r="K301" s="230" t="s">
        <v>19</v>
      </c>
      <c r="L301" s="235"/>
      <c r="M301" s="236" t="s">
        <v>19</v>
      </c>
      <c r="N301" s="237" t="s">
        <v>47</v>
      </c>
      <c r="O301" s="66"/>
      <c r="P301" s="189">
        <f t="shared" si="11"/>
        <v>0</v>
      </c>
      <c r="Q301" s="189">
        <v>7.0000000000000001E-3</v>
      </c>
      <c r="R301" s="189">
        <f t="shared" si="12"/>
        <v>2.1000000000000001E-2</v>
      </c>
      <c r="S301" s="189">
        <v>0</v>
      </c>
      <c r="T301" s="190">
        <f t="shared" si="13"/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437</v>
      </c>
      <c r="AT301" s="191" t="s">
        <v>351</v>
      </c>
      <c r="AU301" s="191" t="s">
        <v>86</v>
      </c>
      <c r="AY301" s="19" t="s">
        <v>142</v>
      </c>
      <c r="BE301" s="192">
        <f t="shared" si="14"/>
        <v>0</v>
      </c>
      <c r="BF301" s="192">
        <f t="shared" si="15"/>
        <v>0</v>
      </c>
      <c r="BG301" s="192">
        <f t="shared" si="16"/>
        <v>0</v>
      </c>
      <c r="BH301" s="192">
        <f t="shared" si="17"/>
        <v>0</v>
      </c>
      <c r="BI301" s="192">
        <f t="shared" si="18"/>
        <v>0</v>
      </c>
      <c r="BJ301" s="19" t="s">
        <v>84</v>
      </c>
      <c r="BK301" s="192">
        <f t="shared" si="19"/>
        <v>0</v>
      </c>
      <c r="BL301" s="19" t="s">
        <v>339</v>
      </c>
      <c r="BM301" s="191" t="s">
        <v>3885</v>
      </c>
    </row>
    <row r="302" spans="1:65" s="2" customFormat="1" ht="24.2" customHeight="1">
      <c r="A302" s="36"/>
      <c r="B302" s="37"/>
      <c r="C302" s="228" t="s">
        <v>866</v>
      </c>
      <c r="D302" s="228" t="s">
        <v>351</v>
      </c>
      <c r="E302" s="229" t="s">
        <v>3886</v>
      </c>
      <c r="F302" s="230" t="s">
        <v>3887</v>
      </c>
      <c r="G302" s="231" t="s">
        <v>514</v>
      </c>
      <c r="H302" s="232">
        <v>4</v>
      </c>
      <c r="I302" s="233"/>
      <c r="J302" s="234">
        <f t="shared" si="10"/>
        <v>0</v>
      </c>
      <c r="K302" s="230" t="s">
        <v>19</v>
      </c>
      <c r="L302" s="235"/>
      <c r="M302" s="236" t="s">
        <v>19</v>
      </c>
      <c r="N302" s="237" t="s">
        <v>47</v>
      </c>
      <c r="O302" s="66"/>
      <c r="P302" s="189">
        <f t="shared" si="11"/>
        <v>0</v>
      </c>
      <c r="Q302" s="189">
        <v>4.1999999999999997E-3</v>
      </c>
      <c r="R302" s="189">
        <f t="shared" si="12"/>
        <v>1.6799999999999999E-2</v>
      </c>
      <c r="S302" s="189">
        <v>0</v>
      </c>
      <c r="T302" s="190">
        <f t="shared" si="13"/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1" t="s">
        <v>437</v>
      </c>
      <c r="AT302" s="191" t="s">
        <v>351</v>
      </c>
      <c r="AU302" s="191" t="s">
        <v>86</v>
      </c>
      <c r="AY302" s="19" t="s">
        <v>142</v>
      </c>
      <c r="BE302" s="192">
        <f t="shared" si="14"/>
        <v>0</v>
      </c>
      <c r="BF302" s="192">
        <f t="shared" si="15"/>
        <v>0</v>
      </c>
      <c r="BG302" s="192">
        <f t="shared" si="16"/>
        <v>0</v>
      </c>
      <c r="BH302" s="192">
        <f t="shared" si="17"/>
        <v>0</v>
      </c>
      <c r="BI302" s="192">
        <f t="shared" si="18"/>
        <v>0</v>
      </c>
      <c r="BJ302" s="19" t="s">
        <v>84</v>
      </c>
      <c r="BK302" s="192">
        <f t="shared" si="19"/>
        <v>0</v>
      </c>
      <c r="BL302" s="19" t="s">
        <v>339</v>
      </c>
      <c r="BM302" s="191" t="s">
        <v>3888</v>
      </c>
    </row>
    <row r="303" spans="1:65" s="2" customFormat="1" ht="24.2" customHeight="1">
      <c r="A303" s="36"/>
      <c r="B303" s="37"/>
      <c r="C303" s="180" t="s">
        <v>871</v>
      </c>
      <c r="D303" s="180" t="s">
        <v>145</v>
      </c>
      <c r="E303" s="181" t="s">
        <v>3889</v>
      </c>
      <c r="F303" s="182" t="s">
        <v>3890</v>
      </c>
      <c r="G303" s="183" t="s">
        <v>514</v>
      </c>
      <c r="H303" s="184">
        <v>1</v>
      </c>
      <c r="I303" s="185"/>
      <c r="J303" s="186">
        <f t="shared" si="10"/>
        <v>0</v>
      </c>
      <c r="K303" s="182" t="s">
        <v>19</v>
      </c>
      <c r="L303" s="41"/>
      <c r="M303" s="187" t="s">
        <v>19</v>
      </c>
      <c r="N303" s="188" t="s">
        <v>47</v>
      </c>
      <c r="O303" s="66"/>
      <c r="P303" s="189">
        <f t="shared" si="11"/>
        <v>0</v>
      </c>
      <c r="Q303" s="189">
        <v>0</v>
      </c>
      <c r="R303" s="189">
        <f t="shared" si="12"/>
        <v>0</v>
      </c>
      <c r="S303" s="189">
        <v>0</v>
      </c>
      <c r="T303" s="190">
        <f t="shared" si="13"/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339</v>
      </c>
      <c r="AT303" s="191" t="s">
        <v>145</v>
      </c>
      <c r="AU303" s="191" t="s">
        <v>86</v>
      </c>
      <c r="AY303" s="19" t="s">
        <v>142</v>
      </c>
      <c r="BE303" s="192">
        <f t="shared" si="14"/>
        <v>0</v>
      </c>
      <c r="BF303" s="192">
        <f t="shared" si="15"/>
        <v>0</v>
      </c>
      <c r="BG303" s="192">
        <f t="shared" si="16"/>
        <v>0</v>
      </c>
      <c r="BH303" s="192">
        <f t="shared" si="17"/>
        <v>0</v>
      </c>
      <c r="BI303" s="192">
        <f t="shared" si="18"/>
        <v>0</v>
      </c>
      <c r="BJ303" s="19" t="s">
        <v>84</v>
      </c>
      <c r="BK303" s="192">
        <f t="shared" si="19"/>
        <v>0</v>
      </c>
      <c r="BL303" s="19" t="s">
        <v>339</v>
      </c>
      <c r="BM303" s="191" t="s">
        <v>3891</v>
      </c>
    </row>
    <row r="304" spans="1:65" s="2" customFormat="1" ht="37.9" customHeight="1">
      <c r="A304" s="36"/>
      <c r="B304" s="37"/>
      <c r="C304" s="180" t="s">
        <v>876</v>
      </c>
      <c r="D304" s="180" t="s">
        <v>145</v>
      </c>
      <c r="E304" s="181" t="s">
        <v>3892</v>
      </c>
      <c r="F304" s="182" t="s">
        <v>3893</v>
      </c>
      <c r="G304" s="183" t="s">
        <v>514</v>
      </c>
      <c r="H304" s="184">
        <v>1</v>
      </c>
      <c r="I304" s="185"/>
      <c r="J304" s="186">
        <f t="shared" si="10"/>
        <v>0</v>
      </c>
      <c r="K304" s="182" t="s">
        <v>19</v>
      </c>
      <c r="L304" s="41"/>
      <c r="M304" s="187" t="s">
        <v>19</v>
      </c>
      <c r="N304" s="188" t="s">
        <v>47</v>
      </c>
      <c r="O304" s="66"/>
      <c r="P304" s="189">
        <f t="shared" si="11"/>
        <v>0</v>
      </c>
      <c r="Q304" s="189">
        <v>0</v>
      </c>
      <c r="R304" s="189">
        <f t="shared" si="12"/>
        <v>0</v>
      </c>
      <c r="S304" s="189">
        <v>0</v>
      </c>
      <c r="T304" s="190">
        <f t="shared" si="13"/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339</v>
      </c>
      <c r="AT304" s="191" t="s">
        <v>145</v>
      </c>
      <c r="AU304" s="191" t="s">
        <v>86</v>
      </c>
      <c r="AY304" s="19" t="s">
        <v>142</v>
      </c>
      <c r="BE304" s="192">
        <f t="shared" si="14"/>
        <v>0</v>
      </c>
      <c r="BF304" s="192">
        <f t="shared" si="15"/>
        <v>0</v>
      </c>
      <c r="BG304" s="192">
        <f t="shared" si="16"/>
        <v>0</v>
      </c>
      <c r="BH304" s="192">
        <f t="shared" si="17"/>
        <v>0</v>
      </c>
      <c r="BI304" s="192">
        <f t="shared" si="18"/>
        <v>0</v>
      </c>
      <c r="BJ304" s="19" t="s">
        <v>84</v>
      </c>
      <c r="BK304" s="192">
        <f t="shared" si="19"/>
        <v>0</v>
      </c>
      <c r="BL304" s="19" t="s">
        <v>339</v>
      </c>
      <c r="BM304" s="191" t="s">
        <v>3894</v>
      </c>
    </row>
    <row r="305" spans="1:65" s="2" customFormat="1" ht="44.25" customHeight="1">
      <c r="A305" s="36"/>
      <c r="B305" s="37"/>
      <c r="C305" s="180" t="s">
        <v>881</v>
      </c>
      <c r="D305" s="180" t="s">
        <v>145</v>
      </c>
      <c r="E305" s="181" t="s">
        <v>3895</v>
      </c>
      <c r="F305" s="182" t="s">
        <v>3896</v>
      </c>
      <c r="G305" s="183" t="s">
        <v>335</v>
      </c>
      <c r="H305" s="184">
        <v>0.70699999999999996</v>
      </c>
      <c r="I305" s="185"/>
      <c r="J305" s="186">
        <f t="shared" si="10"/>
        <v>0</v>
      </c>
      <c r="K305" s="182" t="s">
        <v>149</v>
      </c>
      <c r="L305" s="41"/>
      <c r="M305" s="187" t="s">
        <v>19</v>
      </c>
      <c r="N305" s="188" t="s">
        <v>47</v>
      </c>
      <c r="O305" s="66"/>
      <c r="P305" s="189">
        <f t="shared" si="11"/>
        <v>0</v>
      </c>
      <c r="Q305" s="189">
        <v>0</v>
      </c>
      <c r="R305" s="189">
        <f t="shared" si="12"/>
        <v>0</v>
      </c>
      <c r="S305" s="189">
        <v>0</v>
      </c>
      <c r="T305" s="190">
        <f t="shared" si="13"/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339</v>
      </c>
      <c r="AT305" s="191" t="s">
        <v>145</v>
      </c>
      <c r="AU305" s="191" t="s">
        <v>86</v>
      </c>
      <c r="AY305" s="19" t="s">
        <v>142</v>
      </c>
      <c r="BE305" s="192">
        <f t="shared" si="14"/>
        <v>0</v>
      </c>
      <c r="BF305" s="192">
        <f t="shared" si="15"/>
        <v>0</v>
      </c>
      <c r="BG305" s="192">
        <f t="shared" si="16"/>
        <v>0</v>
      </c>
      <c r="BH305" s="192">
        <f t="shared" si="17"/>
        <v>0</v>
      </c>
      <c r="BI305" s="192">
        <f t="shared" si="18"/>
        <v>0</v>
      </c>
      <c r="BJ305" s="19" t="s">
        <v>84</v>
      </c>
      <c r="BK305" s="192">
        <f t="shared" si="19"/>
        <v>0</v>
      </c>
      <c r="BL305" s="19" t="s">
        <v>339</v>
      </c>
      <c r="BM305" s="191" t="s">
        <v>3897</v>
      </c>
    </row>
    <row r="306" spans="1:65" s="2" customFormat="1" ht="11.25">
      <c r="A306" s="36"/>
      <c r="B306" s="37"/>
      <c r="C306" s="38"/>
      <c r="D306" s="193" t="s">
        <v>152</v>
      </c>
      <c r="E306" s="38"/>
      <c r="F306" s="194" t="s">
        <v>3898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152</v>
      </c>
      <c r="AU306" s="19" t="s">
        <v>86</v>
      </c>
    </row>
    <row r="307" spans="1:65" s="12" customFormat="1" ht="25.9" customHeight="1">
      <c r="B307" s="164"/>
      <c r="C307" s="165"/>
      <c r="D307" s="166" t="s">
        <v>75</v>
      </c>
      <c r="E307" s="167" t="s">
        <v>351</v>
      </c>
      <c r="F307" s="167" t="s">
        <v>3899</v>
      </c>
      <c r="G307" s="165"/>
      <c r="H307" s="165"/>
      <c r="I307" s="168"/>
      <c r="J307" s="169">
        <f>BK307</f>
        <v>0</v>
      </c>
      <c r="K307" s="165"/>
      <c r="L307" s="170"/>
      <c r="M307" s="171"/>
      <c r="N307" s="172"/>
      <c r="O307" s="172"/>
      <c r="P307" s="173">
        <f>P308</f>
        <v>0</v>
      </c>
      <c r="Q307" s="172"/>
      <c r="R307" s="173">
        <f>R308</f>
        <v>1.1801200000000001E-2</v>
      </c>
      <c r="S307" s="172"/>
      <c r="T307" s="174">
        <f>T308</f>
        <v>0</v>
      </c>
      <c r="AR307" s="175" t="s">
        <v>161</v>
      </c>
      <c r="AT307" s="176" t="s">
        <v>75</v>
      </c>
      <c r="AU307" s="176" t="s">
        <v>76</v>
      </c>
      <c r="AY307" s="175" t="s">
        <v>142</v>
      </c>
      <c r="BK307" s="177">
        <f>BK308</f>
        <v>0</v>
      </c>
    </row>
    <row r="308" spans="1:65" s="12" customFormat="1" ht="22.9" customHeight="1">
      <c r="B308" s="164"/>
      <c r="C308" s="165"/>
      <c r="D308" s="166" t="s">
        <v>75</v>
      </c>
      <c r="E308" s="178" t="s">
        <v>3900</v>
      </c>
      <c r="F308" s="178" t="s">
        <v>3901</v>
      </c>
      <c r="G308" s="165"/>
      <c r="H308" s="165"/>
      <c r="I308" s="168"/>
      <c r="J308" s="179">
        <f>BK308</f>
        <v>0</v>
      </c>
      <c r="K308" s="165"/>
      <c r="L308" s="170"/>
      <c r="M308" s="171"/>
      <c r="N308" s="172"/>
      <c r="O308" s="172"/>
      <c r="P308" s="173">
        <f>SUM(P309:P377)</f>
        <v>0</v>
      </c>
      <c r="Q308" s="172"/>
      <c r="R308" s="173">
        <f>SUM(R309:R377)</f>
        <v>1.1801200000000001E-2</v>
      </c>
      <c r="S308" s="172"/>
      <c r="T308" s="174">
        <f>SUM(T309:T377)</f>
        <v>0</v>
      </c>
      <c r="AR308" s="175" t="s">
        <v>161</v>
      </c>
      <c r="AT308" s="176" t="s">
        <v>75</v>
      </c>
      <c r="AU308" s="176" t="s">
        <v>84</v>
      </c>
      <c r="AY308" s="175" t="s">
        <v>142</v>
      </c>
      <c r="BK308" s="177">
        <f>SUM(BK309:BK377)</f>
        <v>0</v>
      </c>
    </row>
    <row r="309" spans="1:65" s="2" customFormat="1" ht="62.65" customHeight="1">
      <c r="A309" s="36"/>
      <c r="B309" s="37"/>
      <c r="C309" s="180" t="s">
        <v>886</v>
      </c>
      <c r="D309" s="180" t="s">
        <v>145</v>
      </c>
      <c r="E309" s="181" t="s">
        <v>3902</v>
      </c>
      <c r="F309" s="182" t="s">
        <v>3903</v>
      </c>
      <c r="G309" s="183" t="s">
        <v>258</v>
      </c>
      <c r="H309" s="184">
        <v>3.52</v>
      </c>
      <c r="I309" s="185"/>
      <c r="J309" s="186">
        <f>ROUND(I309*H309,2)</f>
        <v>0</v>
      </c>
      <c r="K309" s="182" t="s">
        <v>149</v>
      </c>
      <c r="L309" s="41"/>
      <c r="M309" s="187" t="s">
        <v>19</v>
      </c>
      <c r="N309" s="188" t="s">
        <v>47</v>
      </c>
      <c r="O309" s="66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1" t="s">
        <v>617</v>
      </c>
      <c r="AT309" s="191" t="s">
        <v>145</v>
      </c>
      <c r="AU309" s="191" t="s">
        <v>86</v>
      </c>
      <c r="AY309" s="19" t="s">
        <v>142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84</v>
      </c>
      <c r="BK309" s="192">
        <f>ROUND(I309*H309,2)</f>
        <v>0</v>
      </c>
      <c r="BL309" s="19" t="s">
        <v>617</v>
      </c>
      <c r="BM309" s="191" t="s">
        <v>3904</v>
      </c>
    </row>
    <row r="310" spans="1:65" s="2" customFormat="1" ht="11.25">
      <c r="A310" s="36"/>
      <c r="B310" s="37"/>
      <c r="C310" s="38"/>
      <c r="D310" s="193" t="s">
        <v>152</v>
      </c>
      <c r="E310" s="38"/>
      <c r="F310" s="194" t="s">
        <v>3905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152</v>
      </c>
      <c r="AU310" s="19" t="s">
        <v>86</v>
      </c>
    </row>
    <row r="311" spans="1:65" s="13" customFormat="1" ht="11.25">
      <c r="B311" s="206"/>
      <c r="C311" s="207"/>
      <c r="D311" s="198" t="s">
        <v>254</v>
      </c>
      <c r="E311" s="208" t="s">
        <v>19</v>
      </c>
      <c r="F311" s="209" t="s">
        <v>3906</v>
      </c>
      <c r="G311" s="207"/>
      <c r="H311" s="210">
        <v>2.4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254</v>
      </c>
      <c r="AU311" s="216" t="s">
        <v>86</v>
      </c>
      <c r="AV311" s="13" t="s">
        <v>86</v>
      </c>
      <c r="AW311" s="13" t="s">
        <v>37</v>
      </c>
      <c r="AX311" s="13" t="s">
        <v>76</v>
      </c>
      <c r="AY311" s="216" t="s">
        <v>142</v>
      </c>
    </row>
    <row r="312" spans="1:65" s="13" customFormat="1" ht="11.25">
      <c r="B312" s="206"/>
      <c r="C312" s="207"/>
      <c r="D312" s="198" t="s">
        <v>254</v>
      </c>
      <c r="E312" s="208" t="s">
        <v>19</v>
      </c>
      <c r="F312" s="209" t="s">
        <v>3907</v>
      </c>
      <c r="G312" s="207"/>
      <c r="H312" s="210">
        <v>1.1200000000000001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254</v>
      </c>
      <c r="AU312" s="216" t="s">
        <v>86</v>
      </c>
      <c r="AV312" s="13" t="s">
        <v>86</v>
      </c>
      <c r="AW312" s="13" t="s">
        <v>37</v>
      </c>
      <c r="AX312" s="13" t="s">
        <v>76</v>
      </c>
      <c r="AY312" s="216" t="s">
        <v>142</v>
      </c>
    </row>
    <row r="313" spans="1:65" s="14" customFormat="1" ht="11.25">
      <c r="B313" s="217"/>
      <c r="C313" s="218"/>
      <c r="D313" s="198" t="s">
        <v>254</v>
      </c>
      <c r="E313" s="219" t="s">
        <v>19</v>
      </c>
      <c r="F313" s="220" t="s">
        <v>266</v>
      </c>
      <c r="G313" s="218"/>
      <c r="H313" s="221">
        <v>3.52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254</v>
      </c>
      <c r="AU313" s="227" t="s">
        <v>86</v>
      </c>
      <c r="AV313" s="14" t="s">
        <v>167</v>
      </c>
      <c r="AW313" s="14" t="s">
        <v>37</v>
      </c>
      <c r="AX313" s="14" t="s">
        <v>84</v>
      </c>
      <c r="AY313" s="227" t="s">
        <v>142</v>
      </c>
    </row>
    <row r="314" spans="1:65" s="2" customFormat="1" ht="44.25" customHeight="1">
      <c r="A314" s="36"/>
      <c r="B314" s="37"/>
      <c r="C314" s="180" t="s">
        <v>892</v>
      </c>
      <c r="D314" s="180" t="s">
        <v>145</v>
      </c>
      <c r="E314" s="181" t="s">
        <v>3908</v>
      </c>
      <c r="F314" s="182" t="s">
        <v>3909</v>
      </c>
      <c r="G314" s="183" t="s">
        <v>258</v>
      </c>
      <c r="H314" s="184">
        <v>1.76</v>
      </c>
      <c r="I314" s="185"/>
      <c r="J314" s="186">
        <f>ROUND(I314*H314,2)</f>
        <v>0</v>
      </c>
      <c r="K314" s="182" t="s">
        <v>149</v>
      </c>
      <c r="L314" s="41"/>
      <c r="M314" s="187" t="s">
        <v>19</v>
      </c>
      <c r="N314" s="188" t="s">
        <v>47</v>
      </c>
      <c r="O314" s="66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1" t="s">
        <v>617</v>
      </c>
      <c r="AT314" s="191" t="s">
        <v>145</v>
      </c>
      <c r="AU314" s="191" t="s">
        <v>86</v>
      </c>
      <c r="AY314" s="19" t="s">
        <v>142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84</v>
      </c>
      <c r="BK314" s="192">
        <f>ROUND(I314*H314,2)</f>
        <v>0</v>
      </c>
      <c r="BL314" s="19" t="s">
        <v>617</v>
      </c>
      <c r="BM314" s="191" t="s">
        <v>3910</v>
      </c>
    </row>
    <row r="315" spans="1:65" s="2" customFormat="1" ht="11.25">
      <c r="A315" s="36"/>
      <c r="B315" s="37"/>
      <c r="C315" s="38"/>
      <c r="D315" s="193" t="s">
        <v>152</v>
      </c>
      <c r="E315" s="38"/>
      <c r="F315" s="194" t="s">
        <v>3911</v>
      </c>
      <c r="G315" s="38"/>
      <c r="H315" s="38"/>
      <c r="I315" s="195"/>
      <c r="J315" s="38"/>
      <c r="K315" s="38"/>
      <c r="L315" s="41"/>
      <c r="M315" s="196"/>
      <c r="N315" s="197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152</v>
      </c>
      <c r="AU315" s="19" t="s">
        <v>86</v>
      </c>
    </row>
    <row r="316" spans="1:65" s="13" customFormat="1" ht="11.25">
      <c r="B316" s="206"/>
      <c r="C316" s="207"/>
      <c r="D316" s="198" t="s">
        <v>254</v>
      </c>
      <c r="E316" s="208" t="s">
        <v>19</v>
      </c>
      <c r="F316" s="209" t="s">
        <v>3906</v>
      </c>
      <c r="G316" s="207"/>
      <c r="H316" s="210">
        <v>2.4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254</v>
      </c>
      <c r="AU316" s="216" t="s">
        <v>86</v>
      </c>
      <c r="AV316" s="13" t="s">
        <v>86</v>
      </c>
      <c r="AW316" s="13" t="s">
        <v>37</v>
      </c>
      <c r="AX316" s="13" t="s">
        <v>76</v>
      </c>
      <c r="AY316" s="216" t="s">
        <v>142</v>
      </c>
    </row>
    <row r="317" spans="1:65" s="13" customFormat="1" ht="11.25">
      <c r="B317" s="206"/>
      <c r="C317" s="207"/>
      <c r="D317" s="198" t="s">
        <v>254</v>
      </c>
      <c r="E317" s="208" t="s">
        <v>19</v>
      </c>
      <c r="F317" s="209" t="s">
        <v>3907</v>
      </c>
      <c r="G317" s="207"/>
      <c r="H317" s="210">
        <v>1.1200000000000001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254</v>
      </c>
      <c r="AU317" s="216" t="s">
        <v>86</v>
      </c>
      <c r="AV317" s="13" t="s">
        <v>86</v>
      </c>
      <c r="AW317" s="13" t="s">
        <v>37</v>
      </c>
      <c r="AX317" s="13" t="s">
        <v>76</v>
      </c>
      <c r="AY317" s="216" t="s">
        <v>142</v>
      </c>
    </row>
    <row r="318" spans="1:65" s="13" customFormat="1" ht="11.25">
      <c r="B318" s="206"/>
      <c r="C318" s="207"/>
      <c r="D318" s="198" t="s">
        <v>254</v>
      </c>
      <c r="E318" s="208" t="s">
        <v>19</v>
      </c>
      <c r="F318" s="209" t="s">
        <v>3912</v>
      </c>
      <c r="G318" s="207"/>
      <c r="H318" s="210">
        <v>-1.2</v>
      </c>
      <c r="I318" s="211"/>
      <c r="J318" s="207"/>
      <c r="K318" s="207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254</v>
      </c>
      <c r="AU318" s="216" t="s">
        <v>86</v>
      </c>
      <c r="AV318" s="13" t="s">
        <v>86</v>
      </c>
      <c r="AW318" s="13" t="s">
        <v>37</v>
      </c>
      <c r="AX318" s="13" t="s">
        <v>76</v>
      </c>
      <c r="AY318" s="216" t="s">
        <v>142</v>
      </c>
    </row>
    <row r="319" spans="1:65" s="13" customFormat="1" ht="11.25">
      <c r="B319" s="206"/>
      <c r="C319" s="207"/>
      <c r="D319" s="198" t="s">
        <v>254</v>
      </c>
      <c r="E319" s="208" t="s">
        <v>19</v>
      </c>
      <c r="F319" s="209" t="s">
        <v>3913</v>
      </c>
      <c r="G319" s="207"/>
      <c r="H319" s="210">
        <v>-0.56000000000000005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254</v>
      </c>
      <c r="AU319" s="216" t="s">
        <v>86</v>
      </c>
      <c r="AV319" s="13" t="s">
        <v>86</v>
      </c>
      <c r="AW319" s="13" t="s">
        <v>37</v>
      </c>
      <c r="AX319" s="13" t="s">
        <v>76</v>
      </c>
      <c r="AY319" s="216" t="s">
        <v>142</v>
      </c>
    </row>
    <row r="320" spans="1:65" s="14" customFormat="1" ht="11.25">
      <c r="B320" s="217"/>
      <c r="C320" s="218"/>
      <c r="D320" s="198" t="s">
        <v>254</v>
      </c>
      <c r="E320" s="219" t="s">
        <v>19</v>
      </c>
      <c r="F320" s="220" t="s">
        <v>266</v>
      </c>
      <c r="G320" s="218"/>
      <c r="H320" s="221">
        <v>1.76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254</v>
      </c>
      <c r="AU320" s="227" t="s">
        <v>86</v>
      </c>
      <c r="AV320" s="14" t="s">
        <v>167</v>
      </c>
      <c r="AW320" s="14" t="s">
        <v>37</v>
      </c>
      <c r="AX320" s="14" t="s">
        <v>84</v>
      </c>
      <c r="AY320" s="227" t="s">
        <v>142</v>
      </c>
    </row>
    <row r="321" spans="1:65" s="2" customFormat="1" ht="55.5" customHeight="1">
      <c r="A321" s="36"/>
      <c r="B321" s="37"/>
      <c r="C321" s="180" t="s">
        <v>897</v>
      </c>
      <c r="D321" s="180" t="s">
        <v>145</v>
      </c>
      <c r="E321" s="181" t="s">
        <v>3914</v>
      </c>
      <c r="F321" s="182" t="s">
        <v>3915</v>
      </c>
      <c r="G321" s="183" t="s">
        <v>258</v>
      </c>
      <c r="H321" s="184">
        <v>15.84</v>
      </c>
      <c r="I321" s="185"/>
      <c r="J321" s="186">
        <f>ROUND(I321*H321,2)</f>
        <v>0</v>
      </c>
      <c r="K321" s="182" t="s">
        <v>149</v>
      </c>
      <c r="L321" s="41"/>
      <c r="M321" s="187" t="s">
        <v>19</v>
      </c>
      <c r="N321" s="188" t="s">
        <v>47</v>
      </c>
      <c r="O321" s="66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1" t="s">
        <v>617</v>
      </c>
      <c r="AT321" s="191" t="s">
        <v>145</v>
      </c>
      <c r="AU321" s="191" t="s">
        <v>86</v>
      </c>
      <c r="AY321" s="19" t="s">
        <v>142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84</v>
      </c>
      <c r="BK321" s="192">
        <f>ROUND(I321*H321,2)</f>
        <v>0</v>
      </c>
      <c r="BL321" s="19" t="s">
        <v>617</v>
      </c>
      <c r="BM321" s="191" t="s">
        <v>3916</v>
      </c>
    </row>
    <row r="322" spans="1:65" s="2" customFormat="1" ht="11.25">
      <c r="A322" s="36"/>
      <c r="B322" s="37"/>
      <c r="C322" s="38"/>
      <c r="D322" s="193" t="s">
        <v>152</v>
      </c>
      <c r="E322" s="38"/>
      <c r="F322" s="194" t="s">
        <v>3917</v>
      </c>
      <c r="G322" s="38"/>
      <c r="H322" s="38"/>
      <c r="I322" s="195"/>
      <c r="J322" s="38"/>
      <c r="K322" s="38"/>
      <c r="L322" s="41"/>
      <c r="M322" s="196"/>
      <c r="N322" s="197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152</v>
      </c>
      <c r="AU322" s="19" t="s">
        <v>86</v>
      </c>
    </row>
    <row r="323" spans="1:65" s="13" customFormat="1" ht="11.25">
      <c r="B323" s="206"/>
      <c r="C323" s="207"/>
      <c r="D323" s="198" t="s">
        <v>254</v>
      </c>
      <c r="E323" s="208" t="s">
        <v>19</v>
      </c>
      <c r="F323" s="209" t="s">
        <v>3906</v>
      </c>
      <c r="G323" s="207"/>
      <c r="H323" s="210">
        <v>2.4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254</v>
      </c>
      <c r="AU323" s="216" t="s">
        <v>86</v>
      </c>
      <c r="AV323" s="13" t="s">
        <v>86</v>
      </c>
      <c r="AW323" s="13" t="s">
        <v>37</v>
      </c>
      <c r="AX323" s="13" t="s">
        <v>76</v>
      </c>
      <c r="AY323" s="216" t="s">
        <v>142</v>
      </c>
    </row>
    <row r="324" spans="1:65" s="13" customFormat="1" ht="11.25">
      <c r="B324" s="206"/>
      <c r="C324" s="207"/>
      <c r="D324" s="198" t="s">
        <v>254</v>
      </c>
      <c r="E324" s="208" t="s">
        <v>19</v>
      </c>
      <c r="F324" s="209" t="s">
        <v>3907</v>
      </c>
      <c r="G324" s="207"/>
      <c r="H324" s="210">
        <v>1.1200000000000001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254</v>
      </c>
      <c r="AU324" s="216" t="s">
        <v>86</v>
      </c>
      <c r="AV324" s="13" t="s">
        <v>86</v>
      </c>
      <c r="AW324" s="13" t="s">
        <v>37</v>
      </c>
      <c r="AX324" s="13" t="s">
        <v>76</v>
      </c>
      <c r="AY324" s="216" t="s">
        <v>142</v>
      </c>
    </row>
    <row r="325" spans="1:65" s="13" customFormat="1" ht="11.25">
      <c r="B325" s="206"/>
      <c r="C325" s="207"/>
      <c r="D325" s="198" t="s">
        <v>254</v>
      </c>
      <c r="E325" s="208" t="s">
        <v>19</v>
      </c>
      <c r="F325" s="209" t="s">
        <v>3912</v>
      </c>
      <c r="G325" s="207"/>
      <c r="H325" s="210">
        <v>-1.2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254</v>
      </c>
      <c r="AU325" s="216" t="s">
        <v>86</v>
      </c>
      <c r="AV325" s="13" t="s">
        <v>86</v>
      </c>
      <c r="AW325" s="13" t="s">
        <v>37</v>
      </c>
      <c r="AX325" s="13" t="s">
        <v>76</v>
      </c>
      <c r="AY325" s="216" t="s">
        <v>142</v>
      </c>
    </row>
    <row r="326" spans="1:65" s="13" customFormat="1" ht="11.25">
      <c r="B326" s="206"/>
      <c r="C326" s="207"/>
      <c r="D326" s="198" t="s">
        <v>254</v>
      </c>
      <c r="E326" s="208" t="s">
        <v>19</v>
      </c>
      <c r="F326" s="209" t="s">
        <v>3913</v>
      </c>
      <c r="G326" s="207"/>
      <c r="H326" s="210">
        <v>-0.56000000000000005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254</v>
      </c>
      <c r="AU326" s="216" t="s">
        <v>86</v>
      </c>
      <c r="AV326" s="13" t="s">
        <v>86</v>
      </c>
      <c r="AW326" s="13" t="s">
        <v>37</v>
      </c>
      <c r="AX326" s="13" t="s">
        <v>76</v>
      </c>
      <c r="AY326" s="216" t="s">
        <v>142</v>
      </c>
    </row>
    <row r="327" spans="1:65" s="14" customFormat="1" ht="11.25">
      <c r="B327" s="217"/>
      <c r="C327" s="218"/>
      <c r="D327" s="198" t="s">
        <v>254</v>
      </c>
      <c r="E327" s="219" t="s">
        <v>19</v>
      </c>
      <c r="F327" s="220" t="s">
        <v>266</v>
      </c>
      <c r="G327" s="218"/>
      <c r="H327" s="221">
        <v>1.76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254</v>
      </c>
      <c r="AU327" s="227" t="s">
        <v>86</v>
      </c>
      <c r="AV327" s="14" t="s">
        <v>167</v>
      </c>
      <c r="AW327" s="14" t="s">
        <v>37</v>
      </c>
      <c r="AX327" s="14" t="s">
        <v>84</v>
      </c>
      <c r="AY327" s="227" t="s">
        <v>142</v>
      </c>
    </row>
    <row r="328" spans="1:65" s="13" customFormat="1" ht="11.25">
      <c r="B328" s="206"/>
      <c r="C328" s="207"/>
      <c r="D328" s="198" t="s">
        <v>254</v>
      </c>
      <c r="E328" s="207"/>
      <c r="F328" s="209" t="s">
        <v>3918</v>
      </c>
      <c r="G328" s="207"/>
      <c r="H328" s="210">
        <v>15.84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254</v>
      </c>
      <c r="AU328" s="216" t="s">
        <v>86</v>
      </c>
      <c r="AV328" s="13" t="s">
        <v>86</v>
      </c>
      <c r="AW328" s="13" t="s">
        <v>4</v>
      </c>
      <c r="AX328" s="13" t="s">
        <v>84</v>
      </c>
      <c r="AY328" s="216" t="s">
        <v>142</v>
      </c>
    </row>
    <row r="329" spans="1:65" s="2" customFormat="1" ht="33" customHeight="1">
      <c r="A329" s="36"/>
      <c r="B329" s="37"/>
      <c r="C329" s="180" t="s">
        <v>903</v>
      </c>
      <c r="D329" s="180" t="s">
        <v>145</v>
      </c>
      <c r="E329" s="181" t="s">
        <v>3919</v>
      </c>
      <c r="F329" s="182" t="s">
        <v>3920</v>
      </c>
      <c r="G329" s="183" t="s">
        <v>335</v>
      </c>
      <c r="H329" s="184">
        <v>3.3439999999999999</v>
      </c>
      <c r="I329" s="185"/>
      <c r="J329" s="186">
        <f>ROUND(I329*H329,2)</f>
        <v>0</v>
      </c>
      <c r="K329" s="182" t="s">
        <v>149</v>
      </c>
      <c r="L329" s="41"/>
      <c r="M329" s="187" t="s">
        <v>19</v>
      </c>
      <c r="N329" s="188" t="s">
        <v>47</v>
      </c>
      <c r="O329" s="66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1" t="s">
        <v>617</v>
      </c>
      <c r="AT329" s="191" t="s">
        <v>145</v>
      </c>
      <c r="AU329" s="191" t="s">
        <v>86</v>
      </c>
      <c r="AY329" s="19" t="s">
        <v>142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84</v>
      </c>
      <c r="BK329" s="192">
        <f>ROUND(I329*H329,2)</f>
        <v>0</v>
      </c>
      <c r="BL329" s="19" t="s">
        <v>617</v>
      </c>
      <c r="BM329" s="191" t="s">
        <v>3921</v>
      </c>
    </row>
    <row r="330" spans="1:65" s="2" customFormat="1" ht="11.25">
      <c r="A330" s="36"/>
      <c r="B330" s="37"/>
      <c r="C330" s="38"/>
      <c r="D330" s="193" t="s">
        <v>152</v>
      </c>
      <c r="E330" s="38"/>
      <c r="F330" s="194" t="s">
        <v>3922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152</v>
      </c>
      <c r="AU330" s="19" t="s">
        <v>86</v>
      </c>
    </row>
    <row r="331" spans="1:65" s="13" customFormat="1" ht="11.25">
      <c r="B331" s="206"/>
      <c r="C331" s="207"/>
      <c r="D331" s="198" t="s">
        <v>254</v>
      </c>
      <c r="E331" s="208" t="s">
        <v>19</v>
      </c>
      <c r="F331" s="209" t="s">
        <v>3906</v>
      </c>
      <c r="G331" s="207"/>
      <c r="H331" s="210">
        <v>2.4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254</v>
      </c>
      <c r="AU331" s="216" t="s">
        <v>86</v>
      </c>
      <c r="AV331" s="13" t="s">
        <v>86</v>
      </c>
      <c r="AW331" s="13" t="s">
        <v>37</v>
      </c>
      <c r="AX331" s="13" t="s">
        <v>76</v>
      </c>
      <c r="AY331" s="216" t="s">
        <v>142</v>
      </c>
    </row>
    <row r="332" spans="1:65" s="13" customFormat="1" ht="11.25">
      <c r="B332" s="206"/>
      <c r="C332" s="207"/>
      <c r="D332" s="198" t="s">
        <v>254</v>
      </c>
      <c r="E332" s="208" t="s">
        <v>19</v>
      </c>
      <c r="F332" s="209" t="s">
        <v>3907</v>
      </c>
      <c r="G332" s="207"/>
      <c r="H332" s="210">
        <v>1.1200000000000001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254</v>
      </c>
      <c r="AU332" s="216" t="s">
        <v>86</v>
      </c>
      <c r="AV332" s="13" t="s">
        <v>86</v>
      </c>
      <c r="AW332" s="13" t="s">
        <v>37</v>
      </c>
      <c r="AX332" s="13" t="s">
        <v>76</v>
      </c>
      <c r="AY332" s="216" t="s">
        <v>142</v>
      </c>
    </row>
    <row r="333" spans="1:65" s="13" customFormat="1" ht="11.25">
      <c r="B333" s="206"/>
      <c r="C333" s="207"/>
      <c r="D333" s="198" t="s">
        <v>254</v>
      </c>
      <c r="E333" s="208" t="s">
        <v>19</v>
      </c>
      <c r="F333" s="209" t="s">
        <v>3912</v>
      </c>
      <c r="G333" s="207"/>
      <c r="H333" s="210">
        <v>-1.2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254</v>
      </c>
      <c r="AU333" s="216" t="s">
        <v>86</v>
      </c>
      <c r="AV333" s="13" t="s">
        <v>86</v>
      </c>
      <c r="AW333" s="13" t="s">
        <v>37</v>
      </c>
      <c r="AX333" s="13" t="s">
        <v>76</v>
      </c>
      <c r="AY333" s="216" t="s">
        <v>142</v>
      </c>
    </row>
    <row r="334" spans="1:65" s="13" customFormat="1" ht="11.25">
      <c r="B334" s="206"/>
      <c r="C334" s="207"/>
      <c r="D334" s="198" t="s">
        <v>254</v>
      </c>
      <c r="E334" s="208" t="s">
        <v>19</v>
      </c>
      <c r="F334" s="209" t="s">
        <v>3913</v>
      </c>
      <c r="G334" s="207"/>
      <c r="H334" s="210">
        <v>-0.56000000000000005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254</v>
      </c>
      <c r="AU334" s="216" t="s">
        <v>86</v>
      </c>
      <c r="AV334" s="13" t="s">
        <v>86</v>
      </c>
      <c r="AW334" s="13" t="s">
        <v>37</v>
      </c>
      <c r="AX334" s="13" t="s">
        <v>76</v>
      </c>
      <c r="AY334" s="216" t="s">
        <v>142</v>
      </c>
    </row>
    <row r="335" spans="1:65" s="14" customFormat="1" ht="11.25">
      <c r="B335" s="217"/>
      <c r="C335" s="218"/>
      <c r="D335" s="198" t="s">
        <v>254</v>
      </c>
      <c r="E335" s="219" t="s">
        <v>19</v>
      </c>
      <c r="F335" s="220" t="s">
        <v>266</v>
      </c>
      <c r="G335" s="218"/>
      <c r="H335" s="221">
        <v>1.76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254</v>
      </c>
      <c r="AU335" s="227" t="s">
        <v>86</v>
      </c>
      <c r="AV335" s="14" t="s">
        <v>167</v>
      </c>
      <c r="AW335" s="14" t="s">
        <v>37</v>
      </c>
      <c r="AX335" s="14" t="s">
        <v>84</v>
      </c>
      <c r="AY335" s="227" t="s">
        <v>142</v>
      </c>
    </row>
    <row r="336" spans="1:65" s="13" customFormat="1" ht="11.25">
      <c r="B336" s="206"/>
      <c r="C336" s="207"/>
      <c r="D336" s="198" t="s">
        <v>254</v>
      </c>
      <c r="E336" s="207"/>
      <c r="F336" s="209" t="s">
        <v>3923</v>
      </c>
      <c r="G336" s="207"/>
      <c r="H336" s="210">
        <v>3.3439999999999999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254</v>
      </c>
      <c r="AU336" s="216" t="s">
        <v>86</v>
      </c>
      <c r="AV336" s="13" t="s">
        <v>86</v>
      </c>
      <c r="AW336" s="13" t="s">
        <v>4</v>
      </c>
      <c r="AX336" s="13" t="s">
        <v>84</v>
      </c>
      <c r="AY336" s="216" t="s">
        <v>142</v>
      </c>
    </row>
    <row r="337" spans="1:65" s="2" customFormat="1" ht="24.2" customHeight="1">
      <c r="A337" s="36"/>
      <c r="B337" s="37"/>
      <c r="C337" s="180" t="s">
        <v>908</v>
      </c>
      <c r="D337" s="180" t="s">
        <v>145</v>
      </c>
      <c r="E337" s="181" t="s">
        <v>3924</v>
      </c>
      <c r="F337" s="182" t="s">
        <v>3925</v>
      </c>
      <c r="G337" s="183" t="s">
        <v>258</v>
      </c>
      <c r="H337" s="184">
        <v>1.76</v>
      </c>
      <c r="I337" s="185"/>
      <c r="J337" s="186">
        <f>ROUND(I337*H337,2)</f>
        <v>0</v>
      </c>
      <c r="K337" s="182" t="s">
        <v>149</v>
      </c>
      <c r="L337" s="41"/>
      <c r="M337" s="187" t="s">
        <v>19</v>
      </c>
      <c r="N337" s="188" t="s">
        <v>47</v>
      </c>
      <c r="O337" s="66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1" t="s">
        <v>617</v>
      </c>
      <c r="AT337" s="191" t="s">
        <v>145</v>
      </c>
      <c r="AU337" s="191" t="s">
        <v>86</v>
      </c>
      <c r="AY337" s="19" t="s">
        <v>142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84</v>
      </c>
      <c r="BK337" s="192">
        <f>ROUND(I337*H337,2)</f>
        <v>0</v>
      </c>
      <c r="BL337" s="19" t="s">
        <v>617</v>
      </c>
      <c r="BM337" s="191" t="s">
        <v>3926</v>
      </c>
    </row>
    <row r="338" spans="1:65" s="2" customFormat="1" ht="11.25">
      <c r="A338" s="36"/>
      <c r="B338" s="37"/>
      <c r="C338" s="38"/>
      <c r="D338" s="193" t="s">
        <v>152</v>
      </c>
      <c r="E338" s="38"/>
      <c r="F338" s="194" t="s">
        <v>3927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152</v>
      </c>
      <c r="AU338" s="19" t="s">
        <v>86</v>
      </c>
    </row>
    <row r="339" spans="1:65" s="13" customFormat="1" ht="11.25">
      <c r="B339" s="206"/>
      <c r="C339" s="207"/>
      <c r="D339" s="198" t="s">
        <v>254</v>
      </c>
      <c r="E339" s="208" t="s">
        <v>19</v>
      </c>
      <c r="F339" s="209" t="s">
        <v>3906</v>
      </c>
      <c r="G339" s="207"/>
      <c r="H339" s="210">
        <v>2.4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254</v>
      </c>
      <c r="AU339" s="216" t="s">
        <v>86</v>
      </c>
      <c r="AV339" s="13" t="s">
        <v>86</v>
      </c>
      <c r="AW339" s="13" t="s">
        <v>37</v>
      </c>
      <c r="AX339" s="13" t="s">
        <v>76</v>
      </c>
      <c r="AY339" s="216" t="s">
        <v>142</v>
      </c>
    </row>
    <row r="340" spans="1:65" s="13" customFormat="1" ht="11.25">
      <c r="B340" s="206"/>
      <c r="C340" s="207"/>
      <c r="D340" s="198" t="s">
        <v>254</v>
      </c>
      <c r="E340" s="208" t="s">
        <v>19</v>
      </c>
      <c r="F340" s="209" t="s">
        <v>3907</v>
      </c>
      <c r="G340" s="207"/>
      <c r="H340" s="210">
        <v>1.1200000000000001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254</v>
      </c>
      <c r="AU340" s="216" t="s">
        <v>86</v>
      </c>
      <c r="AV340" s="13" t="s">
        <v>86</v>
      </c>
      <c r="AW340" s="13" t="s">
        <v>37</v>
      </c>
      <c r="AX340" s="13" t="s">
        <v>76</v>
      </c>
      <c r="AY340" s="216" t="s">
        <v>142</v>
      </c>
    </row>
    <row r="341" spans="1:65" s="13" customFormat="1" ht="11.25">
      <c r="B341" s="206"/>
      <c r="C341" s="207"/>
      <c r="D341" s="198" t="s">
        <v>254</v>
      </c>
      <c r="E341" s="208" t="s">
        <v>19</v>
      </c>
      <c r="F341" s="209" t="s">
        <v>3912</v>
      </c>
      <c r="G341" s="207"/>
      <c r="H341" s="210">
        <v>-1.2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254</v>
      </c>
      <c r="AU341" s="216" t="s">
        <v>86</v>
      </c>
      <c r="AV341" s="13" t="s">
        <v>86</v>
      </c>
      <c r="AW341" s="13" t="s">
        <v>37</v>
      </c>
      <c r="AX341" s="13" t="s">
        <v>76</v>
      </c>
      <c r="AY341" s="216" t="s">
        <v>142</v>
      </c>
    </row>
    <row r="342" spans="1:65" s="13" customFormat="1" ht="11.25">
      <c r="B342" s="206"/>
      <c r="C342" s="207"/>
      <c r="D342" s="198" t="s">
        <v>254</v>
      </c>
      <c r="E342" s="208" t="s">
        <v>19</v>
      </c>
      <c r="F342" s="209" t="s">
        <v>3913</v>
      </c>
      <c r="G342" s="207"/>
      <c r="H342" s="210">
        <v>-0.56000000000000005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254</v>
      </c>
      <c r="AU342" s="216" t="s">
        <v>86</v>
      </c>
      <c r="AV342" s="13" t="s">
        <v>86</v>
      </c>
      <c r="AW342" s="13" t="s">
        <v>37</v>
      </c>
      <c r="AX342" s="13" t="s">
        <v>76</v>
      </c>
      <c r="AY342" s="216" t="s">
        <v>142</v>
      </c>
    </row>
    <row r="343" spans="1:65" s="14" customFormat="1" ht="11.25">
      <c r="B343" s="217"/>
      <c r="C343" s="218"/>
      <c r="D343" s="198" t="s">
        <v>254</v>
      </c>
      <c r="E343" s="219" t="s">
        <v>19</v>
      </c>
      <c r="F343" s="220" t="s">
        <v>266</v>
      </c>
      <c r="G343" s="218"/>
      <c r="H343" s="221">
        <v>1.76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254</v>
      </c>
      <c r="AU343" s="227" t="s">
        <v>86</v>
      </c>
      <c r="AV343" s="14" t="s">
        <v>167</v>
      </c>
      <c r="AW343" s="14" t="s">
        <v>37</v>
      </c>
      <c r="AX343" s="14" t="s">
        <v>84</v>
      </c>
      <c r="AY343" s="227" t="s">
        <v>142</v>
      </c>
    </row>
    <row r="344" spans="1:65" s="2" customFormat="1" ht="55.5" customHeight="1">
      <c r="A344" s="36"/>
      <c r="B344" s="37"/>
      <c r="C344" s="180" t="s">
        <v>914</v>
      </c>
      <c r="D344" s="180" t="s">
        <v>145</v>
      </c>
      <c r="E344" s="181" t="s">
        <v>3928</v>
      </c>
      <c r="F344" s="182" t="s">
        <v>3929</v>
      </c>
      <c r="G344" s="183" t="s">
        <v>258</v>
      </c>
      <c r="H344" s="184">
        <v>1.76</v>
      </c>
      <c r="I344" s="185"/>
      <c r="J344" s="186">
        <f>ROUND(I344*H344,2)</f>
        <v>0</v>
      </c>
      <c r="K344" s="182" t="s">
        <v>149</v>
      </c>
      <c r="L344" s="41"/>
      <c r="M344" s="187" t="s">
        <v>19</v>
      </c>
      <c r="N344" s="188" t="s">
        <v>47</v>
      </c>
      <c r="O344" s="66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1" t="s">
        <v>617</v>
      </c>
      <c r="AT344" s="191" t="s">
        <v>145</v>
      </c>
      <c r="AU344" s="191" t="s">
        <v>86</v>
      </c>
      <c r="AY344" s="19" t="s">
        <v>142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9" t="s">
        <v>84</v>
      </c>
      <c r="BK344" s="192">
        <f>ROUND(I344*H344,2)</f>
        <v>0</v>
      </c>
      <c r="BL344" s="19" t="s">
        <v>617</v>
      </c>
      <c r="BM344" s="191" t="s">
        <v>3930</v>
      </c>
    </row>
    <row r="345" spans="1:65" s="2" customFormat="1" ht="11.25">
      <c r="A345" s="36"/>
      <c r="B345" s="37"/>
      <c r="C345" s="38"/>
      <c r="D345" s="193" t="s">
        <v>152</v>
      </c>
      <c r="E345" s="38"/>
      <c r="F345" s="194" t="s">
        <v>3931</v>
      </c>
      <c r="G345" s="38"/>
      <c r="H345" s="38"/>
      <c r="I345" s="195"/>
      <c r="J345" s="38"/>
      <c r="K345" s="38"/>
      <c r="L345" s="41"/>
      <c r="M345" s="196"/>
      <c r="N345" s="197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152</v>
      </c>
      <c r="AU345" s="19" t="s">
        <v>86</v>
      </c>
    </row>
    <row r="346" spans="1:65" s="13" customFormat="1" ht="11.25">
      <c r="B346" s="206"/>
      <c r="C346" s="207"/>
      <c r="D346" s="198" t="s">
        <v>254</v>
      </c>
      <c r="E346" s="208" t="s">
        <v>19</v>
      </c>
      <c r="F346" s="209" t="s">
        <v>3932</v>
      </c>
      <c r="G346" s="207"/>
      <c r="H346" s="210">
        <v>1.2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254</v>
      </c>
      <c r="AU346" s="216" t="s">
        <v>86</v>
      </c>
      <c r="AV346" s="13" t="s">
        <v>86</v>
      </c>
      <c r="AW346" s="13" t="s">
        <v>37</v>
      </c>
      <c r="AX346" s="13" t="s">
        <v>76</v>
      </c>
      <c r="AY346" s="216" t="s">
        <v>142</v>
      </c>
    </row>
    <row r="347" spans="1:65" s="13" customFormat="1" ht="11.25">
      <c r="B347" s="206"/>
      <c r="C347" s="207"/>
      <c r="D347" s="198" t="s">
        <v>254</v>
      </c>
      <c r="E347" s="208" t="s">
        <v>19</v>
      </c>
      <c r="F347" s="209" t="s">
        <v>3933</v>
      </c>
      <c r="G347" s="207"/>
      <c r="H347" s="210">
        <v>0.56000000000000005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254</v>
      </c>
      <c r="AU347" s="216" t="s">
        <v>86</v>
      </c>
      <c r="AV347" s="13" t="s">
        <v>86</v>
      </c>
      <c r="AW347" s="13" t="s">
        <v>37</v>
      </c>
      <c r="AX347" s="13" t="s">
        <v>76</v>
      </c>
      <c r="AY347" s="216" t="s">
        <v>142</v>
      </c>
    </row>
    <row r="348" spans="1:65" s="14" customFormat="1" ht="11.25">
      <c r="B348" s="217"/>
      <c r="C348" s="218"/>
      <c r="D348" s="198" t="s">
        <v>254</v>
      </c>
      <c r="E348" s="219" t="s">
        <v>19</v>
      </c>
      <c r="F348" s="220" t="s">
        <v>266</v>
      </c>
      <c r="G348" s="218"/>
      <c r="H348" s="221">
        <v>1.76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254</v>
      </c>
      <c r="AU348" s="227" t="s">
        <v>86</v>
      </c>
      <c r="AV348" s="14" t="s">
        <v>167</v>
      </c>
      <c r="AW348" s="14" t="s">
        <v>37</v>
      </c>
      <c r="AX348" s="14" t="s">
        <v>84</v>
      </c>
      <c r="AY348" s="227" t="s">
        <v>142</v>
      </c>
    </row>
    <row r="349" spans="1:65" s="2" customFormat="1" ht="24.2" customHeight="1">
      <c r="A349" s="36"/>
      <c r="B349" s="37"/>
      <c r="C349" s="180" t="s">
        <v>919</v>
      </c>
      <c r="D349" s="180" t="s">
        <v>145</v>
      </c>
      <c r="E349" s="181" t="s">
        <v>3934</v>
      </c>
      <c r="F349" s="182" t="s">
        <v>3935</v>
      </c>
      <c r="G349" s="183" t="s">
        <v>251</v>
      </c>
      <c r="H349" s="184">
        <v>3.52</v>
      </c>
      <c r="I349" s="185"/>
      <c r="J349" s="186">
        <f>ROUND(I349*H349,2)</f>
        <v>0</v>
      </c>
      <c r="K349" s="182" t="s">
        <v>149</v>
      </c>
      <c r="L349" s="41"/>
      <c r="M349" s="187" t="s">
        <v>19</v>
      </c>
      <c r="N349" s="188" t="s">
        <v>47</v>
      </c>
      <c r="O349" s="66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1" t="s">
        <v>617</v>
      </c>
      <c r="AT349" s="191" t="s">
        <v>145</v>
      </c>
      <c r="AU349" s="191" t="s">
        <v>86</v>
      </c>
      <c r="AY349" s="19" t="s">
        <v>142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9" t="s">
        <v>84</v>
      </c>
      <c r="BK349" s="192">
        <f>ROUND(I349*H349,2)</f>
        <v>0</v>
      </c>
      <c r="BL349" s="19" t="s">
        <v>617</v>
      </c>
      <c r="BM349" s="191" t="s">
        <v>3936</v>
      </c>
    </row>
    <row r="350" spans="1:65" s="2" customFormat="1" ht="11.25">
      <c r="A350" s="36"/>
      <c r="B350" s="37"/>
      <c r="C350" s="38"/>
      <c r="D350" s="193" t="s">
        <v>152</v>
      </c>
      <c r="E350" s="38"/>
      <c r="F350" s="194" t="s">
        <v>3937</v>
      </c>
      <c r="G350" s="38"/>
      <c r="H350" s="38"/>
      <c r="I350" s="195"/>
      <c r="J350" s="38"/>
      <c r="K350" s="38"/>
      <c r="L350" s="41"/>
      <c r="M350" s="196"/>
      <c r="N350" s="197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152</v>
      </c>
      <c r="AU350" s="19" t="s">
        <v>86</v>
      </c>
    </row>
    <row r="351" spans="1:65" s="13" customFormat="1" ht="11.25">
      <c r="B351" s="206"/>
      <c r="C351" s="207"/>
      <c r="D351" s="198" t="s">
        <v>254</v>
      </c>
      <c r="E351" s="208" t="s">
        <v>19</v>
      </c>
      <c r="F351" s="209" t="s">
        <v>3938</v>
      </c>
      <c r="G351" s="207"/>
      <c r="H351" s="210">
        <v>2.4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254</v>
      </c>
      <c r="AU351" s="216" t="s">
        <v>86</v>
      </c>
      <c r="AV351" s="13" t="s">
        <v>86</v>
      </c>
      <c r="AW351" s="13" t="s">
        <v>37</v>
      </c>
      <c r="AX351" s="13" t="s">
        <v>76</v>
      </c>
      <c r="AY351" s="216" t="s">
        <v>142</v>
      </c>
    </row>
    <row r="352" spans="1:65" s="13" customFormat="1" ht="11.25">
      <c r="B352" s="206"/>
      <c r="C352" s="207"/>
      <c r="D352" s="198" t="s">
        <v>254</v>
      </c>
      <c r="E352" s="208" t="s">
        <v>19</v>
      </c>
      <c r="F352" s="209" t="s">
        <v>3939</v>
      </c>
      <c r="G352" s="207"/>
      <c r="H352" s="210">
        <v>1.1200000000000001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254</v>
      </c>
      <c r="AU352" s="216" t="s">
        <v>86</v>
      </c>
      <c r="AV352" s="13" t="s">
        <v>86</v>
      </c>
      <c r="AW352" s="13" t="s">
        <v>37</v>
      </c>
      <c r="AX352" s="13" t="s">
        <v>76</v>
      </c>
      <c r="AY352" s="216" t="s">
        <v>142</v>
      </c>
    </row>
    <row r="353" spans="1:65" s="14" customFormat="1" ht="11.25">
      <c r="B353" s="217"/>
      <c r="C353" s="218"/>
      <c r="D353" s="198" t="s">
        <v>254</v>
      </c>
      <c r="E353" s="219" t="s">
        <v>19</v>
      </c>
      <c r="F353" s="220" t="s">
        <v>266</v>
      </c>
      <c r="G353" s="218"/>
      <c r="H353" s="221">
        <v>3.52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254</v>
      </c>
      <c r="AU353" s="227" t="s">
        <v>86</v>
      </c>
      <c r="AV353" s="14" t="s">
        <v>167</v>
      </c>
      <c r="AW353" s="14" t="s">
        <v>37</v>
      </c>
      <c r="AX353" s="14" t="s">
        <v>84</v>
      </c>
      <c r="AY353" s="227" t="s">
        <v>142</v>
      </c>
    </row>
    <row r="354" spans="1:65" s="2" customFormat="1" ht="37.9" customHeight="1">
      <c r="A354" s="36"/>
      <c r="B354" s="37"/>
      <c r="C354" s="180" t="s">
        <v>925</v>
      </c>
      <c r="D354" s="180" t="s">
        <v>145</v>
      </c>
      <c r="E354" s="181" t="s">
        <v>3940</v>
      </c>
      <c r="F354" s="182" t="s">
        <v>3941</v>
      </c>
      <c r="G354" s="183" t="s">
        <v>414</v>
      </c>
      <c r="H354" s="184">
        <v>8.8000000000000007</v>
      </c>
      <c r="I354" s="185"/>
      <c r="J354" s="186">
        <f>ROUND(I354*H354,2)</f>
        <v>0</v>
      </c>
      <c r="K354" s="182" t="s">
        <v>149</v>
      </c>
      <c r="L354" s="41"/>
      <c r="M354" s="187" t="s">
        <v>19</v>
      </c>
      <c r="N354" s="188" t="s">
        <v>47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617</v>
      </c>
      <c r="AT354" s="191" t="s">
        <v>145</v>
      </c>
      <c r="AU354" s="191" t="s">
        <v>86</v>
      </c>
      <c r="AY354" s="19" t="s">
        <v>142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84</v>
      </c>
      <c r="BK354" s="192">
        <f>ROUND(I354*H354,2)</f>
        <v>0</v>
      </c>
      <c r="BL354" s="19" t="s">
        <v>617</v>
      </c>
      <c r="BM354" s="191" t="s">
        <v>3942</v>
      </c>
    </row>
    <row r="355" spans="1:65" s="2" customFormat="1" ht="11.25">
      <c r="A355" s="36"/>
      <c r="B355" s="37"/>
      <c r="C355" s="38"/>
      <c r="D355" s="193" t="s">
        <v>152</v>
      </c>
      <c r="E355" s="38"/>
      <c r="F355" s="194" t="s">
        <v>3943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152</v>
      </c>
      <c r="AU355" s="19" t="s">
        <v>86</v>
      </c>
    </row>
    <row r="356" spans="1:65" s="13" customFormat="1" ht="11.25">
      <c r="B356" s="206"/>
      <c r="C356" s="207"/>
      <c r="D356" s="198" t="s">
        <v>254</v>
      </c>
      <c r="E356" s="208" t="s">
        <v>19</v>
      </c>
      <c r="F356" s="209" t="s">
        <v>3944</v>
      </c>
      <c r="G356" s="207"/>
      <c r="H356" s="210">
        <v>6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254</v>
      </c>
      <c r="AU356" s="216" t="s">
        <v>86</v>
      </c>
      <c r="AV356" s="13" t="s">
        <v>86</v>
      </c>
      <c r="AW356" s="13" t="s">
        <v>37</v>
      </c>
      <c r="AX356" s="13" t="s">
        <v>76</v>
      </c>
      <c r="AY356" s="216" t="s">
        <v>142</v>
      </c>
    </row>
    <row r="357" spans="1:65" s="13" customFormat="1" ht="11.25">
      <c r="B357" s="206"/>
      <c r="C357" s="207"/>
      <c r="D357" s="198" t="s">
        <v>254</v>
      </c>
      <c r="E357" s="208" t="s">
        <v>19</v>
      </c>
      <c r="F357" s="209" t="s">
        <v>3945</v>
      </c>
      <c r="G357" s="207"/>
      <c r="H357" s="210">
        <v>2.8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254</v>
      </c>
      <c r="AU357" s="216" t="s">
        <v>86</v>
      </c>
      <c r="AV357" s="13" t="s">
        <v>86</v>
      </c>
      <c r="AW357" s="13" t="s">
        <v>37</v>
      </c>
      <c r="AX357" s="13" t="s">
        <v>76</v>
      </c>
      <c r="AY357" s="216" t="s">
        <v>142</v>
      </c>
    </row>
    <row r="358" spans="1:65" s="14" customFormat="1" ht="11.25">
      <c r="B358" s="217"/>
      <c r="C358" s="218"/>
      <c r="D358" s="198" t="s">
        <v>254</v>
      </c>
      <c r="E358" s="219" t="s">
        <v>19</v>
      </c>
      <c r="F358" s="220" t="s">
        <v>266</v>
      </c>
      <c r="G358" s="218"/>
      <c r="H358" s="221">
        <v>8.8000000000000007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254</v>
      </c>
      <c r="AU358" s="227" t="s">
        <v>86</v>
      </c>
      <c r="AV358" s="14" t="s">
        <v>167</v>
      </c>
      <c r="AW358" s="14" t="s">
        <v>37</v>
      </c>
      <c r="AX358" s="14" t="s">
        <v>84</v>
      </c>
      <c r="AY358" s="227" t="s">
        <v>142</v>
      </c>
    </row>
    <row r="359" spans="1:65" s="2" customFormat="1" ht="33" customHeight="1">
      <c r="A359" s="36"/>
      <c r="B359" s="37"/>
      <c r="C359" s="180" t="s">
        <v>930</v>
      </c>
      <c r="D359" s="180" t="s">
        <v>145</v>
      </c>
      <c r="E359" s="181" t="s">
        <v>3946</v>
      </c>
      <c r="F359" s="182" t="s">
        <v>3947</v>
      </c>
      <c r="G359" s="183" t="s">
        <v>414</v>
      </c>
      <c r="H359" s="184">
        <v>8.8000000000000007</v>
      </c>
      <c r="I359" s="185"/>
      <c r="J359" s="186">
        <f>ROUND(I359*H359,2)</f>
        <v>0</v>
      </c>
      <c r="K359" s="182" t="s">
        <v>149</v>
      </c>
      <c r="L359" s="41"/>
      <c r="M359" s="187" t="s">
        <v>19</v>
      </c>
      <c r="N359" s="188" t="s">
        <v>47</v>
      </c>
      <c r="O359" s="66"/>
      <c r="P359" s="189">
        <f>O359*H359</f>
        <v>0</v>
      </c>
      <c r="Q359" s="189">
        <v>6.9999999999999994E-5</v>
      </c>
      <c r="R359" s="189">
        <f>Q359*H359</f>
        <v>6.1600000000000001E-4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617</v>
      </c>
      <c r="AT359" s="191" t="s">
        <v>145</v>
      </c>
      <c r="AU359" s="191" t="s">
        <v>86</v>
      </c>
      <c r="AY359" s="19" t="s">
        <v>142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84</v>
      </c>
      <c r="BK359" s="192">
        <f>ROUND(I359*H359,2)</f>
        <v>0</v>
      </c>
      <c r="BL359" s="19" t="s">
        <v>617</v>
      </c>
      <c r="BM359" s="191" t="s">
        <v>3948</v>
      </c>
    </row>
    <row r="360" spans="1:65" s="2" customFormat="1" ht="11.25">
      <c r="A360" s="36"/>
      <c r="B360" s="37"/>
      <c r="C360" s="38"/>
      <c r="D360" s="193" t="s">
        <v>152</v>
      </c>
      <c r="E360" s="38"/>
      <c r="F360" s="194" t="s">
        <v>3949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152</v>
      </c>
      <c r="AU360" s="19" t="s">
        <v>86</v>
      </c>
    </row>
    <row r="361" spans="1:65" s="13" customFormat="1" ht="11.25">
      <c r="B361" s="206"/>
      <c r="C361" s="207"/>
      <c r="D361" s="198" t="s">
        <v>254</v>
      </c>
      <c r="E361" s="208" t="s">
        <v>19</v>
      </c>
      <c r="F361" s="209" t="s">
        <v>3944</v>
      </c>
      <c r="G361" s="207"/>
      <c r="H361" s="210">
        <v>6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254</v>
      </c>
      <c r="AU361" s="216" t="s">
        <v>86</v>
      </c>
      <c r="AV361" s="13" t="s">
        <v>86</v>
      </c>
      <c r="AW361" s="13" t="s">
        <v>37</v>
      </c>
      <c r="AX361" s="13" t="s">
        <v>76</v>
      </c>
      <c r="AY361" s="216" t="s">
        <v>142</v>
      </c>
    </row>
    <row r="362" spans="1:65" s="13" customFormat="1" ht="11.25">
      <c r="B362" s="206"/>
      <c r="C362" s="207"/>
      <c r="D362" s="198" t="s">
        <v>254</v>
      </c>
      <c r="E362" s="208" t="s">
        <v>19</v>
      </c>
      <c r="F362" s="209" t="s">
        <v>3945</v>
      </c>
      <c r="G362" s="207"/>
      <c r="H362" s="210">
        <v>2.8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254</v>
      </c>
      <c r="AU362" s="216" t="s">
        <v>86</v>
      </c>
      <c r="AV362" s="13" t="s">
        <v>86</v>
      </c>
      <c r="AW362" s="13" t="s">
        <v>37</v>
      </c>
      <c r="AX362" s="13" t="s">
        <v>76</v>
      </c>
      <c r="AY362" s="216" t="s">
        <v>142</v>
      </c>
    </row>
    <row r="363" spans="1:65" s="14" customFormat="1" ht="11.25">
      <c r="B363" s="217"/>
      <c r="C363" s="218"/>
      <c r="D363" s="198" t="s">
        <v>254</v>
      </c>
      <c r="E363" s="219" t="s">
        <v>19</v>
      </c>
      <c r="F363" s="220" t="s">
        <v>266</v>
      </c>
      <c r="G363" s="218"/>
      <c r="H363" s="221">
        <v>8.8000000000000007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254</v>
      </c>
      <c r="AU363" s="227" t="s">
        <v>86</v>
      </c>
      <c r="AV363" s="14" t="s">
        <v>167</v>
      </c>
      <c r="AW363" s="14" t="s">
        <v>37</v>
      </c>
      <c r="AX363" s="14" t="s">
        <v>84</v>
      </c>
      <c r="AY363" s="227" t="s">
        <v>142</v>
      </c>
    </row>
    <row r="364" spans="1:65" s="2" customFormat="1" ht="37.9" customHeight="1">
      <c r="A364" s="36"/>
      <c r="B364" s="37"/>
      <c r="C364" s="180" t="s">
        <v>936</v>
      </c>
      <c r="D364" s="180" t="s">
        <v>145</v>
      </c>
      <c r="E364" s="181" t="s">
        <v>3950</v>
      </c>
      <c r="F364" s="182" t="s">
        <v>3951</v>
      </c>
      <c r="G364" s="183" t="s">
        <v>414</v>
      </c>
      <c r="H364" s="184">
        <v>12.8</v>
      </c>
      <c r="I364" s="185"/>
      <c r="J364" s="186">
        <f>ROUND(I364*H364,2)</f>
        <v>0</v>
      </c>
      <c r="K364" s="182" t="s">
        <v>149</v>
      </c>
      <c r="L364" s="41"/>
      <c r="M364" s="187" t="s">
        <v>19</v>
      </c>
      <c r="N364" s="188" t="s">
        <v>47</v>
      </c>
      <c r="O364" s="66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1" t="s">
        <v>617</v>
      </c>
      <c r="AT364" s="191" t="s">
        <v>145</v>
      </c>
      <c r="AU364" s="191" t="s">
        <v>86</v>
      </c>
      <c r="AY364" s="19" t="s">
        <v>142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9" t="s">
        <v>84</v>
      </c>
      <c r="BK364" s="192">
        <f>ROUND(I364*H364,2)</f>
        <v>0</v>
      </c>
      <c r="BL364" s="19" t="s">
        <v>617</v>
      </c>
      <c r="BM364" s="191" t="s">
        <v>3952</v>
      </c>
    </row>
    <row r="365" spans="1:65" s="2" customFormat="1" ht="11.25">
      <c r="A365" s="36"/>
      <c r="B365" s="37"/>
      <c r="C365" s="38"/>
      <c r="D365" s="193" t="s">
        <v>152</v>
      </c>
      <c r="E365" s="38"/>
      <c r="F365" s="194" t="s">
        <v>3953</v>
      </c>
      <c r="G365" s="38"/>
      <c r="H365" s="38"/>
      <c r="I365" s="195"/>
      <c r="J365" s="38"/>
      <c r="K365" s="38"/>
      <c r="L365" s="41"/>
      <c r="M365" s="196"/>
      <c r="N365" s="197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152</v>
      </c>
      <c r="AU365" s="19" t="s">
        <v>86</v>
      </c>
    </row>
    <row r="366" spans="1:65" s="13" customFormat="1" ht="11.25">
      <c r="B366" s="206"/>
      <c r="C366" s="207"/>
      <c r="D366" s="198" t="s">
        <v>254</v>
      </c>
      <c r="E366" s="208" t="s">
        <v>19</v>
      </c>
      <c r="F366" s="209" t="s">
        <v>3954</v>
      </c>
      <c r="G366" s="207"/>
      <c r="H366" s="210">
        <v>7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254</v>
      </c>
      <c r="AU366" s="216" t="s">
        <v>86</v>
      </c>
      <c r="AV366" s="13" t="s">
        <v>86</v>
      </c>
      <c r="AW366" s="13" t="s">
        <v>37</v>
      </c>
      <c r="AX366" s="13" t="s">
        <v>76</v>
      </c>
      <c r="AY366" s="216" t="s">
        <v>142</v>
      </c>
    </row>
    <row r="367" spans="1:65" s="13" customFormat="1" ht="11.25">
      <c r="B367" s="206"/>
      <c r="C367" s="207"/>
      <c r="D367" s="198" t="s">
        <v>254</v>
      </c>
      <c r="E367" s="208" t="s">
        <v>19</v>
      </c>
      <c r="F367" s="209" t="s">
        <v>3955</v>
      </c>
      <c r="G367" s="207"/>
      <c r="H367" s="210">
        <v>5.8</v>
      </c>
      <c r="I367" s="211"/>
      <c r="J367" s="207"/>
      <c r="K367" s="207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254</v>
      </c>
      <c r="AU367" s="216" t="s">
        <v>86</v>
      </c>
      <c r="AV367" s="13" t="s">
        <v>86</v>
      </c>
      <c r="AW367" s="13" t="s">
        <v>37</v>
      </c>
      <c r="AX367" s="13" t="s">
        <v>76</v>
      </c>
      <c r="AY367" s="216" t="s">
        <v>142</v>
      </c>
    </row>
    <row r="368" spans="1:65" s="14" customFormat="1" ht="11.25">
      <c r="B368" s="217"/>
      <c r="C368" s="218"/>
      <c r="D368" s="198" t="s">
        <v>254</v>
      </c>
      <c r="E368" s="219" t="s">
        <v>19</v>
      </c>
      <c r="F368" s="220" t="s">
        <v>266</v>
      </c>
      <c r="G368" s="218"/>
      <c r="H368" s="221">
        <v>12.8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254</v>
      </c>
      <c r="AU368" s="227" t="s">
        <v>86</v>
      </c>
      <c r="AV368" s="14" t="s">
        <v>167</v>
      </c>
      <c r="AW368" s="14" t="s">
        <v>37</v>
      </c>
      <c r="AX368" s="14" t="s">
        <v>84</v>
      </c>
      <c r="AY368" s="227" t="s">
        <v>142</v>
      </c>
    </row>
    <row r="369" spans="1:65" s="2" customFormat="1" ht="33" customHeight="1">
      <c r="A369" s="36"/>
      <c r="B369" s="37"/>
      <c r="C369" s="228" t="s">
        <v>942</v>
      </c>
      <c r="D369" s="228" t="s">
        <v>351</v>
      </c>
      <c r="E369" s="229" t="s">
        <v>3956</v>
      </c>
      <c r="F369" s="230" t="s">
        <v>3957</v>
      </c>
      <c r="G369" s="231" t="s">
        <v>414</v>
      </c>
      <c r="H369" s="232">
        <v>14.08</v>
      </c>
      <c r="I369" s="233"/>
      <c r="J369" s="234">
        <f>ROUND(I369*H369,2)</f>
        <v>0</v>
      </c>
      <c r="K369" s="230" t="s">
        <v>149</v>
      </c>
      <c r="L369" s="235"/>
      <c r="M369" s="236" t="s">
        <v>19</v>
      </c>
      <c r="N369" s="237" t="s">
        <v>47</v>
      </c>
      <c r="O369" s="66"/>
      <c r="P369" s="189">
        <f>O369*H369</f>
        <v>0</v>
      </c>
      <c r="Q369" s="189">
        <v>6.8999999999999997E-4</v>
      </c>
      <c r="R369" s="189">
        <f>Q369*H369</f>
        <v>9.7152000000000002E-3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1861</v>
      </c>
      <c r="AT369" s="191" t="s">
        <v>351</v>
      </c>
      <c r="AU369" s="191" t="s">
        <v>86</v>
      </c>
      <c r="AY369" s="19" t="s">
        <v>142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84</v>
      </c>
      <c r="BK369" s="192">
        <f>ROUND(I369*H369,2)</f>
        <v>0</v>
      </c>
      <c r="BL369" s="19" t="s">
        <v>617</v>
      </c>
      <c r="BM369" s="191" t="s">
        <v>3958</v>
      </c>
    </row>
    <row r="370" spans="1:65" s="13" customFormat="1" ht="11.25">
      <c r="B370" s="206"/>
      <c r="C370" s="207"/>
      <c r="D370" s="198" t="s">
        <v>254</v>
      </c>
      <c r="E370" s="208" t="s">
        <v>19</v>
      </c>
      <c r="F370" s="209" t="s">
        <v>3954</v>
      </c>
      <c r="G370" s="207"/>
      <c r="H370" s="210">
        <v>7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254</v>
      </c>
      <c r="AU370" s="216" t="s">
        <v>86</v>
      </c>
      <c r="AV370" s="13" t="s">
        <v>86</v>
      </c>
      <c r="AW370" s="13" t="s">
        <v>37</v>
      </c>
      <c r="AX370" s="13" t="s">
        <v>76</v>
      </c>
      <c r="AY370" s="216" t="s">
        <v>142</v>
      </c>
    </row>
    <row r="371" spans="1:65" s="13" customFormat="1" ht="11.25">
      <c r="B371" s="206"/>
      <c r="C371" s="207"/>
      <c r="D371" s="198" t="s">
        <v>254</v>
      </c>
      <c r="E371" s="208" t="s">
        <v>19</v>
      </c>
      <c r="F371" s="209" t="s">
        <v>3955</v>
      </c>
      <c r="G371" s="207"/>
      <c r="H371" s="210">
        <v>5.8</v>
      </c>
      <c r="I371" s="211"/>
      <c r="J371" s="207"/>
      <c r="K371" s="207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254</v>
      </c>
      <c r="AU371" s="216" t="s">
        <v>86</v>
      </c>
      <c r="AV371" s="13" t="s">
        <v>86</v>
      </c>
      <c r="AW371" s="13" t="s">
        <v>37</v>
      </c>
      <c r="AX371" s="13" t="s">
        <v>76</v>
      </c>
      <c r="AY371" s="216" t="s">
        <v>142</v>
      </c>
    </row>
    <row r="372" spans="1:65" s="14" customFormat="1" ht="11.25">
      <c r="B372" s="217"/>
      <c r="C372" s="218"/>
      <c r="D372" s="198" t="s">
        <v>254</v>
      </c>
      <c r="E372" s="219" t="s">
        <v>19</v>
      </c>
      <c r="F372" s="220" t="s">
        <v>266</v>
      </c>
      <c r="G372" s="218"/>
      <c r="H372" s="221">
        <v>12.8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254</v>
      </c>
      <c r="AU372" s="227" t="s">
        <v>86</v>
      </c>
      <c r="AV372" s="14" t="s">
        <v>167</v>
      </c>
      <c r="AW372" s="14" t="s">
        <v>37</v>
      </c>
      <c r="AX372" s="14" t="s">
        <v>84</v>
      </c>
      <c r="AY372" s="227" t="s">
        <v>142</v>
      </c>
    </row>
    <row r="373" spans="1:65" s="13" customFormat="1" ht="11.25">
      <c r="B373" s="206"/>
      <c r="C373" s="207"/>
      <c r="D373" s="198" t="s">
        <v>254</v>
      </c>
      <c r="E373" s="207"/>
      <c r="F373" s="209" t="s">
        <v>3959</v>
      </c>
      <c r="G373" s="207"/>
      <c r="H373" s="210">
        <v>14.08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254</v>
      </c>
      <c r="AU373" s="216" t="s">
        <v>86</v>
      </c>
      <c r="AV373" s="13" t="s">
        <v>86</v>
      </c>
      <c r="AW373" s="13" t="s">
        <v>4</v>
      </c>
      <c r="AX373" s="13" t="s">
        <v>84</v>
      </c>
      <c r="AY373" s="216" t="s">
        <v>142</v>
      </c>
    </row>
    <row r="374" spans="1:65" s="2" customFormat="1" ht="24.2" customHeight="1">
      <c r="A374" s="36"/>
      <c r="B374" s="37"/>
      <c r="C374" s="228" t="s">
        <v>946</v>
      </c>
      <c r="D374" s="228" t="s">
        <v>351</v>
      </c>
      <c r="E374" s="229" t="s">
        <v>3960</v>
      </c>
      <c r="F374" s="230" t="s">
        <v>3961</v>
      </c>
      <c r="G374" s="231" t="s">
        <v>514</v>
      </c>
      <c r="H374" s="232">
        <v>3</v>
      </c>
      <c r="I374" s="233"/>
      <c r="J374" s="234">
        <f>ROUND(I374*H374,2)</f>
        <v>0</v>
      </c>
      <c r="K374" s="230" t="s">
        <v>149</v>
      </c>
      <c r="L374" s="235"/>
      <c r="M374" s="236" t="s">
        <v>19</v>
      </c>
      <c r="N374" s="237" t="s">
        <v>47</v>
      </c>
      <c r="O374" s="66"/>
      <c r="P374" s="189">
        <f>O374*H374</f>
        <v>0</v>
      </c>
      <c r="Q374" s="189">
        <v>4.8999999999999998E-4</v>
      </c>
      <c r="R374" s="189">
        <f>Q374*H374</f>
        <v>1.47E-3</v>
      </c>
      <c r="S374" s="189">
        <v>0</v>
      </c>
      <c r="T374" s="190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1" t="s">
        <v>1861</v>
      </c>
      <c r="AT374" s="191" t="s">
        <v>351</v>
      </c>
      <c r="AU374" s="191" t="s">
        <v>86</v>
      </c>
      <c r="AY374" s="19" t="s">
        <v>142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9" t="s">
        <v>84</v>
      </c>
      <c r="BK374" s="192">
        <f>ROUND(I374*H374,2)</f>
        <v>0</v>
      </c>
      <c r="BL374" s="19" t="s">
        <v>617</v>
      </c>
      <c r="BM374" s="191" t="s">
        <v>3962</v>
      </c>
    </row>
    <row r="375" spans="1:65" s="13" customFormat="1" ht="11.25">
      <c r="B375" s="206"/>
      <c r="C375" s="207"/>
      <c r="D375" s="198" t="s">
        <v>254</v>
      </c>
      <c r="E375" s="208" t="s">
        <v>19</v>
      </c>
      <c r="F375" s="209" t="s">
        <v>3963</v>
      </c>
      <c r="G375" s="207"/>
      <c r="H375" s="210">
        <v>1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254</v>
      </c>
      <c r="AU375" s="216" t="s">
        <v>86</v>
      </c>
      <c r="AV375" s="13" t="s">
        <v>86</v>
      </c>
      <c r="AW375" s="13" t="s">
        <v>37</v>
      </c>
      <c r="AX375" s="13" t="s">
        <v>76</v>
      </c>
      <c r="AY375" s="216" t="s">
        <v>142</v>
      </c>
    </row>
    <row r="376" spans="1:65" s="13" customFormat="1" ht="11.25">
      <c r="B376" s="206"/>
      <c r="C376" s="207"/>
      <c r="D376" s="198" t="s">
        <v>254</v>
      </c>
      <c r="E376" s="208" t="s">
        <v>19</v>
      </c>
      <c r="F376" s="209" t="s">
        <v>3964</v>
      </c>
      <c r="G376" s="207"/>
      <c r="H376" s="210">
        <v>2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254</v>
      </c>
      <c r="AU376" s="216" t="s">
        <v>86</v>
      </c>
      <c r="AV376" s="13" t="s">
        <v>86</v>
      </c>
      <c r="AW376" s="13" t="s">
        <v>37</v>
      </c>
      <c r="AX376" s="13" t="s">
        <v>76</v>
      </c>
      <c r="AY376" s="216" t="s">
        <v>142</v>
      </c>
    </row>
    <row r="377" spans="1:65" s="14" customFormat="1" ht="11.25">
      <c r="B377" s="217"/>
      <c r="C377" s="218"/>
      <c r="D377" s="198" t="s">
        <v>254</v>
      </c>
      <c r="E377" s="219" t="s">
        <v>19</v>
      </c>
      <c r="F377" s="220" t="s">
        <v>266</v>
      </c>
      <c r="G377" s="218"/>
      <c r="H377" s="221">
        <v>3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254</v>
      </c>
      <c r="AU377" s="227" t="s">
        <v>86</v>
      </c>
      <c r="AV377" s="14" t="s">
        <v>167</v>
      </c>
      <c r="AW377" s="14" t="s">
        <v>37</v>
      </c>
      <c r="AX377" s="14" t="s">
        <v>84</v>
      </c>
      <c r="AY377" s="227" t="s">
        <v>142</v>
      </c>
    </row>
    <row r="378" spans="1:65" s="12" customFormat="1" ht="25.9" customHeight="1">
      <c r="B378" s="164"/>
      <c r="C378" s="165"/>
      <c r="D378" s="166" t="s">
        <v>75</v>
      </c>
      <c r="E378" s="167" t="s">
        <v>139</v>
      </c>
      <c r="F378" s="167" t="s">
        <v>140</v>
      </c>
      <c r="G378" s="165"/>
      <c r="H378" s="165"/>
      <c r="I378" s="168"/>
      <c r="J378" s="169">
        <f>BK378</f>
        <v>0</v>
      </c>
      <c r="K378" s="165"/>
      <c r="L378" s="170"/>
      <c r="M378" s="171"/>
      <c r="N378" s="172"/>
      <c r="O378" s="172"/>
      <c r="P378" s="173">
        <f>P379</f>
        <v>0</v>
      </c>
      <c r="Q378" s="172"/>
      <c r="R378" s="173">
        <f>R379</f>
        <v>0</v>
      </c>
      <c r="S378" s="172"/>
      <c r="T378" s="174">
        <f>T379</f>
        <v>0</v>
      </c>
      <c r="AR378" s="175" t="s">
        <v>141</v>
      </c>
      <c r="AT378" s="176" t="s">
        <v>75</v>
      </c>
      <c r="AU378" s="176" t="s">
        <v>76</v>
      </c>
      <c r="AY378" s="175" t="s">
        <v>142</v>
      </c>
      <c r="BK378" s="177">
        <f>BK379</f>
        <v>0</v>
      </c>
    </row>
    <row r="379" spans="1:65" s="12" customFormat="1" ht="22.9" customHeight="1">
      <c r="B379" s="164"/>
      <c r="C379" s="165"/>
      <c r="D379" s="166" t="s">
        <v>75</v>
      </c>
      <c r="E379" s="178" t="s">
        <v>143</v>
      </c>
      <c r="F379" s="178" t="s">
        <v>144</v>
      </c>
      <c r="G379" s="165"/>
      <c r="H379" s="165"/>
      <c r="I379" s="168"/>
      <c r="J379" s="179">
        <f>BK379</f>
        <v>0</v>
      </c>
      <c r="K379" s="165"/>
      <c r="L379" s="170"/>
      <c r="M379" s="171"/>
      <c r="N379" s="172"/>
      <c r="O379" s="172"/>
      <c r="P379" s="173">
        <f>SUM(P380:P389)</f>
        <v>0</v>
      </c>
      <c r="Q379" s="172"/>
      <c r="R379" s="173">
        <f>SUM(R380:R389)</f>
        <v>0</v>
      </c>
      <c r="S379" s="172"/>
      <c r="T379" s="174">
        <f>SUM(T380:T389)</f>
        <v>0</v>
      </c>
      <c r="AR379" s="175" t="s">
        <v>141</v>
      </c>
      <c r="AT379" s="176" t="s">
        <v>75</v>
      </c>
      <c r="AU379" s="176" t="s">
        <v>84</v>
      </c>
      <c r="AY379" s="175" t="s">
        <v>142</v>
      </c>
      <c r="BK379" s="177">
        <f>SUM(BK380:BK389)</f>
        <v>0</v>
      </c>
    </row>
    <row r="380" spans="1:65" s="2" customFormat="1" ht="44.25" customHeight="1">
      <c r="A380" s="36"/>
      <c r="B380" s="37"/>
      <c r="C380" s="180" t="s">
        <v>951</v>
      </c>
      <c r="D380" s="180" t="s">
        <v>145</v>
      </c>
      <c r="E380" s="181" t="s">
        <v>3965</v>
      </c>
      <c r="F380" s="182" t="s">
        <v>3966</v>
      </c>
      <c r="G380" s="183" t="s">
        <v>514</v>
      </c>
      <c r="H380" s="184">
        <v>1</v>
      </c>
      <c r="I380" s="185"/>
      <c r="J380" s="186">
        <f>ROUND(I380*H380,2)</f>
        <v>0</v>
      </c>
      <c r="K380" s="182" t="s">
        <v>149</v>
      </c>
      <c r="L380" s="41"/>
      <c r="M380" s="187" t="s">
        <v>19</v>
      </c>
      <c r="N380" s="188" t="s">
        <v>47</v>
      </c>
      <c r="O380" s="66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150</v>
      </c>
      <c r="AT380" s="191" t="s">
        <v>145</v>
      </c>
      <c r="AU380" s="191" t="s">
        <v>86</v>
      </c>
      <c r="AY380" s="19" t="s">
        <v>142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84</v>
      </c>
      <c r="BK380" s="192">
        <f>ROUND(I380*H380,2)</f>
        <v>0</v>
      </c>
      <c r="BL380" s="19" t="s">
        <v>150</v>
      </c>
      <c r="BM380" s="191" t="s">
        <v>3967</v>
      </c>
    </row>
    <row r="381" spans="1:65" s="2" customFormat="1" ht="11.25">
      <c r="A381" s="36"/>
      <c r="B381" s="37"/>
      <c r="C381" s="38"/>
      <c r="D381" s="193" t="s">
        <v>152</v>
      </c>
      <c r="E381" s="38"/>
      <c r="F381" s="194" t="s">
        <v>3968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152</v>
      </c>
      <c r="AU381" s="19" t="s">
        <v>86</v>
      </c>
    </row>
    <row r="382" spans="1:65" s="2" customFormat="1" ht="24.2" customHeight="1">
      <c r="A382" s="36"/>
      <c r="B382" s="37"/>
      <c r="C382" s="180" t="s">
        <v>955</v>
      </c>
      <c r="D382" s="180" t="s">
        <v>145</v>
      </c>
      <c r="E382" s="181" t="s">
        <v>3969</v>
      </c>
      <c r="F382" s="182" t="s">
        <v>3970</v>
      </c>
      <c r="G382" s="183" t="s">
        <v>514</v>
      </c>
      <c r="H382" s="184">
        <v>1</v>
      </c>
      <c r="I382" s="185"/>
      <c r="J382" s="186">
        <f>ROUND(I382*H382,2)</f>
        <v>0</v>
      </c>
      <c r="K382" s="182" t="s">
        <v>149</v>
      </c>
      <c r="L382" s="41"/>
      <c r="M382" s="187" t="s">
        <v>19</v>
      </c>
      <c r="N382" s="188" t="s">
        <v>47</v>
      </c>
      <c r="O382" s="66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150</v>
      </c>
      <c r="AT382" s="191" t="s">
        <v>145</v>
      </c>
      <c r="AU382" s="191" t="s">
        <v>86</v>
      </c>
      <c r="AY382" s="19" t="s">
        <v>142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84</v>
      </c>
      <c r="BK382" s="192">
        <f>ROUND(I382*H382,2)</f>
        <v>0</v>
      </c>
      <c r="BL382" s="19" t="s">
        <v>150</v>
      </c>
      <c r="BM382" s="191" t="s">
        <v>3971</v>
      </c>
    </row>
    <row r="383" spans="1:65" s="2" customFormat="1" ht="11.25">
      <c r="A383" s="36"/>
      <c r="B383" s="37"/>
      <c r="C383" s="38"/>
      <c r="D383" s="193" t="s">
        <v>152</v>
      </c>
      <c r="E383" s="38"/>
      <c r="F383" s="194" t="s">
        <v>3972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152</v>
      </c>
      <c r="AU383" s="19" t="s">
        <v>86</v>
      </c>
    </row>
    <row r="384" spans="1:65" s="2" customFormat="1" ht="37.9" customHeight="1">
      <c r="A384" s="36"/>
      <c r="B384" s="37"/>
      <c r="C384" s="180" t="s">
        <v>959</v>
      </c>
      <c r="D384" s="180" t="s">
        <v>145</v>
      </c>
      <c r="E384" s="181" t="s">
        <v>3973</v>
      </c>
      <c r="F384" s="182" t="s">
        <v>3974</v>
      </c>
      <c r="G384" s="183" t="s">
        <v>514</v>
      </c>
      <c r="H384" s="184">
        <v>1</v>
      </c>
      <c r="I384" s="185"/>
      <c r="J384" s="186">
        <f>ROUND(I384*H384,2)</f>
        <v>0</v>
      </c>
      <c r="K384" s="182" t="s">
        <v>149</v>
      </c>
      <c r="L384" s="41"/>
      <c r="M384" s="187" t="s">
        <v>19</v>
      </c>
      <c r="N384" s="188" t="s">
        <v>47</v>
      </c>
      <c r="O384" s="66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150</v>
      </c>
      <c r="AT384" s="191" t="s">
        <v>145</v>
      </c>
      <c r="AU384" s="191" t="s">
        <v>86</v>
      </c>
      <c r="AY384" s="19" t="s">
        <v>142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84</v>
      </c>
      <c r="BK384" s="192">
        <f>ROUND(I384*H384,2)</f>
        <v>0</v>
      </c>
      <c r="BL384" s="19" t="s">
        <v>150</v>
      </c>
      <c r="BM384" s="191" t="s">
        <v>3975</v>
      </c>
    </row>
    <row r="385" spans="1:65" s="2" customFormat="1" ht="11.25">
      <c r="A385" s="36"/>
      <c r="B385" s="37"/>
      <c r="C385" s="38"/>
      <c r="D385" s="193" t="s">
        <v>152</v>
      </c>
      <c r="E385" s="38"/>
      <c r="F385" s="194" t="s">
        <v>3976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152</v>
      </c>
      <c r="AU385" s="19" t="s">
        <v>86</v>
      </c>
    </row>
    <row r="386" spans="1:65" s="2" customFormat="1" ht="21.75" customHeight="1">
      <c r="A386" s="36"/>
      <c r="B386" s="37"/>
      <c r="C386" s="180" t="s">
        <v>966</v>
      </c>
      <c r="D386" s="180" t="s">
        <v>145</v>
      </c>
      <c r="E386" s="181" t="s">
        <v>3977</v>
      </c>
      <c r="F386" s="182" t="s">
        <v>3978</v>
      </c>
      <c r="G386" s="183" t="s">
        <v>980</v>
      </c>
      <c r="H386" s="184">
        <v>4</v>
      </c>
      <c r="I386" s="185"/>
      <c r="J386" s="186">
        <f>ROUND(I386*H386,2)</f>
        <v>0</v>
      </c>
      <c r="K386" s="182" t="s">
        <v>19</v>
      </c>
      <c r="L386" s="41"/>
      <c r="M386" s="187" t="s">
        <v>19</v>
      </c>
      <c r="N386" s="188" t="s">
        <v>47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150</v>
      </c>
      <c r="AT386" s="191" t="s">
        <v>145</v>
      </c>
      <c r="AU386" s="191" t="s">
        <v>86</v>
      </c>
      <c r="AY386" s="19" t="s">
        <v>142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84</v>
      </c>
      <c r="BK386" s="192">
        <f>ROUND(I386*H386,2)</f>
        <v>0</v>
      </c>
      <c r="BL386" s="19" t="s">
        <v>150</v>
      </c>
      <c r="BM386" s="191" t="s">
        <v>3979</v>
      </c>
    </row>
    <row r="387" spans="1:65" s="2" customFormat="1" ht="39">
      <c r="A387" s="36"/>
      <c r="B387" s="37"/>
      <c r="C387" s="38"/>
      <c r="D387" s="198" t="s">
        <v>154</v>
      </c>
      <c r="E387" s="38"/>
      <c r="F387" s="199" t="s">
        <v>3980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154</v>
      </c>
      <c r="AU387" s="19" t="s">
        <v>86</v>
      </c>
    </row>
    <row r="388" spans="1:65" s="2" customFormat="1" ht="16.5" customHeight="1">
      <c r="A388" s="36"/>
      <c r="B388" s="37"/>
      <c r="C388" s="180" t="s">
        <v>972</v>
      </c>
      <c r="D388" s="180" t="s">
        <v>145</v>
      </c>
      <c r="E388" s="181" t="s">
        <v>3981</v>
      </c>
      <c r="F388" s="182" t="s">
        <v>3982</v>
      </c>
      <c r="G388" s="183" t="s">
        <v>514</v>
      </c>
      <c r="H388" s="184">
        <v>1</v>
      </c>
      <c r="I388" s="185"/>
      <c r="J388" s="186">
        <f>ROUND(I388*H388,2)</f>
        <v>0</v>
      </c>
      <c r="K388" s="182" t="s">
        <v>19</v>
      </c>
      <c r="L388" s="41"/>
      <c r="M388" s="187" t="s">
        <v>19</v>
      </c>
      <c r="N388" s="188" t="s">
        <v>47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150</v>
      </c>
      <c r="AT388" s="191" t="s">
        <v>145</v>
      </c>
      <c r="AU388" s="191" t="s">
        <v>86</v>
      </c>
      <c r="AY388" s="19" t="s">
        <v>142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84</v>
      </c>
      <c r="BK388" s="192">
        <f>ROUND(I388*H388,2)</f>
        <v>0</v>
      </c>
      <c r="BL388" s="19" t="s">
        <v>150</v>
      </c>
      <c r="BM388" s="191" t="s">
        <v>3983</v>
      </c>
    </row>
    <row r="389" spans="1:65" s="2" customFormat="1" ht="16.5" customHeight="1">
      <c r="A389" s="36"/>
      <c r="B389" s="37"/>
      <c r="C389" s="180" t="s">
        <v>977</v>
      </c>
      <c r="D389" s="180" t="s">
        <v>145</v>
      </c>
      <c r="E389" s="181" t="s">
        <v>3984</v>
      </c>
      <c r="F389" s="182" t="s">
        <v>3026</v>
      </c>
      <c r="G389" s="183" t="s">
        <v>514</v>
      </c>
      <c r="H389" s="184">
        <v>1</v>
      </c>
      <c r="I389" s="185"/>
      <c r="J389" s="186">
        <f>ROUND(I389*H389,2)</f>
        <v>0</v>
      </c>
      <c r="K389" s="182" t="s">
        <v>19</v>
      </c>
      <c r="L389" s="41"/>
      <c r="M389" s="248" t="s">
        <v>19</v>
      </c>
      <c r="N389" s="249" t="s">
        <v>47</v>
      </c>
      <c r="O389" s="202"/>
      <c r="P389" s="250">
        <f>O389*H389</f>
        <v>0</v>
      </c>
      <c r="Q389" s="250">
        <v>0</v>
      </c>
      <c r="R389" s="250">
        <f>Q389*H389</f>
        <v>0</v>
      </c>
      <c r="S389" s="250">
        <v>0</v>
      </c>
      <c r="T389" s="25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150</v>
      </c>
      <c r="AT389" s="191" t="s">
        <v>145</v>
      </c>
      <c r="AU389" s="191" t="s">
        <v>86</v>
      </c>
      <c r="AY389" s="19" t="s">
        <v>142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84</v>
      </c>
      <c r="BK389" s="192">
        <f>ROUND(I389*H389,2)</f>
        <v>0</v>
      </c>
      <c r="BL389" s="19" t="s">
        <v>150</v>
      </c>
      <c r="BM389" s="191" t="s">
        <v>3985</v>
      </c>
    </row>
    <row r="390" spans="1:65" s="2" customFormat="1" ht="6.95" customHeight="1">
      <c r="A390" s="36"/>
      <c r="B390" s="49"/>
      <c r="C390" s="50"/>
      <c r="D390" s="50"/>
      <c r="E390" s="50"/>
      <c r="F390" s="50"/>
      <c r="G390" s="50"/>
      <c r="H390" s="50"/>
      <c r="I390" s="50"/>
      <c r="J390" s="50"/>
      <c r="K390" s="50"/>
      <c r="L390" s="41"/>
      <c r="M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</row>
  </sheetData>
  <sheetProtection algorithmName="SHA-512" hashValue="wiu4YsiMeZKP0Y/pqArH8XXLnvNxK5o1oL6EAPgKg2NmAtBqpgLrer2nnb0TWDFXvBokRepJa0+V9UQCB3OTSA==" saltValue="YhIPpK5m4LfNBe6oLMHbYH3CM1LAjpB46YVXoIEi7HGnjmQ8lhEK1PhHW8+G24cf64nDnvUKN4txQT1xZnKtiA==" spinCount="100000" sheet="1" objects="1" scenarios="1" formatColumns="0" formatRows="0" autoFilter="0"/>
  <autoFilter ref="C90:K389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100" r:id="rId2"/>
    <hyperlink ref="F115" r:id="rId3"/>
    <hyperlink ref="F129" r:id="rId4"/>
    <hyperlink ref="F133" r:id="rId5"/>
    <hyperlink ref="F142" r:id="rId6"/>
    <hyperlink ref="F151" r:id="rId7"/>
    <hyperlink ref="F156" r:id="rId8"/>
    <hyperlink ref="F161" r:id="rId9"/>
    <hyperlink ref="F169" r:id="rId10"/>
    <hyperlink ref="F180" r:id="rId11"/>
    <hyperlink ref="F189" r:id="rId12"/>
    <hyperlink ref="F198" r:id="rId13"/>
    <hyperlink ref="F205" r:id="rId14"/>
    <hyperlink ref="F208" r:id="rId15"/>
    <hyperlink ref="F211" r:id="rId16"/>
    <hyperlink ref="F216" r:id="rId17"/>
    <hyperlink ref="F219" r:id="rId18"/>
    <hyperlink ref="F222" r:id="rId19"/>
    <hyperlink ref="F225" r:id="rId20"/>
    <hyperlink ref="F228" r:id="rId21"/>
    <hyperlink ref="F231" r:id="rId22"/>
    <hyperlink ref="F234" r:id="rId23"/>
    <hyperlink ref="F237" r:id="rId24"/>
    <hyperlink ref="F240" r:id="rId25"/>
    <hyperlink ref="F245" r:id="rId26"/>
    <hyperlink ref="F248" r:id="rId27"/>
    <hyperlink ref="F252" r:id="rId28"/>
    <hyperlink ref="F255" r:id="rId29"/>
    <hyperlink ref="F258" r:id="rId30"/>
    <hyperlink ref="F261" r:id="rId31"/>
    <hyperlink ref="F264" r:id="rId32"/>
    <hyperlink ref="F267" r:id="rId33"/>
    <hyperlink ref="F270" r:id="rId34"/>
    <hyperlink ref="F274" r:id="rId35"/>
    <hyperlink ref="F280" r:id="rId36"/>
    <hyperlink ref="F291" r:id="rId37"/>
    <hyperlink ref="F294" r:id="rId38"/>
    <hyperlink ref="F297" r:id="rId39"/>
    <hyperlink ref="F299" r:id="rId40"/>
    <hyperlink ref="F306" r:id="rId41"/>
    <hyperlink ref="F310" r:id="rId42"/>
    <hyperlink ref="F315" r:id="rId43"/>
    <hyperlink ref="F322" r:id="rId44"/>
    <hyperlink ref="F330" r:id="rId45"/>
    <hyperlink ref="F338" r:id="rId46"/>
    <hyperlink ref="F345" r:id="rId47"/>
    <hyperlink ref="F350" r:id="rId48"/>
    <hyperlink ref="F355" r:id="rId49"/>
    <hyperlink ref="F360" r:id="rId50"/>
    <hyperlink ref="F365" r:id="rId51"/>
    <hyperlink ref="F381" r:id="rId52"/>
    <hyperlink ref="F383" r:id="rId53"/>
    <hyperlink ref="F385" r:id="rId5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3986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3987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ROUND((SUM(BE92:BE204)),  2)</f>
        <v>0</v>
      </c>
      <c r="G35" s="36"/>
      <c r="H35" s="36"/>
      <c r="I35" s="126">
        <v>0.21</v>
      </c>
      <c r="J35" s="125">
        <f>ROUND(((SUM(BE92:BE204))*I35),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ROUND((SUM(BF92:BF204)),  2)</f>
        <v>0</v>
      </c>
      <c r="G36" s="36"/>
      <c r="H36" s="36"/>
      <c r="I36" s="126">
        <v>0.15</v>
      </c>
      <c r="J36" s="125">
        <f>ROUND(((SUM(BF92:BF204))*I36),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ROUND((SUM(BG92:BG204)),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ROUND((SUM(BH92:BH204)),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ROUND((SUM(BI92:BI204)),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0106 - D.6 Vytápění, větrání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231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234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3988</v>
      </c>
      <c r="E66" s="150"/>
      <c r="F66" s="150"/>
      <c r="G66" s="150"/>
      <c r="H66" s="150"/>
      <c r="I66" s="150"/>
      <c r="J66" s="151">
        <f>J104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239</v>
      </c>
      <c r="E67" s="150"/>
      <c r="F67" s="150"/>
      <c r="G67" s="150"/>
      <c r="H67" s="150"/>
      <c r="I67" s="150"/>
      <c r="J67" s="151">
        <f>J189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243</v>
      </c>
      <c r="E68" s="150"/>
      <c r="F68" s="150"/>
      <c r="G68" s="150"/>
      <c r="H68" s="150"/>
      <c r="I68" s="150"/>
      <c r="J68" s="151">
        <f>J193</f>
        <v>0</v>
      </c>
      <c r="K68" s="99"/>
      <c r="L68" s="152"/>
    </row>
    <row r="69" spans="1:31" s="9" customFormat="1" ht="24.95" customHeight="1">
      <c r="B69" s="142"/>
      <c r="C69" s="143"/>
      <c r="D69" s="144" t="s">
        <v>124</v>
      </c>
      <c r="E69" s="145"/>
      <c r="F69" s="145"/>
      <c r="G69" s="145"/>
      <c r="H69" s="145"/>
      <c r="I69" s="145"/>
      <c r="J69" s="146">
        <f>J198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125</v>
      </c>
      <c r="E70" s="150"/>
      <c r="F70" s="150"/>
      <c r="G70" s="150"/>
      <c r="H70" s="150"/>
      <c r="I70" s="150"/>
      <c r="J70" s="151">
        <f>J199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6.25" customHeight="1">
      <c r="A80" s="36"/>
      <c r="B80" s="37"/>
      <c r="C80" s="38"/>
      <c r="D80" s="38"/>
      <c r="E80" s="398" t="str">
        <f>E7</f>
        <v>Školní jídelna - výdejna, Gymnázium, Plzeň, Mikulášské nám. 23, z. č. 670</v>
      </c>
      <c r="F80" s="399"/>
      <c r="G80" s="399"/>
      <c r="H80" s="399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118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8" t="s">
        <v>212</v>
      </c>
      <c r="F82" s="400"/>
      <c r="G82" s="400"/>
      <c r="H82" s="400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213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2" t="str">
        <f>E11</f>
        <v>0106 - D.6 Vytápění, větrání</v>
      </c>
      <c r="F84" s="400"/>
      <c r="G84" s="400"/>
      <c r="H84" s="400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kat. č. 1212</v>
      </c>
      <c r="G86" s="38"/>
      <c r="H86" s="38"/>
      <c r="I86" s="31" t="s">
        <v>23</v>
      </c>
      <c r="J86" s="61" t="str">
        <f>IF(J14="","",J14)</f>
        <v>24. 7. 2023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E17</f>
        <v>Gymnázium, Plzeň, Mikulášské nám. 23</v>
      </c>
      <c r="G88" s="38"/>
      <c r="H88" s="38"/>
      <c r="I88" s="31" t="s">
        <v>33</v>
      </c>
      <c r="J88" s="34" t="str">
        <f>E23</f>
        <v>Ing. Rudolf Jedlička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31</v>
      </c>
      <c r="D89" s="38"/>
      <c r="E89" s="38"/>
      <c r="F89" s="29" t="str">
        <f>IF(E20="","",E20)</f>
        <v>Vyplň údaj</v>
      </c>
      <c r="G89" s="38"/>
      <c r="H89" s="38"/>
      <c r="I89" s="31" t="s">
        <v>38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127</v>
      </c>
      <c r="D91" s="156" t="s">
        <v>61</v>
      </c>
      <c r="E91" s="156" t="s">
        <v>57</v>
      </c>
      <c r="F91" s="156" t="s">
        <v>58</v>
      </c>
      <c r="G91" s="156" t="s">
        <v>128</v>
      </c>
      <c r="H91" s="156" t="s">
        <v>129</v>
      </c>
      <c r="I91" s="156" t="s">
        <v>130</v>
      </c>
      <c r="J91" s="156" t="s">
        <v>122</v>
      </c>
      <c r="K91" s="157" t="s">
        <v>131</v>
      </c>
      <c r="L91" s="158"/>
      <c r="M91" s="70" t="s">
        <v>19</v>
      </c>
      <c r="N91" s="71" t="s">
        <v>46</v>
      </c>
      <c r="O91" s="71" t="s">
        <v>132</v>
      </c>
      <c r="P91" s="71" t="s">
        <v>133</v>
      </c>
      <c r="Q91" s="71" t="s">
        <v>134</v>
      </c>
      <c r="R91" s="71" t="s">
        <v>135</v>
      </c>
      <c r="S91" s="71" t="s">
        <v>136</v>
      </c>
      <c r="T91" s="72" t="s">
        <v>137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138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P93+P198</f>
        <v>0</v>
      </c>
      <c r="Q92" s="74"/>
      <c r="R92" s="161">
        <f>R93+R198</f>
        <v>1864.7379880000001</v>
      </c>
      <c r="S92" s="74"/>
      <c r="T92" s="162">
        <f>T93+T198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75</v>
      </c>
      <c r="AU92" s="19" t="s">
        <v>123</v>
      </c>
      <c r="BK92" s="163">
        <f>BK93+BK198</f>
        <v>0</v>
      </c>
    </row>
    <row r="93" spans="1:65" s="12" customFormat="1" ht="25.9" customHeight="1">
      <c r="B93" s="164"/>
      <c r="C93" s="165"/>
      <c r="D93" s="166" t="s">
        <v>75</v>
      </c>
      <c r="E93" s="167" t="s">
        <v>1179</v>
      </c>
      <c r="F93" s="167" t="s">
        <v>1180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P94+P104+P189+P193</f>
        <v>0</v>
      </c>
      <c r="Q93" s="172"/>
      <c r="R93" s="173">
        <f>R94+R104+R189+R193</f>
        <v>1864.7379880000001</v>
      </c>
      <c r="S93" s="172"/>
      <c r="T93" s="174">
        <f>T94+T104+T189+T193</f>
        <v>0</v>
      </c>
      <c r="AR93" s="175" t="s">
        <v>86</v>
      </c>
      <c r="AT93" s="176" t="s">
        <v>75</v>
      </c>
      <c r="AU93" s="176" t="s">
        <v>76</v>
      </c>
      <c r="AY93" s="175" t="s">
        <v>142</v>
      </c>
      <c r="BK93" s="177">
        <f>BK94+BK104+BK189+BK193</f>
        <v>0</v>
      </c>
    </row>
    <row r="94" spans="1:65" s="12" customFormat="1" ht="22.9" customHeight="1">
      <c r="B94" s="164"/>
      <c r="C94" s="165"/>
      <c r="D94" s="166" t="s">
        <v>75</v>
      </c>
      <c r="E94" s="178" t="s">
        <v>1451</v>
      </c>
      <c r="F94" s="178" t="s">
        <v>1452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SUM(P95:P103)</f>
        <v>0</v>
      </c>
      <c r="Q94" s="172"/>
      <c r="R94" s="173">
        <f>SUM(R95:R103)</f>
        <v>0.1923</v>
      </c>
      <c r="S94" s="172"/>
      <c r="T94" s="174">
        <f>SUM(T95:T103)</f>
        <v>0</v>
      </c>
      <c r="AR94" s="175" t="s">
        <v>86</v>
      </c>
      <c r="AT94" s="176" t="s">
        <v>75</v>
      </c>
      <c r="AU94" s="176" t="s">
        <v>84</v>
      </c>
      <c r="AY94" s="175" t="s">
        <v>142</v>
      </c>
      <c r="BK94" s="177">
        <f>SUM(BK95:BK103)</f>
        <v>0</v>
      </c>
    </row>
    <row r="95" spans="1:65" s="2" customFormat="1" ht="66.75" customHeight="1">
      <c r="A95" s="36"/>
      <c r="B95" s="37"/>
      <c r="C95" s="180" t="s">
        <v>84</v>
      </c>
      <c r="D95" s="180" t="s">
        <v>145</v>
      </c>
      <c r="E95" s="181" t="s">
        <v>3989</v>
      </c>
      <c r="F95" s="182" t="s">
        <v>3990</v>
      </c>
      <c r="G95" s="183" t="s">
        <v>251</v>
      </c>
      <c r="H95" s="184">
        <v>82</v>
      </c>
      <c r="I95" s="185"/>
      <c r="J95" s="186">
        <f>ROUND(I95*H95,2)</f>
        <v>0</v>
      </c>
      <c r="K95" s="182" t="s">
        <v>149</v>
      </c>
      <c r="L95" s="41"/>
      <c r="M95" s="187" t="s">
        <v>19</v>
      </c>
      <c r="N95" s="188" t="s">
        <v>47</v>
      </c>
      <c r="O95" s="66"/>
      <c r="P95" s="189">
        <f>O95*H95</f>
        <v>0</v>
      </c>
      <c r="Q95" s="189">
        <v>1E-4</v>
      </c>
      <c r="R95" s="189">
        <f>Q95*H95</f>
        <v>8.2000000000000007E-3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339</v>
      </c>
      <c r="AT95" s="191" t="s">
        <v>145</v>
      </c>
      <c r="AU95" s="191" t="s">
        <v>86</v>
      </c>
      <c r="AY95" s="19" t="s">
        <v>142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84</v>
      </c>
      <c r="BK95" s="192">
        <f>ROUND(I95*H95,2)</f>
        <v>0</v>
      </c>
      <c r="BL95" s="19" t="s">
        <v>339</v>
      </c>
      <c r="BM95" s="191" t="s">
        <v>3991</v>
      </c>
    </row>
    <row r="96" spans="1:65" s="2" customFormat="1" ht="11.25">
      <c r="A96" s="36"/>
      <c r="B96" s="37"/>
      <c r="C96" s="38"/>
      <c r="D96" s="193" t="s">
        <v>152</v>
      </c>
      <c r="E96" s="38"/>
      <c r="F96" s="194" t="s">
        <v>3992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152</v>
      </c>
      <c r="AU96" s="19" t="s">
        <v>86</v>
      </c>
    </row>
    <row r="97" spans="1:65" s="2" customFormat="1" ht="16.5" customHeight="1">
      <c r="A97" s="36"/>
      <c r="B97" s="37"/>
      <c r="C97" s="228" t="s">
        <v>86</v>
      </c>
      <c r="D97" s="228" t="s">
        <v>351</v>
      </c>
      <c r="E97" s="229" t="s">
        <v>3993</v>
      </c>
      <c r="F97" s="230" t="s">
        <v>3994</v>
      </c>
      <c r="G97" s="231" t="s">
        <v>251</v>
      </c>
      <c r="H97" s="232">
        <v>82</v>
      </c>
      <c r="I97" s="233"/>
      <c r="J97" s="234">
        <f>ROUND(I97*H97,2)</f>
        <v>0</v>
      </c>
      <c r="K97" s="230" t="s">
        <v>19</v>
      </c>
      <c r="L97" s="235"/>
      <c r="M97" s="236" t="s">
        <v>19</v>
      </c>
      <c r="N97" s="237" t="s">
        <v>47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437</v>
      </c>
      <c r="AT97" s="191" t="s">
        <v>351</v>
      </c>
      <c r="AU97" s="191" t="s">
        <v>86</v>
      </c>
      <c r="AY97" s="19" t="s">
        <v>142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84</v>
      </c>
      <c r="BK97" s="192">
        <f>ROUND(I97*H97,2)</f>
        <v>0</v>
      </c>
      <c r="BL97" s="19" t="s">
        <v>339</v>
      </c>
      <c r="BM97" s="191" t="s">
        <v>3995</v>
      </c>
    </row>
    <row r="98" spans="1:65" s="2" customFormat="1" ht="19.5">
      <c r="A98" s="36"/>
      <c r="B98" s="37"/>
      <c r="C98" s="38"/>
      <c r="D98" s="198" t="s">
        <v>154</v>
      </c>
      <c r="E98" s="38"/>
      <c r="F98" s="199" t="s">
        <v>3996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154</v>
      </c>
      <c r="AU98" s="19" t="s">
        <v>86</v>
      </c>
    </row>
    <row r="99" spans="1:65" s="2" customFormat="1" ht="37.9" customHeight="1">
      <c r="A99" s="36"/>
      <c r="B99" s="37"/>
      <c r="C99" s="180" t="s">
        <v>161</v>
      </c>
      <c r="D99" s="180" t="s">
        <v>145</v>
      </c>
      <c r="E99" s="181" t="s">
        <v>3997</v>
      </c>
      <c r="F99" s="182" t="s">
        <v>3998</v>
      </c>
      <c r="G99" s="183" t="s">
        <v>251</v>
      </c>
      <c r="H99" s="184">
        <v>82</v>
      </c>
      <c r="I99" s="185"/>
      <c r="J99" s="186">
        <f>ROUND(I99*H99,2)</f>
        <v>0</v>
      </c>
      <c r="K99" s="182" t="s">
        <v>149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5.0000000000000002E-5</v>
      </c>
      <c r="R99" s="189">
        <f>Q99*H99</f>
        <v>4.1000000000000003E-3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339</v>
      </c>
      <c r="AT99" s="191" t="s">
        <v>145</v>
      </c>
      <c r="AU99" s="191" t="s">
        <v>86</v>
      </c>
      <c r="AY99" s="19" t="s">
        <v>142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339</v>
      </c>
      <c r="BM99" s="191" t="s">
        <v>3999</v>
      </c>
    </row>
    <row r="100" spans="1:65" s="2" customFormat="1" ht="11.25">
      <c r="A100" s="36"/>
      <c r="B100" s="37"/>
      <c r="C100" s="38"/>
      <c r="D100" s="193" t="s">
        <v>152</v>
      </c>
      <c r="E100" s="38"/>
      <c r="F100" s="194" t="s">
        <v>4000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152</v>
      </c>
      <c r="AU100" s="19" t="s">
        <v>86</v>
      </c>
    </row>
    <row r="101" spans="1:65" s="2" customFormat="1" ht="21.75" customHeight="1">
      <c r="A101" s="36"/>
      <c r="B101" s="37"/>
      <c r="C101" s="228" t="s">
        <v>167</v>
      </c>
      <c r="D101" s="228" t="s">
        <v>351</v>
      </c>
      <c r="E101" s="229" t="s">
        <v>4001</v>
      </c>
      <c r="F101" s="230" t="s">
        <v>4002</v>
      </c>
      <c r="G101" s="231" t="s">
        <v>369</v>
      </c>
      <c r="H101" s="232">
        <v>180</v>
      </c>
      <c r="I101" s="233"/>
      <c r="J101" s="234">
        <f>ROUND(I101*H101,2)</f>
        <v>0</v>
      </c>
      <c r="K101" s="230" t="s">
        <v>149</v>
      </c>
      <c r="L101" s="235"/>
      <c r="M101" s="236" t="s">
        <v>19</v>
      </c>
      <c r="N101" s="237" t="s">
        <v>47</v>
      </c>
      <c r="O101" s="66"/>
      <c r="P101" s="189">
        <f>O101*H101</f>
        <v>0</v>
      </c>
      <c r="Q101" s="189">
        <v>1E-3</v>
      </c>
      <c r="R101" s="189">
        <f>Q101*H101</f>
        <v>0.18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437</v>
      </c>
      <c r="AT101" s="191" t="s">
        <v>351</v>
      </c>
      <c r="AU101" s="191" t="s">
        <v>86</v>
      </c>
      <c r="AY101" s="19" t="s">
        <v>142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339</v>
      </c>
      <c r="BM101" s="191" t="s">
        <v>4003</v>
      </c>
    </row>
    <row r="102" spans="1:65" s="2" customFormat="1" ht="44.25" customHeight="1">
      <c r="A102" s="36"/>
      <c r="B102" s="37"/>
      <c r="C102" s="180" t="s">
        <v>141</v>
      </c>
      <c r="D102" s="180" t="s">
        <v>145</v>
      </c>
      <c r="E102" s="181" t="s">
        <v>4004</v>
      </c>
      <c r="F102" s="182" t="s">
        <v>4005</v>
      </c>
      <c r="G102" s="183" t="s">
        <v>3260</v>
      </c>
      <c r="H102" s="252"/>
      <c r="I102" s="185"/>
      <c r="J102" s="186">
        <f>ROUND(I102*H102,2)</f>
        <v>0</v>
      </c>
      <c r="K102" s="182" t="s">
        <v>149</v>
      </c>
      <c r="L102" s="41"/>
      <c r="M102" s="187" t="s">
        <v>19</v>
      </c>
      <c r="N102" s="188" t="s">
        <v>47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339</v>
      </c>
      <c r="AT102" s="191" t="s">
        <v>145</v>
      </c>
      <c r="AU102" s="191" t="s">
        <v>86</v>
      </c>
      <c r="AY102" s="19" t="s">
        <v>142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84</v>
      </c>
      <c r="BK102" s="192">
        <f>ROUND(I102*H102,2)</f>
        <v>0</v>
      </c>
      <c r="BL102" s="19" t="s">
        <v>339</v>
      </c>
      <c r="BM102" s="191" t="s">
        <v>4006</v>
      </c>
    </row>
    <row r="103" spans="1:65" s="2" customFormat="1" ht="11.25">
      <c r="A103" s="36"/>
      <c r="B103" s="37"/>
      <c r="C103" s="38"/>
      <c r="D103" s="193" t="s">
        <v>152</v>
      </c>
      <c r="E103" s="38"/>
      <c r="F103" s="194" t="s">
        <v>4007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152</v>
      </c>
      <c r="AU103" s="19" t="s">
        <v>86</v>
      </c>
    </row>
    <row r="104" spans="1:65" s="12" customFormat="1" ht="22.9" customHeight="1">
      <c r="B104" s="164"/>
      <c r="C104" s="165"/>
      <c r="D104" s="166" t="s">
        <v>75</v>
      </c>
      <c r="E104" s="178" t="s">
        <v>4008</v>
      </c>
      <c r="F104" s="178" t="s">
        <v>4009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SUM(P105:P188)</f>
        <v>0</v>
      </c>
      <c r="Q104" s="172"/>
      <c r="R104" s="173">
        <f>SUM(R105:R188)</f>
        <v>1858.5311280000001</v>
      </c>
      <c r="S104" s="172"/>
      <c r="T104" s="174">
        <f>SUM(T105:T188)</f>
        <v>0</v>
      </c>
      <c r="AR104" s="175" t="s">
        <v>86</v>
      </c>
      <c r="AT104" s="176" t="s">
        <v>75</v>
      </c>
      <c r="AU104" s="176" t="s">
        <v>84</v>
      </c>
      <c r="AY104" s="175" t="s">
        <v>142</v>
      </c>
      <c r="BK104" s="177">
        <f>SUM(BK105:BK188)</f>
        <v>0</v>
      </c>
    </row>
    <row r="105" spans="1:65" s="2" customFormat="1" ht="24.2" customHeight="1">
      <c r="A105" s="36"/>
      <c r="B105" s="37"/>
      <c r="C105" s="180" t="s">
        <v>178</v>
      </c>
      <c r="D105" s="180" t="s">
        <v>145</v>
      </c>
      <c r="E105" s="181" t="s">
        <v>4010</v>
      </c>
      <c r="F105" s="182" t="s">
        <v>4011</v>
      </c>
      <c r="G105" s="183" t="s">
        <v>514</v>
      </c>
      <c r="H105" s="184">
        <v>4</v>
      </c>
      <c r="I105" s="185"/>
      <c r="J105" s="186">
        <f>ROUND(I105*H105,2)</f>
        <v>0</v>
      </c>
      <c r="K105" s="182" t="s">
        <v>149</v>
      </c>
      <c r="L105" s="41"/>
      <c r="M105" s="187" t="s">
        <v>19</v>
      </c>
      <c r="N105" s="188" t="s">
        <v>47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339</v>
      </c>
      <c r="AT105" s="191" t="s">
        <v>145</v>
      </c>
      <c r="AU105" s="191" t="s">
        <v>86</v>
      </c>
      <c r="AY105" s="19" t="s">
        <v>142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339</v>
      </c>
      <c r="BM105" s="191" t="s">
        <v>4012</v>
      </c>
    </row>
    <row r="106" spans="1:65" s="2" customFormat="1" ht="11.25">
      <c r="A106" s="36"/>
      <c r="B106" s="37"/>
      <c r="C106" s="38"/>
      <c r="D106" s="193" t="s">
        <v>152</v>
      </c>
      <c r="E106" s="38"/>
      <c r="F106" s="194" t="s">
        <v>4013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152</v>
      </c>
      <c r="AU106" s="19" t="s">
        <v>86</v>
      </c>
    </row>
    <row r="107" spans="1:65" s="2" customFormat="1" ht="24.2" customHeight="1">
      <c r="A107" s="36"/>
      <c r="B107" s="37"/>
      <c r="C107" s="228" t="s">
        <v>184</v>
      </c>
      <c r="D107" s="228" t="s">
        <v>351</v>
      </c>
      <c r="E107" s="229" t="s">
        <v>4014</v>
      </c>
      <c r="F107" s="230" t="s">
        <v>4015</v>
      </c>
      <c r="G107" s="231" t="s">
        <v>514</v>
      </c>
      <c r="H107" s="232">
        <v>4</v>
      </c>
      <c r="I107" s="233"/>
      <c r="J107" s="234">
        <f>ROUND(I107*H107,2)</f>
        <v>0</v>
      </c>
      <c r="K107" s="230" t="s">
        <v>19</v>
      </c>
      <c r="L107" s="235"/>
      <c r="M107" s="236" t="s">
        <v>19</v>
      </c>
      <c r="N107" s="237" t="s">
        <v>47</v>
      </c>
      <c r="O107" s="66"/>
      <c r="P107" s="189">
        <f>O107*H107</f>
        <v>0</v>
      </c>
      <c r="Q107" s="189">
        <v>8.9999999999999998E-4</v>
      </c>
      <c r="R107" s="189">
        <f>Q107*H107</f>
        <v>3.5999999999999999E-3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437</v>
      </c>
      <c r="AT107" s="191" t="s">
        <v>351</v>
      </c>
      <c r="AU107" s="191" t="s">
        <v>86</v>
      </c>
      <c r="AY107" s="19" t="s">
        <v>142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339</v>
      </c>
      <c r="BM107" s="191" t="s">
        <v>4016</v>
      </c>
    </row>
    <row r="108" spans="1:65" s="2" customFormat="1" ht="19.5">
      <c r="A108" s="36"/>
      <c r="B108" s="37"/>
      <c r="C108" s="38"/>
      <c r="D108" s="198" t="s">
        <v>154</v>
      </c>
      <c r="E108" s="38"/>
      <c r="F108" s="199" t="s">
        <v>4017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154</v>
      </c>
      <c r="AU108" s="19" t="s">
        <v>86</v>
      </c>
    </row>
    <row r="109" spans="1:65" s="2" customFormat="1" ht="24.2" customHeight="1">
      <c r="A109" s="36"/>
      <c r="B109" s="37"/>
      <c r="C109" s="180" t="s">
        <v>189</v>
      </c>
      <c r="D109" s="180" t="s">
        <v>145</v>
      </c>
      <c r="E109" s="181" t="s">
        <v>4018</v>
      </c>
      <c r="F109" s="182" t="s">
        <v>4019</v>
      </c>
      <c r="G109" s="183" t="s">
        <v>414</v>
      </c>
      <c r="H109" s="184">
        <v>3</v>
      </c>
      <c r="I109" s="185"/>
      <c r="J109" s="186">
        <f>ROUND(I109*H109,2)</f>
        <v>0</v>
      </c>
      <c r="K109" s="182" t="s">
        <v>149</v>
      </c>
      <c r="L109" s="41"/>
      <c r="M109" s="187" t="s">
        <v>19</v>
      </c>
      <c r="N109" s="188" t="s">
        <v>47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339</v>
      </c>
      <c r="AT109" s="191" t="s">
        <v>145</v>
      </c>
      <c r="AU109" s="191" t="s">
        <v>86</v>
      </c>
      <c r="AY109" s="19" t="s">
        <v>142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339</v>
      </c>
      <c r="BM109" s="191" t="s">
        <v>4020</v>
      </c>
    </row>
    <row r="110" spans="1:65" s="2" customFormat="1" ht="11.25">
      <c r="A110" s="36"/>
      <c r="B110" s="37"/>
      <c r="C110" s="38"/>
      <c r="D110" s="193" t="s">
        <v>152</v>
      </c>
      <c r="E110" s="38"/>
      <c r="F110" s="194" t="s">
        <v>4021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152</v>
      </c>
      <c r="AU110" s="19" t="s">
        <v>86</v>
      </c>
    </row>
    <row r="111" spans="1:65" s="2" customFormat="1" ht="33" customHeight="1">
      <c r="A111" s="36"/>
      <c r="B111" s="37"/>
      <c r="C111" s="228" t="s">
        <v>194</v>
      </c>
      <c r="D111" s="228" t="s">
        <v>351</v>
      </c>
      <c r="E111" s="229" t="s">
        <v>4022</v>
      </c>
      <c r="F111" s="230" t="s">
        <v>4023</v>
      </c>
      <c r="G111" s="231" t="s">
        <v>3401</v>
      </c>
      <c r="H111" s="232">
        <v>1</v>
      </c>
      <c r="I111" s="233"/>
      <c r="J111" s="234">
        <f>ROUND(I111*H111,2)</f>
        <v>0</v>
      </c>
      <c r="K111" s="230" t="s">
        <v>19</v>
      </c>
      <c r="L111" s="235"/>
      <c r="M111" s="236" t="s">
        <v>19</v>
      </c>
      <c r="N111" s="237" t="s">
        <v>47</v>
      </c>
      <c r="O111" s="66"/>
      <c r="P111" s="189">
        <f>O111*H111</f>
        <v>0</v>
      </c>
      <c r="Q111" s="189">
        <v>1</v>
      </c>
      <c r="R111" s="189">
        <f>Q111*H111</f>
        <v>1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437</v>
      </c>
      <c r="AT111" s="191" t="s">
        <v>351</v>
      </c>
      <c r="AU111" s="191" t="s">
        <v>86</v>
      </c>
      <c r="AY111" s="19" t="s">
        <v>142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84</v>
      </c>
      <c r="BK111" s="192">
        <f>ROUND(I111*H111,2)</f>
        <v>0</v>
      </c>
      <c r="BL111" s="19" t="s">
        <v>339</v>
      </c>
      <c r="BM111" s="191" t="s">
        <v>4024</v>
      </c>
    </row>
    <row r="112" spans="1:65" s="2" customFormat="1" ht="24.2" customHeight="1">
      <c r="A112" s="36"/>
      <c r="B112" s="37"/>
      <c r="C112" s="180" t="s">
        <v>200</v>
      </c>
      <c r="D112" s="180" t="s">
        <v>145</v>
      </c>
      <c r="E112" s="181" t="s">
        <v>4025</v>
      </c>
      <c r="F112" s="182" t="s">
        <v>4026</v>
      </c>
      <c r="G112" s="183" t="s">
        <v>414</v>
      </c>
      <c r="H112" s="184">
        <v>8.6999999999999993</v>
      </c>
      <c r="I112" s="185"/>
      <c r="J112" s="186">
        <f>ROUND(I112*H112,2)</f>
        <v>0</v>
      </c>
      <c r="K112" s="182" t="s">
        <v>149</v>
      </c>
      <c r="L112" s="41"/>
      <c r="M112" s="187" t="s">
        <v>19</v>
      </c>
      <c r="N112" s="188" t="s">
        <v>47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339</v>
      </c>
      <c r="AT112" s="191" t="s">
        <v>145</v>
      </c>
      <c r="AU112" s="191" t="s">
        <v>86</v>
      </c>
      <c r="AY112" s="19" t="s">
        <v>142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84</v>
      </c>
      <c r="BK112" s="192">
        <f>ROUND(I112*H112,2)</f>
        <v>0</v>
      </c>
      <c r="BL112" s="19" t="s">
        <v>339</v>
      </c>
      <c r="BM112" s="191" t="s">
        <v>4027</v>
      </c>
    </row>
    <row r="113" spans="1:65" s="2" customFormat="1" ht="11.25">
      <c r="A113" s="36"/>
      <c r="B113" s="37"/>
      <c r="C113" s="38"/>
      <c r="D113" s="193" t="s">
        <v>152</v>
      </c>
      <c r="E113" s="38"/>
      <c r="F113" s="194" t="s">
        <v>4028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152</v>
      </c>
      <c r="AU113" s="19" t="s">
        <v>86</v>
      </c>
    </row>
    <row r="114" spans="1:65" s="2" customFormat="1" ht="37.9" customHeight="1">
      <c r="A114" s="36"/>
      <c r="B114" s="37"/>
      <c r="C114" s="228" t="s">
        <v>206</v>
      </c>
      <c r="D114" s="228" t="s">
        <v>351</v>
      </c>
      <c r="E114" s="229" t="s">
        <v>4029</v>
      </c>
      <c r="F114" s="230" t="s">
        <v>4030</v>
      </c>
      <c r="G114" s="231" t="s">
        <v>3401</v>
      </c>
      <c r="H114" s="232">
        <v>1</v>
      </c>
      <c r="I114" s="233"/>
      <c r="J114" s="234">
        <f>ROUND(I114*H114,2)</f>
        <v>0</v>
      </c>
      <c r="K114" s="230" t="s">
        <v>19</v>
      </c>
      <c r="L114" s="235"/>
      <c r="M114" s="236" t="s">
        <v>19</v>
      </c>
      <c r="N114" s="237" t="s">
        <v>47</v>
      </c>
      <c r="O114" s="66"/>
      <c r="P114" s="189">
        <f>O114*H114</f>
        <v>0</v>
      </c>
      <c r="Q114" s="189">
        <v>7.3</v>
      </c>
      <c r="R114" s="189">
        <f>Q114*H114</f>
        <v>7.3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437</v>
      </c>
      <c r="AT114" s="191" t="s">
        <v>351</v>
      </c>
      <c r="AU114" s="191" t="s">
        <v>86</v>
      </c>
      <c r="AY114" s="19" t="s">
        <v>142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84</v>
      </c>
      <c r="BK114" s="192">
        <f>ROUND(I114*H114,2)</f>
        <v>0</v>
      </c>
      <c r="BL114" s="19" t="s">
        <v>339</v>
      </c>
      <c r="BM114" s="191" t="s">
        <v>4031</v>
      </c>
    </row>
    <row r="115" spans="1:65" s="2" customFormat="1" ht="24.2" customHeight="1">
      <c r="A115" s="36"/>
      <c r="B115" s="37"/>
      <c r="C115" s="180" t="s">
        <v>312</v>
      </c>
      <c r="D115" s="180" t="s">
        <v>145</v>
      </c>
      <c r="E115" s="181" t="s">
        <v>4032</v>
      </c>
      <c r="F115" s="182" t="s">
        <v>4033</v>
      </c>
      <c r="G115" s="183" t="s">
        <v>514</v>
      </c>
      <c r="H115" s="184">
        <v>2</v>
      </c>
      <c r="I115" s="185"/>
      <c r="J115" s="186">
        <f>ROUND(I115*H115,2)</f>
        <v>0</v>
      </c>
      <c r="K115" s="182" t="s">
        <v>149</v>
      </c>
      <c r="L115" s="41"/>
      <c r="M115" s="187" t="s">
        <v>19</v>
      </c>
      <c r="N115" s="188" t="s">
        <v>47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339</v>
      </c>
      <c r="AT115" s="191" t="s">
        <v>145</v>
      </c>
      <c r="AU115" s="191" t="s">
        <v>86</v>
      </c>
      <c r="AY115" s="19" t="s">
        <v>142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84</v>
      </c>
      <c r="BK115" s="192">
        <f>ROUND(I115*H115,2)</f>
        <v>0</v>
      </c>
      <c r="BL115" s="19" t="s">
        <v>339</v>
      </c>
      <c r="BM115" s="191" t="s">
        <v>4034</v>
      </c>
    </row>
    <row r="116" spans="1:65" s="2" customFormat="1" ht="11.25">
      <c r="A116" s="36"/>
      <c r="B116" s="37"/>
      <c r="C116" s="38"/>
      <c r="D116" s="193" t="s">
        <v>152</v>
      </c>
      <c r="E116" s="38"/>
      <c r="F116" s="194" t="s">
        <v>4035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152</v>
      </c>
      <c r="AU116" s="19" t="s">
        <v>86</v>
      </c>
    </row>
    <row r="117" spans="1:65" s="2" customFormat="1" ht="16.5" customHeight="1">
      <c r="A117" s="36"/>
      <c r="B117" s="37"/>
      <c r="C117" s="228" t="s">
        <v>320</v>
      </c>
      <c r="D117" s="228" t="s">
        <v>351</v>
      </c>
      <c r="E117" s="229" t="s">
        <v>4036</v>
      </c>
      <c r="F117" s="230" t="s">
        <v>4037</v>
      </c>
      <c r="G117" s="231" t="s">
        <v>514</v>
      </c>
      <c r="H117" s="232">
        <v>1</v>
      </c>
      <c r="I117" s="233"/>
      <c r="J117" s="234">
        <f>ROUND(I117*H117,2)</f>
        <v>0</v>
      </c>
      <c r="K117" s="230" t="s">
        <v>19</v>
      </c>
      <c r="L117" s="235"/>
      <c r="M117" s="236" t="s">
        <v>19</v>
      </c>
      <c r="N117" s="237" t="s">
        <v>47</v>
      </c>
      <c r="O117" s="66"/>
      <c r="P117" s="189">
        <f>O117*H117</f>
        <v>0</v>
      </c>
      <c r="Q117" s="189">
        <v>0.2</v>
      </c>
      <c r="R117" s="189">
        <f>Q117*H117</f>
        <v>0.2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437</v>
      </c>
      <c r="AT117" s="191" t="s">
        <v>351</v>
      </c>
      <c r="AU117" s="191" t="s">
        <v>86</v>
      </c>
      <c r="AY117" s="19" t="s">
        <v>142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84</v>
      </c>
      <c r="BK117" s="192">
        <f>ROUND(I117*H117,2)</f>
        <v>0</v>
      </c>
      <c r="BL117" s="19" t="s">
        <v>339</v>
      </c>
      <c r="BM117" s="191" t="s">
        <v>4038</v>
      </c>
    </row>
    <row r="118" spans="1:65" s="2" customFormat="1" ht="16.5" customHeight="1">
      <c r="A118" s="36"/>
      <c r="B118" s="37"/>
      <c r="C118" s="228" t="s">
        <v>328</v>
      </c>
      <c r="D118" s="228" t="s">
        <v>351</v>
      </c>
      <c r="E118" s="229" t="s">
        <v>4039</v>
      </c>
      <c r="F118" s="230" t="s">
        <v>4040</v>
      </c>
      <c r="G118" s="231" t="s">
        <v>514</v>
      </c>
      <c r="H118" s="232">
        <v>1</v>
      </c>
      <c r="I118" s="233"/>
      <c r="J118" s="234">
        <f>ROUND(I118*H118,2)</f>
        <v>0</v>
      </c>
      <c r="K118" s="230" t="s">
        <v>19</v>
      </c>
      <c r="L118" s="235"/>
      <c r="M118" s="236" t="s">
        <v>19</v>
      </c>
      <c r="N118" s="237" t="s">
        <v>47</v>
      </c>
      <c r="O118" s="66"/>
      <c r="P118" s="189">
        <f>O118*H118</f>
        <v>0</v>
      </c>
      <c r="Q118" s="189">
        <v>0.19</v>
      </c>
      <c r="R118" s="189">
        <f>Q118*H118</f>
        <v>0.19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437</v>
      </c>
      <c r="AT118" s="191" t="s">
        <v>351</v>
      </c>
      <c r="AU118" s="191" t="s">
        <v>86</v>
      </c>
      <c r="AY118" s="19" t="s">
        <v>142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84</v>
      </c>
      <c r="BK118" s="192">
        <f>ROUND(I118*H118,2)</f>
        <v>0</v>
      </c>
      <c r="BL118" s="19" t="s">
        <v>339</v>
      </c>
      <c r="BM118" s="191" t="s">
        <v>4041</v>
      </c>
    </row>
    <row r="119" spans="1:65" s="2" customFormat="1" ht="33" customHeight="1">
      <c r="A119" s="36"/>
      <c r="B119" s="37"/>
      <c r="C119" s="180" t="s">
        <v>8</v>
      </c>
      <c r="D119" s="180" t="s">
        <v>145</v>
      </c>
      <c r="E119" s="181" t="s">
        <v>4042</v>
      </c>
      <c r="F119" s="182" t="s">
        <v>4043</v>
      </c>
      <c r="G119" s="183" t="s">
        <v>514</v>
      </c>
      <c r="H119" s="184">
        <v>4</v>
      </c>
      <c r="I119" s="185"/>
      <c r="J119" s="186">
        <f>ROUND(I119*H119,2)</f>
        <v>0</v>
      </c>
      <c r="K119" s="182" t="s">
        <v>149</v>
      </c>
      <c r="L119" s="41"/>
      <c r="M119" s="187" t="s">
        <v>19</v>
      </c>
      <c r="N119" s="188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339</v>
      </c>
      <c r="AT119" s="191" t="s">
        <v>145</v>
      </c>
      <c r="AU119" s="191" t="s">
        <v>86</v>
      </c>
      <c r="AY119" s="19" t="s">
        <v>142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339</v>
      </c>
      <c r="BM119" s="191" t="s">
        <v>4044</v>
      </c>
    </row>
    <row r="120" spans="1:65" s="2" customFormat="1" ht="11.25">
      <c r="A120" s="36"/>
      <c r="B120" s="37"/>
      <c r="C120" s="38"/>
      <c r="D120" s="193" t="s">
        <v>152</v>
      </c>
      <c r="E120" s="38"/>
      <c r="F120" s="194" t="s">
        <v>4045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152</v>
      </c>
      <c r="AU120" s="19" t="s">
        <v>86</v>
      </c>
    </row>
    <row r="121" spans="1:65" s="2" customFormat="1" ht="16.5" customHeight="1">
      <c r="A121" s="36"/>
      <c r="B121" s="37"/>
      <c r="C121" s="228" t="s">
        <v>339</v>
      </c>
      <c r="D121" s="228" t="s">
        <v>351</v>
      </c>
      <c r="E121" s="229" t="s">
        <v>4046</v>
      </c>
      <c r="F121" s="230" t="s">
        <v>4047</v>
      </c>
      <c r="G121" s="231" t="s">
        <v>514</v>
      </c>
      <c r="H121" s="232">
        <v>2</v>
      </c>
      <c r="I121" s="233"/>
      <c r="J121" s="234">
        <f>ROUND(I121*H121,2)</f>
        <v>0</v>
      </c>
      <c r="K121" s="230" t="s">
        <v>19</v>
      </c>
      <c r="L121" s="235"/>
      <c r="M121" s="236" t="s">
        <v>19</v>
      </c>
      <c r="N121" s="237" t="s">
        <v>47</v>
      </c>
      <c r="O121" s="66"/>
      <c r="P121" s="189">
        <f>O121*H121</f>
        <v>0</v>
      </c>
      <c r="Q121" s="189">
        <v>0.31</v>
      </c>
      <c r="R121" s="189">
        <f>Q121*H121</f>
        <v>0.62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437</v>
      </c>
      <c r="AT121" s="191" t="s">
        <v>351</v>
      </c>
      <c r="AU121" s="191" t="s">
        <v>86</v>
      </c>
      <c r="AY121" s="19" t="s">
        <v>142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84</v>
      </c>
      <c r="BK121" s="192">
        <f>ROUND(I121*H121,2)</f>
        <v>0</v>
      </c>
      <c r="BL121" s="19" t="s">
        <v>339</v>
      </c>
      <c r="BM121" s="191" t="s">
        <v>4048</v>
      </c>
    </row>
    <row r="122" spans="1:65" s="2" customFormat="1" ht="16.5" customHeight="1">
      <c r="A122" s="36"/>
      <c r="B122" s="37"/>
      <c r="C122" s="228" t="s">
        <v>344</v>
      </c>
      <c r="D122" s="228" t="s">
        <v>351</v>
      </c>
      <c r="E122" s="229" t="s">
        <v>4049</v>
      </c>
      <c r="F122" s="230" t="s">
        <v>4050</v>
      </c>
      <c r="G122" s="231" t="s">
        <v>514</v>
      </c>
      <c r="H122" s="232">
        <v>2</v>
      </c>
      <c r="I122" s="233"/>
      <c r="J122" s="234">
        <f>ROUND(I122*H122,2)</f>
        <v>0</v>
      </c>
      <c r="K122" s="230" t="s">
        <v>19</v>
      </c>
      <c r="L122" s="235"/>
      <c r="M122" s="236" t="s">
        <v>19</v>
      </c>
      <c r="N122" s="237" t="s">
        <v>47</v>
      </c>
      <c r="O122" s="66"/>
      <c r="P122" s="189">
        <f>O122*H122</f>
        <v>0</v>
      </c>
      <c r="Q122" s="189">
        <v>0.31</v>
      </c>
      <c r="R122" s="189">
        <f>Q122*H122</f>
        <v>0.62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437</v>
      </c>
      <c r="AT122" s="191" t="s">
        <v>351</v>
      </c>
      <c r="AU122" s="191" t="s">
        <v>86</v>
      </c>
      <c r="AY122" s="19" t="s">
        <v>142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339</v>
      </c>
      <c r="BM122" s="191" t="s">
        <v>4051</v>
      </c>
    </row>
    <row r="123" spans="1:65" s="2" customFormat="1" ht="24.2" customHeight="1">
      <c r="A123" s="36"/>
      <c r="B123" s="37"/>
      <c r="C123" s="180" t="s">
        <v>350</v>
      </c>
      <c r="D123" s="180" t="s">
        <v>145</v>
      </c>
      <c r="E123" s="181" t="s">
        <v>4052</v>
      </c>
      <c r="F123" s="182" t="s">
        <v>4053</v>
      </c>
      <c r="G123" s="183" t="s">
        <v>514</v>
      </c>
      <c r="H123" s="184">
        <v>6</v>
      </c>
      <c r="I123" s="185"/>
      <c r="J123" s="186">
        <f>ROUND(I123*H123,2)</f>
        <v>0</v>
      </c>
      <c r="K123" s="182" t="s">
        <v>149</v>
      </c>
      <c r="L123" s="41"/>
      <c r="M123" s="187" t="s">
        <v>19</v>
      </c>
      <c r="N123" s="188" t="s">
        <v>47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339</v>
      </c>
      <c r="AT123" s="191" t="s">
        <v>145</v>
      </c>
      <c r="AU123" s="191" t="s">
        <v>86</v>
      </c>
      <c r="AY123" s="19" t="s">
        <v>142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84</v>
      </c>
      <c r="BK123" s="192">
        <f>ROUND(I123*H123,2)</f>
        <v>0</v>
      </c>
      <c r="BL123" s="19" t="s">
        <v>339</v>
      </c>
      <c r="BM123" s="191" t="s">
        <v>4054</v>
      </c>
    </row>
    <row r="124" spans="1:65" s="2" customFormat="1" ht="11.25">
      <c r="A124" s="36"/>
      <c r="B124" s="37"/>
      <c r="C124" s="38"/>
      <c r="D124" s="193" t="s">
        <v>152</v>
      </c>
      <c r="E124" s="38"/>
      <c r="F124" s="194" t="s">
        <v>4055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152</v>
      </c>
      <c r="AU124" s="19" t="s">
        <v>86</v>
      </c>
    </row>
    <row r="125" spans="1:65" s="2" customFormat="1" ht="21.75" customHeight="1">
      <c r="A125" s="36"/>
      <c r="B125" s="37"/>
      <c r="C125" s="228" t="s">
        <v>356</v>
      </c>
      <c r="D125" s="228" t="s">
        <v>351</v>
      </c>
      <c r="E125" s="229" t="s">
        <v>4056</v>
      </c>
      <c r="F125" s="230" t="s">
        <v>4057</v>
      </c>
      <c r="G125" s="231" t="s">
        <v>514</v>
      </c>
      <c r="H125" s="232">
        <v>1</v>
      </c>
      <c r="I125" s="233"/>
      <c r="J125" s="234">
        <f t="shared" ref="J125:J131" si="0">ROUND(I125*H125,2)</f>
        <v>0</v>
      </c>
      <c r="K125" s="230" t="s">
        <v>19</v>
      </c>
      <c r="L125" s="235"/>
      <c r="M125" s="236" t="s">
        <v>19</v>
      </c>
      <c r="N125" s="237" t="s">
        <v>47</v>
      </c>
      <c r="O125" s="66"/>
      <c r="P125" s="189">
        <f t="shared" ref="P125:P131" si="1">O125*H125</f>
        <v>0</v>
      </c>
      <c r="Q125" s="189">
        <v>5.6</v>
      </c>
      <c r="R125" s="189">
        <f t="shared" ref="R125:R131" si="2">Q125*H125</f>
        <v>5.6</v>
      </c>
      <c r="S125" s="189">
        <v>0</v>
      </c>
      <c r="T125" s="190">
        <f t="shared" ref="T125:T131" si="3"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437</v>
      </c>
      <c r="AT125" s="191" t="s">
        <v>351</v>
      </c>
      <c r="AU125" s="191" t="s">
        <v>86</v>
      </c>
      <c r="AY125" s="19" t="s">
        <v>142</v>
      </c>
      <c r="BE125" s="192">
        <f t="shared" ref="BE125:BE131" si="4">IF(N125="základní",J125,0)</f>
        <v>0</v>
      </c>
      <c r="BF125" s="192">
        <f t="shared" ref="BF125:BF131" si="5">IF(N125="snížená",J125,0)</f>
        <v>0</v>
      </c>
      <c r="BG125" s="192">
        <f t="shared" ref="BG125:BG131" si="6">IF(N125="zákl. přenesená",J125,0)</f>
        <v>0</v>
      </c>
      <c r="BH125" s="192">
        <f t="shared" ref="BH125:BH131" si="7">IF(N125="sníž. přenesená",J125,0)</f>
        <v>0</v>
      </c>
      <c r="BI125" s="192">
        <f t="shared" ref="BI125:BI131" si="8">IF(N125="nulová",J125,0)</f>
        <v>0</v>
      </c>
      <c r="BJ125" s="19" t="s">
        <v>84</v>
      </c>
      <c r="BK125" s="192">
        <f t="shared" ref="BK125:BK131" si="9">ROUND(I125*H125,2)</f>
        <v>0</v>
      </c>
      <c r="BL125" s="19" t="s">
        <v>339</v>
      </c>
      <c r="BM125" s="191" t="s">
        <v>4058</v>
      </c>
    </row>
    <row r="126" spans="1:65" s="2" customFormat="1" ht="21.75" customHeight="1">
      <c r="A126" s="36"/>
      <c r="B126" s="37"/>
      <c r="C126" s="228" t="s">
        <v>362</v>
      </c>
      <c r="D126" s="228" t="s">
        <v>351</v>
      </c>
      <c r="E126" s="229" t="s">
        <v>4059</v>
      </c>
      <c r="F126" s="230" t="s">
        <v>4060</v>
      </c>
      <c r="G126" s="231" t="s">
        <v>514</v>
      </c>
      <c r="H126" s="232">
        <v>1</v>
      </c>
      <c r="I126" s="233"/>
      <c r="J126" s="234">
        <f t="shared" si="0"/>
        <v>0</v>
      </c>
      <c r="K126" s="230" t="s">
        <v>19</v>
      </c>
      <c r="L126" s="235"/>
      <c r="M126" s="236" t="s">
        <v>19</v>
      </c>
      <c r="N126" s="237" t="s">
        <v>47</v>
      </c>
      <c r="O126" s="66"/>
      <c r="P126" s="189">
        <f t="shared" si="1"/>
        <v>0</v>
      </c>
      <c r="Q126" s="189">
        <v>5.6</v>
      </c>
      <c r="R126" s="189">
        <f t="shared" si="2"/>
        <v>5.6</v>
      </c>
      <c r="S126" s="189">
        <v>0</v>
      </c>
      <c r="T126" s="190">
        <f t="shared" si="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437</v>
      </c>
      <c r="AT126" s="191" t="s">
        <v>351</v>
      </c>
      <c r="AU126" s="191" t="s">
        <v>86</v>
      </c>
      <c r="AY126" s="19" t="s">
        <v>142</v>
      </c>
      <c r="BE126" s="192">
        <f t="shared" si="4"/>
        <v>0</v>
      </c>
      <c r="BF126" s="192">
        <f t="shared" si="5"/>
        <v>0</v>
      </c>
      <c r="BG126" s="192">
        <f t="shared" si="6"/>
        <v>0</v>
      </c>
      <c r="BH126" s="192">
        <f t="shared" si="7"/>
        <v>0</v>
      </c>
      <c r="BI126" s="192">
        <f t="shared" si="8"/>
        <v>0</v>
      </c>
      <c r="BJ126" s="19" t="s">
        <v>84</v>
      </c>
      <c r="BK126" s="192">
        <f t="shared" si="9"/>
        <v>0</v>
      </c>
      <c r="BL126" s="19" t="s">
        <v>339</v>
      </c>
      <c r="BM126" s="191" t="s">
        <v>4061</v>
      </c>
    </row>
    <row r="127" spans="1:65" s="2" customFormat="1" ht="21.75" customHeight="1">
      <c r="A127" s="36"/>
      <c r="B127" s="37"/>
      <c r="C127" s="228" t="s">
        <v>7</v>
      </c>
      <c r="D127" s="228" t="s">
        <v>351</v>
      </c>
      <c r="E127" s="229" t="s">
        <v>4062</v>
      </c>
      <c r="F127" s="230" t="s">
        <v>4063</v>
      </c>
      <c r="G127" s="231" t="s">
        <v>514</v>
      </c>
      <c r="H127" s="232">
        <v>1</v>
      </c>
      <c r="I127" s="233"/>
      <c r="J127" s="234">
        <f t="shared" si="0"/>
        <v>0</v>
      </c>
      <c r="K127" s="230" t="s">
        <v>19</v>
      </c>
      <c r="L127" s="235"/>
      <c r="M127" s="236" t="s">
        <v>19</v>
      </c>
      <c r="N127" s="237" t="s">
        <v>47</v>
      </c>
      <c r="O127" s="66"/>
      <c r="P127" s="189">
        <f t="shared" si="1"/>
        <v>0</v>
      </c>
      <c r="Q127" s="189">
        <v>5.6</v>
      </c>
      <c r="R127" s="189">
        <f t="shared" si="2"/>
        <v>5.6</v>
      </c>
      <c r="S127" s="189">
        <v>0</v>
      </c>
      <c r="T127" s="190">
        <f t="shared" si="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437</v>
      </c>
      <c r="AT127" s="191" t="s">
        <v>351</v>
      </c>
      <c r="AU127" s="191" t="s">
        <v>86</v>
      </c>
      <c r="AY127" s="19" t="s">
        <v>142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9" t="s">
        <v>84</v>
      </c>
      <c r="BK127" s="192">
        <f t="shared" si="9"/>
        <v>0</v>
      </c>
      <c r="BL127" s="19" t="s">
        <v>339</v>
      </c>
      <c r="BM127" s="191" t="s">
        <v>4064</v>
      </c>
    </row>
    <row r="128" spans="1:65" s="2" customFormat="1" ht="21.75" customHeight="1">
      <c r="A128" s="36"/>
      <c r="B128" s="37"/>
      <c r="C128" s="228" t="s">
        <v>372</v>
      </c>
      <c r="D128" s="228" t="s">
        <v>351</v>
      </c>
      <c r="E128" s="229" t="s">
        <v>4065</v>
      </c>
      <c r="F128" s="230" t="s">
        <v>4066</v>
      </c>
      <c r="G128" s="231" t="s">
        <v>514</v>
      </c>
      <c r="H128" s="232">
        <v>1</v>
      </c>
      <c r="I128" s="233"/>
      <c r="J128" s="234">
        <f t="shared" si="0"/>
        <v>0</v>
      </c>
      <c r="K128" s="230" t="s">
        <v>19</v>
      </c>
      <c r="L128" s="235"/>
      <c r="M128" s="236" t="s">
        <v>19</v>
      </c>
      <c r="N128" s="237" t="s">
        <v>47</v>
      </c>
      <c r="O128" s="66"/>
      <c r="P128" s="189">
        <f t="shared" si="1"/>
        <v>0</v>
      </c>
      <c r="Q128" s="189">
        <v>5.6</v>
      </c>
      <c r="R128" s="189">
        <f t="shared" si="2"/>
        <v>5.6</v>
      </c>
      <c r="S128" s="189">
        <v>0</v>
      </c>
      <c r="T128" s="190">
        <f t="shared" si="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437</v>
      </c>
      <c r="AT128" s="191" t="s">
        <v>351</v>
      </c>
      <c r="AU128" s="191" t="s">
        <v>86</v>
      </c>
      <c r="AY128" s="19" t="s">
        <v>142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9" t="s">
        <v>84</v>
      </c>
      <c r="BK128" s="192">
        <f t="shared" si="9"/>
        <v>0</v>
      </c>
      <c r="BL128" s="19" t="s">
        <v>339</v>
      </c>
      <c r="BM128" s="191" t="s">
        <v>4067</v>
      </c>
    </row>
    <row r="129" spans="1:65" s="2" customFormat="1" ht="21.75" customHeight="1">
      <c r="A129" s="36"/>
      <c r="B129" s="37"/>
      <c r="C129" s="228" t="s">
        <v>383</v>
      </c>
      <c r="D129" s="228" t="s">
        <v>351</v>
      </c>
      <c r="E129" s="229" t="s">
        <v>4068</v>
      </c>
      <c r="F129" s="230" t="s">
        <v>4069</v>
      </c>
      <c r="G129" s="231" t="s">
        <v>514</v>
      </c>
      <c r="H129" s="232">
        <v>1</v>
      </c>
      <c r="I129" s="233"/>
      <c r="J129" s="234">
        <f t="shared" si="0"/>
        <v>0</v>
      </c>
      <c r="K129" s="230" t="s">
        <v>19</v>
      </c>
      <c r="L129" s="235"/>
      <c r="M129" s="236" t="s">
        <v>19</v>
      </c>
      <c r="N129" s="237" t="s">
        <v>47</v>
      </c>
      <c r="O129" s="66"/>
      <c r="P129" s="189">
        <f t="shared" si="1"/>
        <v>0</v>
      </c>
      <c r="Q129" s="189">
        <v>7.6</v>
      </c>
      <c r="R129" s="189">
        <f t="shared" si="2"/>
        <v>7.6</v>
      </c>
      <c r="S129" s="189">
        <v>0</v>
      </c>
      <c r="T129" s="190">
        <f t="shared" si="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437</v>
      </c>
      <c r="AT129" s="191" t="s">
        <v>351</v>
      </c>
      <c r="AU129" s="191" t="s">
        <v>86</v>
      </c>
      <c r="AY129" s="19" t="s">
        <v>142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9" t="s">
        <v>84</v>
      </c>
      <c r="BK129" s="192">
        <f t="shared" si="9"/>
        <v>0</v>
      </c>
      <c r="BL129" s="19" t="s">
        <v>339</v>
      </c>
      <c r="BM129" s="191" t="s">
        <v>4070</v>
      </c>
    </row>
    <row r="130" spans="1:65" s="2" customFormat="1" ht="21.75" customHeight="1">
      <c r="A130" s="36"/>
      <c r="B130" s="37"/>
      <c r="C130" s="228" t="s">
        <v>389</v>
      </c>
      <c r="D130" s="228" t="s">
        <v>351</v>
      </c>
      <c r="E130" s="229" t="s">
        <v>4071</v>
      </c>
      <c r="F130" s="230" t="s">
        <v>4072</v>
      </c>
      <c r="G130" s="231" t="s">
        <v>514</v>
      </c>
      <c r="H130" s="232">
        <v>1</v>
      </c>
      <c r="I130" s="233"/>
      <c r="J130" s="234">
        <f t="shared" si="0"/>
        <v>0</v>
      </c>
      <c r="K130" s="230" t="s">
        <v>19</v>
      </c>
      <c r="L130" s="235"/>
      <c r="M130" s="236" t="s">
        <v>19</v>
      </c>
      <c r="N130" s="237" t="s">
        <v>47</v>
      </c>
      <c r="O130" s="66"/>
      <c r="P130" s="189">
        <f t="shared" si="1"/>
        <v>0</v>
      </c>
      <c r="Q130" s="189">
        <v>7.6</v>
      </c>
      <c r="R130" s="189">
        <f t="shared" si="2"/>
        <v>7.6</v>
      </c>
      <c r="S130" s="189">
        <v>0</v>
      </c>
      <c r="T130" s="190">
        <f t="shared" si="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437</v>
      </c>
      <c r="AT130" s="191" t="s">
        <v>351</v>
      </c>
      <c r="AU130" s="191" t="s">
        <v>86</v>
      </c>
      <c r="AY130" s="19" t="s">
        <v>142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9" t="s">
        <v>84</v>
      </c>
      <c r="BK130" s="192">
        <f t="shared" si="9"/>
        <v>0</v>
      </c>
      <c r="BL130" s="19" t="s">
        <v>339</v>
      </c>
      <c r="BM130" s="191" t="s">
        <v>4073</v>
      </c>
    </row>
    <row r="131" spans="1:65" s="2" customFormat="1" ht="33" customHeight="1">
      <c r="A131" s="36"/>
      <c r="B131" s="37"/>
      <c r="C131" s="180" t="s">
        <v>394</v>
      </c>
      <c r="D131" s="180" t="s">
        <v>145</v>
      </c>
      <c r="E131" s="181" t="s">
        <v>4074</v>
      </c>
      <c r="F131" s="182" t="s">
        <v>4075</v>
      </c>
      <c r="G131" s="183" t="s">
        <v>514</v>
      </c>
      <c r="H131" s="184">
        <v>3</v>
      </c>
      <c r="I131" s="185"/>
      <c r="J131" s="186">
        <f t="shared" si="0"/>
        <v>0</v>
      </c>
      <c r="K131" s="182" t="s">
        <v>149</v>
      </c>
      <c r="L131" s="41"/>
      <c r="M131" s="187" t="s">
        <v>19</v>
      </c>
      <c r="N131" s="188" t="s">
        <v>47</v>
      </c>
      <c r="O131" s="66"/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339</v>
      </c>
      <c r="AT131" s="191" t="s">
        <v>145</v>
      </c>
      <c r="AU131" s="191" t="s">
        <v>86</v>
      </c>
      <c r="AY131" s="19" t="s">
        <v>142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9" t="s">
        <v>84</v>
      </c>
      <c r="BK131" s="192">
        <f t="shared" si="9"/>
        <v>0</v>
      </c>
      <c r="BL131" s="19" t="s">
        <v>339</v>
      </c>
      <c r="BM131" s="191" t="s">
        <v>4076</v>
      </c>
    </row>
    <row r="132" spans="1:65" s="2" customFormat="1" ht="11.25">
      <c r="A132" s="36"/>
      <c r="B132" s="37"/>
      <c r="C132" s="38"/>
      <c r="D132" s="193" t="s">
        <v>152</v>
      </c>
      <c r="E132" s="38"/>
      <c r="F132" s="194" t="s">
        <v>4077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152</v>
      </c>
      <c r="AU132" s="19" t="s">
        <v>86</v>
      </c>
    </row>
    <row r="133" spans="1:65" s="2" customFormat="1" ht="37.9" customHeight="1">
      <c r="A133" s="36"/>
      <c r="B133" s="37"/>
      <c r="C133" s="228" t="s">
        <v>400</v>
      </c>
      <c r="D133" s="228" t="s">
        <v>351</v>
      </c>
      <c r="E133" s="229" t="s">
        <v>4078</v>
      </c>
      <c r="F133" s="230" t="s">
        <v>4079</v>
      </c>
      <c r="G133" s="231" t="s">
        <v>4080</v>
      </c>
      <c r="H133" s="232">
        <v>1</v>
      </c>
      <c r="I133" s="233"/>
      <c r="J133" s="234">
        <f>ROUND(I133*H133,2)</f>
        <v>0</v>
      </c>
      <c r="K133" s="230" t="s">
        <v>19</v>
      </c>
      <c r="L133" s="235"/>
      <c r="M133" s="236" t="s">
        <v>19</v>
      </c>
      <c r="N133" s="237" t="s">
        <v>47</v>
      </c>
      <c r="O133" s="66"/>
      <c r="P133" s="189">
        <f>O133*H133</f>
        <v>0</v>
      </c>
      <c r="Q133" s="189">
        <v>25</v>
      </c>
      <c r="R133" s="189">
        <f>Q133*H133</f>
        <v>25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437</v>
      </c>
      <c r="AT133" s="191" t="s">
        <v>351</v>
      </c>
      <c r="AU133" s="191" t="s">
        <v>86</v>
      </c>
      <c r="AY133" s="19" t="s">
        <v>142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84</v>
      </c>
      <c r="BK133" s="192">
        <f>ROUND(I133*H133,2)</f>
        <v>0</v>
      </c>
      <c r="BL133" s="19" t="s">
        <v>339</v>
      </c>
      <c r="BM133" s="191" t="s">
        <v>4081</v>
      </c>
    </row>
    <row r="134" spans="1:65" s="2" customFormat="1" ht="24.2" customHeight="1">
      <c r="A134" s="36"/>
      <c r="B134" s="37"/>
      <c r="C134" s="228" t="s">
        <v>403</v>
      </c>
      <c r="D134" s="228" t="s">
        <v>351</v>
      </c>
      <c r="E134" s="229" t="s">
        <v>4082</v>
      </c>
      <c r="F134" s="230" t="s">
        <v>4083</v>
      </c>
      <c r="G134" s="231" t="s">
        <v>4080</v>
      </c>
      <c r="H134" s="232">
        <v>1</v>
      </c>
      <c r="I134" s="233"/>
      <c r="J134" s="234">
        <f>ROUND(I134*H134,2)</f>
        <v>0</v>
      </c>
      <c r="K134" s="230" t="s">
        <v>19</v>
      </c>
      <c r="L134" s="235"/>
      <c r="M134" s="236" t="s">
        <v>19</v>
      </c>
      <c r="N134" s="237" t="s">
        <v>47</v>
      </c>
      <c r="O134" s="66"/>
      <c r="P134" s="189">
        <f>O134*H134</f>
        <v>0</v>
      </c>
      <c r="Q134" s="189">
        <v>25</v>
      </c>
      <c r="R134" s="189">
        <f>Q134*H134</f>
        <v>25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437</v>
      </c>
      <c r="AT134" s="191" t="s">
        <v>351</v>
      </c>
      <c r="AU134" s="191" t="s">
        <v>86</v>
      </c>
      <c r="AY134" s="19" t="s">
        <v>142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339</v>
      </c>
      <c r="BM134" s="191" t="s">
        <v>4084</v>
      </c>
    </row>
    <row r="135" spans="1:65" s="2" customFormat="1" ht="24.2" customHeight="1">
      <c r="A135" s="36"/>
      <c r="B135" s="37"/>
      <c r="C135" s="228" t="s">
        <v>411</v>
      </c>
      <c r="D135" s="228" t="s">
        <v>351</v>
      </c>
      <c r="E135" s="229" t="s">
        <v>4085</v>
      </c>
      <c r="F135" s="230" t="s">
        <v>4086</v>
      </c>
      <c r="G135" s="231" t="s">
        <v>4080</v>
      </c>
      <c r="H135" s="232">
        <v>1</v>
      </c>
      <c r="I135" s="233"/>
      <c r="J135" s="234">
        <f>ROUND(I135*H135,2)</f>
        <v>0</v>
      </c>
      <c r="K135" s="230" t="s">
        <v>19</v>
      </c>
      <c r="L135" s="235"/>
      <c r="M135" s="236" t="s">
        <v>19</v>
      </c>
      <c r="N135" s="237" t="s">
        <v>47</v>
      </c>
      <c r="O135" s="66"/>
      <c r="P135" s="189">
        <f>O135*H135</f>
        <v>0</v>
      </c>
      <c r="Q135" s="189">
        <v>25</v>
      </c>
      <c r="R135" s="189">
        <f>Q135*H135</f>
        <v>25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437</v>
      </c>
      <c r="AT135" s="191" t="s">
        <v>351</v>
      </c>
      <c r="AU135" s="191" t="s">
        <v>86</v>
      </c>
      <c r="AY135" s="19" t="s">
        <v>142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84</v>
      </c>
      <c r="BK135" s="192">
        <f>ROUND(I135*H135,2)</f>
        <v>0</v>
      </c>
      <c r="BL135" s="19" t="s">
        <v>339</v>
      </c>
      <c r="BM135" s="191" t="s">
        <v>4087</v>
      </c>
    </row>
    <row r="136" spans="1:65" s="2" customFormat="1" ht="24.2" customHeight="1">
      <c r="A136" s="36"/>
      <c r="B136" s="37"/>
      <c r="C136" s="180" t="s">
        <v>418</v>
      </c>
      <c r="D136" s="180" t="s">
        <v>145</v>
      </c>
      <c r="E136" s="181" t="s">
        <v>4088</v>
      </c>
      <c r="F136" s="182" t="s">
        <v>4089</v>
      </c>
      <c r="G136" s="183" t="s">
        <v>514</v>
      </c>
      <c r="H136" s="184">
        <v>1</v>
      </c>
      <c r="I136" s="185"/>
      <c r="J136" s="186">
        <f>ROUND(I136*H136,2)</f>
        <v>0</v>
      </c>
      <c r="K136" s="182" t="s">
        <v>149</v>
      </c>
      <c r="L136" s="41"/>
      <c r="M136" s="187" t="s">
        <v>19</v>
      </c>
      <c r="N136" s="188" t="s">
        <v>47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339</v>
      </c>
      <c r="AT136" s="191" t="s">
        <v>145</v>
      </c>
      <c r="AU136" s="191" t="s">
        <v>86</v>
      </c>
      <c r="AY136" s="19" t="s">
        <v>142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84</v>
      </c>
      <c r="BK136" s="192">
        <f>ROUND(I136*H136,2)</f>
        <v>0</v>
      </c>
      <c r="BL136" s="19" t="s">
        <v>339</v>
      </c>
      <c r="BM136" s="191" t="s">
        <v>4090</v>
      </c>
    </row>
    <row r="137" spans="1:65" s="2" customFormat="1" ht="11.25">
      <c r="A137" s="36"/>
      <c r="B137" s="37"/>
      <c r="C137" s="38"/>
      <c r="D137" s="193" t="s">
        <v>152</v>
      </c>
      <c r="E137" s="38"/>
      <c r="F137" s="194" t="s">
        <v>4091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152</v>
      </c>
      <c r="AU137" s="19" t="s">
        <v>86</v>
      </c>
    </row>
    <row r="138" spans="1:65" s="2" customFormat="1" ht="16.5" customHeight="1">
      <c r="A138" s="36"/>
      <c r="B138" s="37"/>
      <c r="C138" s="228" t="s">
        <v>424</v>
      </c>
      <c r="D138" s="228" t="s">
        <v>351</v>
      </c>
      <c r="E138" s="229" t="s">
        <v>4092</v>
      </c>
      <c r="F138" s="230" t="s">
        <v>4093</v>
      </c>
      <c r="G138" s="231" t="s">
        <v>514</v>
      </c>
      <c r="H138" s="232">
        <v>1</v>
      </c>
      <c r="I138" s="233"/>
      <c r="J138" s="234">
        <f>ROUND(I138*H138,2)</f>
        <v>0</v>
      </c>
      <c r="K138" s="230" t="s">
        <v>19</v>
      </c>
      <c r="L138" s="235"/>
      <c r="M138" s="236" t="s">
        <v>19</v>
      </c>
      <c r="N138" s="237" t="s">
        <v>47</v>
      </c>
      <c r="O138" s="66"/>
      <c r="P138" s="189">
        <f>O138*H138</f>
        <v>0</v>
      </c>
      <c r="Q138" s="189">
        <v>0.18</v>
      </c>
      <c r="R138" s="189">
        <f>Q138*H138</f>
        <v>0.18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437</v>
      </c>
      <c r="AT138" s="191" t="s">
        <v>351</v>
      </c>
      <c r="AU138" s="191" t="s">
        <v>86</v>
      </c>
      <c r="AY138" s="19" t="s">
        <v>142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84</v>
      </c>
      <c r="BK138" s="192">
        <f>ROUND(I138*H138,2)</f>
        <v>0</v>
      </c>
      <c r="BL138" s="19" t="s">
        <v>339</v>
      </c>
      <c r="BM138" s="191" t="s">
        <v>4094</v>
      </c>
    </row>
    <row r="139" spans="1:65" s="2" customFormat="1" ht="37.9" customHeight="1">
      <c r="A139" s="36"/>
      <c r="B139" s="37"/>
      <c r="C139" s="180" t="s">
        <v>430</v>
      </c>
      <c r="D139" s="180" t="s">
        <v>145</v>
      </c>
      <c r="E139" s="181" t="s">
        <v>4095</v>
      </c>
      <c r="F139" s="182" t="s">
        <v>4096</v>
      </c>
      <c r="G139" s="183" t="s">
        <v>514</v>
      </c>
      <c r="H139" s="184">
        <v>1</v>
      </c>
      <c r="I139" s="185"/>
      <c r="J139" s="186">
        <f>ROUND(I139*H139,2)</f>
        <v>0</v>
      </c>
      <c r="K139" s="182" t="s">
        <v>149</v>
      </c>
      <c r="L139" s="41"/>
      <c r="M139" s="187" t="s">
        <v>19</v>
      </c>
      <c r="N139" s="188" t="s">
        <v>47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339</v>
      </c>
      <c r="AT139" s="191" t="s">
        <v>145</v>
      </c>
      <c r="AU139" s="191" t="s">
        <v>86</v>
      </c>
      <c r="AY139" s="19" t="s">
        <v>142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84</v>
      </c>
      <c r="BK139" s="192">
        <f>ROUND(I139*H139,2)</f>
        <v>0</v>
      </c>
      <c r="BL139" s="19" t="s">
        <v>339</v>
      </c>
      <c r="BM139" s="191" t="s">
        <v>4097</v>
      </c>
    </row>
    <row r="140" spans="1:65" s="2" customFormat="1" ht="11.25">
      <c r="A140" s="36"/>
      <c r="B140" s="37"/>
      <c r="C140" s="38"/>
      <c r="D140" s="193" t="s">
        <v>152</v>
      </c>
      <c r="E140" s="38"/>
      <c r="F140" s="194" t="s">
        <v>4098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152</v>
      </c>
      <c r="AU140" s="19" t="s">
        <v>86</v>
      </c>
    </row>
    <row r="141" spans="1:65" s="2" customFormat="1" ht="16.5" customHeight="1">
      <c r="A141" s="36"/>
      <c r="B141" s="37"/>
      <c r="C141" s="228" t="s">
        <v>437</v>
      </c>
      <c r="D141" s="228" t="s">
        <v>351</v>
      </c>
      <c r="E141" s="229" t="s">
        <v>4099</v>
      </c>
      <c r="F141" s="230" t="s">
        <v>4100</v>
      </c>
      <c r="G141" s="231" t="s">
        <v>514</v>
      </c>
      <c r="H141" s="232">
        <v>1</v>
      </c>
      <c r="I141" s="233"/>
      <c r="J141" s="234">
        <f>ROUND(I141*H141,2)</f>
        <v>0</v>
      </c>
      <c r="K141" s="230" t="s">
        <v>19</v>
      </c>
      <c r="L141" s="235"/>
      <c r="M141" s="236" t="s">
        <v>19</v>
      </c>
      <c r="N141" s="237" t="s">
        <v>47</v>
      </c>
      <c r="O141" s="66"/>
      <c r="P141" s="189">
        <f>O141*H141</f>
        <v>0</v>
      </c>
      <c r="Q141" s="189">
        <v>4</v>
      </c>
      <c r="R141" s="189">
        <f>Q141*H141</f>
        <v>4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437</v>
      </c>
      <c r="AT141" s="191" t="s">
        <v>351</v>
      </c>
      <c r="AU141" s="191" t="s">
        <v>86</v>
      </c>
      <c r="AY141" s="19" t="s">
        <v>142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339</v>
      </c>
      <c r="BM141" s="191" t="s">
        <v>4101</v>
      </c>
    </row>
    <row r="142" spans="1:65" s="2" customFormat="1" ht="33" customHeight="1">
      <c r="A142" s="36"/>
      <c r="B142" s="37"/>
      <c r="C142" s="180" t="s">
        <v>443</v>
      </c>
      <c r="D142" s="180" t="s">
        <v>145</v>
      </c>
      <c r="E142" s="181" t="s">
        <v>4102</v>
      </c>
      <c r="F142" s="182" t="s">
        <v>4103</v>
      </c>
      <c r="G142" s="183" t="s">
        <v>414</v>
      </c>
      <c r="H142" s="184">
        <v>4.5</v>
      </c>
      <c r="I142" s="185"/>
      <c r="J142" s="186">
        <f>ROUND(I142*H142,2)</f>
        <v>0</v>
      </c>
      <c r="K142" s="182" t="s">
        <v>149</v>
      </c>
      <c r="L142" s="41"/>
      <c r="M142" s="187" t="s">
        <v>19</v>
      </c>
      <c r="N142" s="188" t="s">
        <v>47</v>
      </c>
      <c r="O142" s="66"/>
      <c r="P142" s="189">
        <f>O142*H142</f>
        <v>0</v>
      </c>
      <c r="Q142" s="189">
        <v>8.3999999999999995E-3</v>
      </c>
      <c r="R142" s="189">
        <f>Q142*H142</f>
        <v>3.78E-2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339</v>
      </c>
      <c r="AT142" s="191" t="s">
        <v>145</v>
      </c>
      <c r="AU142" s="191" t="s">
        <v>86</v>
      </c>
      <c r="AY142" s="19" t="s">
        <v>142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84</v>
      </c>
      <c r="BK142" s="192">
        <f>ROUND(I142*H142,2)</f>
        <v>0</v>
      </c>
      <c r="BL142" s="19" t="s">
        <v>339</v>
      </c>
      <c r="BM142" s="191" t="s">
        <v>4104</v>
      </c>
    </row>
    <row r="143" spans="1:65" s="2" customFormat="1" ht="11.25">
      <c r="A143" s="36"/>
      <c r="B143" s="37"/>
      <c r="C143" s="38"/>
      <c r="D143" s="193" t="s">
        <v>152</v>
      </c>
      <c r="E143" s="38"/>
      <c r="F143" s="194" t="s">
        <v>4105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152</v>
      </c>
      <c r="AU143" s="19" t="s">
        <v>86</v>
      </c>
    </row>
    <row r="144" spans="1:65" s="2" customFormat="1" ht="33" customHeight="1">
      <c r="A144" s="36"/>
      <c r="B144" s="37"/>
      <c r="C144" s="180" t="s">
        <v>449</v>
      </c>
      <c r="D144" s="180" t="s">
        <v>145</v>
      </c>
      <c r="E144" s="181" t="s">
        <v>4106</v>
      </c>
      <c r="F144" s="182" t="s">
        <v>4107</v>
      </c>
      <c r="G144" s="183" t="s">
        <v>414</v>
      </c>
      <c r="H144" s="184">
        <v>16.100000000000001</v>
      </c>
      <c r="I144" s="185"/>
      <c r="J144" s="186">
        <f>ROUND(I144*H144,2)</f>
        <v>0</v>
      </c>
      <c r="K144" s="182" t="s">
        <v>149</v>
      </c>
      <c r="L144" s="41"/>
      <c r="M144" s="187" t="s">
        <v>19</v>
      </c>
      <c r="N144" s="188" t="s">
        <v>47</v>
      </c>
      <c r="O144" s="66"/>
      <c r="P144" s="189">
        <f>O144*H144</f>
        <v>0</v>
      </c>
      <c r="Q144" s="189">
        <v>1.336E-2</v>
      </c>
      <c r="R144" s="189">
        <f>Q144*H144</f>
        <v>0.21509600000000004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339</v>
      </c>
      <c r="AT144" s="191" t="s">
        <v>145</v>
      </c>
      <c r="AU144" s="191" t="s">
        <v>86</v>
      </c>
      <c r="AY144" s="19" t="s">
        <v>142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84</v>
      </c>
      <c r="BK144" s="192">
        <f>ROUND(I144*H144,2)</f>
        <v>0</v>
      </c>
      <c r="BL144" s="19" t="s">
        <v>339</v>
      </c>
      <c r="BM144" s="191" t="s">
        <v>4108</v>
      </c>
    </row>
    <row r="145" spans="1:65" s="2" customFormat="1" ht="11.25">
      <c r="A145" s="36"/>
      <c r="B145" s="37"/>
      <c r="C145" s="38"/>
      <c r="D145" s="193" t="s">
        <v>152</v>
      </c>
      <c r="E145" s="38"/>
      <c r="F145" s="194" t="s">
        <v>4109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152</v>
      </c>
      <c r="AU145" s="19" t="s">
        <v>86</v>
      </c>
    </row>
    <row r="146" spans="1:65" s="2" customFormat="1" ht="33" customHeight="1">
      <c r="A146" s="36"/>
      <c r="B146" s="37"/>
      <c r="C146" s="180" t="s">
        <v>455</v>
      </c>
      <c r="D146" s="180" t="s">
        <v>145</v>
      </c>
      <c r="E146" s="181" t="s">
        <v>4110</v>
      </c>
      <c r="F146" s="182" t="s">
        <v>4111</v>
      </c>
      <c r="G146" s="183" t="s">
        <v>414</v>
      </c>
      <c r="H146" s="184">
        <v>15.7</v>
      </c>
      <c r="I146" s="185"/>
      <c r="J146" s="186">
        <f>ROUND(I146*H146,2)</f>
        <v>0</v>
      </c>
      <c r="K146" s="182" t="s">
        <v>149</v>
      </c>
      <c r="L146" s="41"/>
      <c r="M146" s="187" t="s">
        <v>19</v>
      </c>
      <c r="N146" s="188" t="s">
        <v>47</v>
      </c>
      <c r="O146" s="66"/>
      <c r="P146" s="189">
        <f>O146*H146</f>
        <v>0</v>
      </c>
      <c r="Q146" s="189">
        <v>1.8419999999999999E-2</v>
      </c>
      <c r="R146" s="189">
        <f>Q146*H146</f>
        <v>0.28919399999999995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339</v>
      </c>
      <c r="AT146" s="191" t="s">
        <v>145</v>
      </c>
      <c r="AU146" s="191" t="s">
        <v>86</v>
      </c>
      <c r="AY146" s="19" t="s">
        <v>142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339</v>
      </c>
      <c r="BM146" s="191" t="s">
        <v>4112</v>
      </c>
    </row>
    <row r="147" spans="1:65" s="2" customFormat="1" ht="11.25">
      <c r="A147" s="36"/>
      <c r="B147" s="37"/>
      <c r="C147" s="38"/>
      <c r="D147" s="193" t="s">
        <v>152</v>
      </c>
      <c r="E147" s="38"/>
      <c r="F147" s="194" t="s">
        <v>4113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152</v>
      </c>
      <c r="AU147" s="19" t="s">
        <v>86</v>
      </c>
    </row>
    <row r="148" spans="1:65" s="2" customFormat="1" ht="33" customHeight="1">
      <c r="A148" s="36"/>
      <c r="B148" s="37"/>
      <c r="C148" s="180" t="s">
        <v>460</v>
      </c>
      <c r="D148" s="180" t="s">
        <v>145</v>
      </c>
      <c r="E148" s="181" t="s">
        <v>4114</v>
      </c>
      <c r="F148" s="182" t="s">
        <v>4115</v>
      </c>
      <c r="G148" s="183" t="s">
        <v>414</v>
      </c>
      <c r="H148" s="184">
        <v>20.5</v>
      </c>
      <c r="I148" s="185"/>
      <c r="J148" s="186">
        <f>ROUND(I148*H148,2)</f>
        <v>0</v>
      </c>
      <c r="K148" s="182" t="s">
        <v>149</v>
      </c>
      <c r="L148" s="41"/>
      <c r="M148" s="187" t="s">
        <v>19</v>
      </c>
      <c r="N148" s="188" t="s">
        <v>47</v>
      </c>
      <c r="O148" s="66"/>
      <c r="P148" s="189">
        <f>O148*H148</f>
        <v>0</v>
      </c>
      <c r="Q148" s="189">
        <v>2.6689999999999998E-2</v>
      </c>
      <c r="R148" s="189">
        <f>Q148*H148</f>
        <v>0.54714499999999999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339</v>
      </c>
      <c r="AT148" s="191" t="s">
        <v>145</v>
      </c>
      <c r="AU148" s="191" t="s">
        <v>86</v>
      </c>
      <c r="AY148" s="19" t="s">
        <v>142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339</v>
      </c>
      <c r="BM148" s="191" t="s">
        <v>4116</v>
      </c>
    </row>
    <row r="149" spans="1:65" s="2" customFormat="1" ht="11.25">
      <c r="A149" s="36"/>
      <c r="B149" s="37"/>
      <c r="C149" s="38"/>
      <c r="D149" s="193" t="s">
        <v>152</v>
      </c>
      <c r="E149" s="38"/>
      <c r="F149" s="194" t="s">
        <v>4117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152</v>
      </c>
      <c r="AU149" s="19" t="s">
        <v>86</v>
      </c>
    </row>
    <row r="150" spans="1:65" s="2" customFormat="1" ht="37.9" customHeight="1">
      <c r="A150" s="36"/>
      <c r="B150" s="37"/>
      <c r="C150" s="180" t="s">
        <v>467</v>
      </c>
      <c r="D150" s="180" t="s">
        <v>145</v>
      </c>
      <c r="E150" s="181" t="s">
        <v>4118</v>
      </c>
      <c r="F150" s="182" t="s">
        <v>4119</v>
      </c>
      <c r="G150" s="183" t="s">
        <v>414</v>
      </c>
      <c r="H150" s="184">
        <v>26.4</v>
      </c>
      <c r="I150" s="185"/>
      <c r="J150" s="186">
        <f>ROUND(I150*H150,2)</f>
        <v>0</v>
      </c>
      <c r="K150" s="182" t="s">
        <v>149</v>
      </c>
      <c r="L150" s="41"/>
      <c r="M150" s="187" t="s">
        <v>19</v>
      </c>
      <c r="N150" s="188" t="s">
        <v>47</v>
      </c>
      <c r="O150" s="66"/>
      <c r="P150" s="189">
        <f>O150*H150</f>
        <v>0</v>
      </c>
      <c r="Q150" s="189">
        <v>3.4399999999999999E-3</v>
      </c>
      <c r="R150" s="189">
        <f>Q150*H150</f>
        <v>9.0815999999999994E-2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339</v>
      </c>
      <c r="AT150" s="191" t="s">
        <v>145</v>
      </c>
      <c r="AU150" s="191" t="s">
        <v>86</v>
      </c>
      <c r="AY150" s="19" t="s">
        <v>142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84</v>
      </c>
      <c r="BK150" s="192">
        <f>ROUND(I150*H150,2)</f>
        <v>0</v>
      </c>
      <c r="BL150" s="19" t="s">
        <v>339</v>
      </c>
      <c r="BM150" s="191" t="s">
        <v>4120</v>
      </c>
    </row>
    <row r="151" spans="1:65" s="2" customFormat="1" ht="11.25">
      <c r="A151" s="36"/>
      <c r="B151" s="37"/>
      <c r="C151" s="38"/>
      <c r="D151" s="193" t="s">
        <v>152</v>
      </c>
      <c r="E151" s="38"/>
      <c r="F151" s="194" t="s">
        <v>4121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152</v>
      </c>
      <c r="AU151" s="19" t="s">
        <v>86</v>
      </c>
    </row>
    <row r="152" spans="1:65" s="2" customFormat="1" ht="37.9" customHeight="1">
      <c r="A152" s="36"/>
      <c r="B152" s="37"/>
      <c r="C152" s="180" t="s">
        <v>473</v>
      </c>
      <c r="D152" s="180" t="s">
        <v>145</v>
      </c>
      <c r="E152" s="181" t="s">
        <v>4122</v>
      </c>
      <c r="F152" s="182" t="s">
        <v>4123</v>
      </c>
      <c r="G152" s="183" t="s">
        <v>414</v>
      </c>
      <c r="H152" s="184">
        <v>7.5</v>
      </c>
      <c r="I152" s="185"/>
      <c r="J152" s="186">
        <f>ROUND(I152*H152,2)</f>
        <v>0</v>
      </c>
      <c r="K152" s="182" t="s">
        <v>149</v>
      </c>
      <c r="L152" s="41"/>
      <c r="M152" s="187" t="s">
        <v>19</v>
      </c>
      <c r="N152" s="188" t="s">
        <v>47</v>
      </c>
      <c r="O152" s="66"/>
      <c r="P152" s="189">
        <f>O152*H152</f>
        <v>0</v>
      </c>
      <c r="Q152" s="189">
        <v>5.2199999999999998E-3</v>
      </c>
      <c r="R152" s="189">
        <f>Q152*H152</f>
        <v>3.9149999999999997E-2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339</v>
      </c>
      <c r="AT152" s="191" t="s">
        <v>145</v>
      </c>
      <c r="AU152" s="191" t="s">
        <v>86</v>
      </c>
      <c r="AY152" s="19" t="s">
        <v>142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339</v>
      </c>
      <c r="BM152" s="191" t="s">
        <v>4124</v>
      </c>
    </row>
    <row r="153" spans="1:65" s="2" customFormat="1" ht="11.25">
      <c r="A153" s="36"/>
      <c r="B153" s="37"/>
      <c r="C153" s="38"/>
      <c r="D153" s="193" t="s">
        <v>152</v>
      </c>
      <c r="E153" s="38"/>
      <c r="F153" s="194" t="s">
        <v>4125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152</v>
      </c>
      <c r="AU153" s="19" t="s">
        <v>86</v>
      </c>
    </row>
    <row r="154" spans="1:65" s="2" customFormat="1" ht="37.9" customHeight="1">
      <c r="A154" s="36"/>
      <c r="B154" s="37"/>
      <c r="C154" s="180" t="s">
        <v>478</v>
      </c>
      <c r="D154" s="180" t="s">
        <v>145</v>
      </c>
      <c r="E154" s="181" t="s">
        <v>4126</v>
      </c>
      <c r="F154" s="182" t="s">
        <v>4127</v>
      </c>
      <c r="G154" s="183" t="s">
        <v>414</v>
      </c>
      <c r="H154" s="184">
        <v>23.1</v>
      </c>
      <c r="I154" s="185"/>
      <c r="J154" s="186">
        <f>ROUND(I154*H154,2)</f>
        <v>0</v>
      </c>
      <c r="K154" s="182" t="s">
        <v>149</v>
      </c>
      <c r="L154" s="41"/>
      <c r="M154" s="187" t="s">
        <v>19</v>
      </c>
      <c r="N154" s="188" t="s">
        <v>47</v>
      </c>
      <c r="O154" s="66"/>
      <c r="P154" s="189">
        <f>O154*H154</f>
        <v>0</v>
      </c>
      <c r="Q154" s="189">
        <v>8.1700000000000002E-3</v>
      </c>
      <c r="R154" s="189">
        <f>Q154*H154</f>
        <v>0.18872700000000001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339</v>
      </c>
      <c r="AT154" s="191" t="s">
        <v>145</v>
      </c>
      <c r="AU154" s="191" t="s">
        <v>86</v>
      </c>
      <c r="AY154" s="19" t="s">
        <v>142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84</v>
      </c>
      <c r="BK154" s="192">
        <f>ROUND(I154*H154,2)</f>
        <v>0</v>
      </c>
      <c r="BL154" s="19" t="s">
        <v>339</v>
      </c>
      <c r="BM154" s="191" t="s">
        <v>4128</v>
      </c>
    </row>
    <row r="155" spans="1:65" s="2" customFormat="1" ht="11.25">
      <c r="A155" s="36"/>
      <c r="B155" s="37"/>
      <c r="C155" s="38"/>
      <c r="D155" s="193" t="s">
        <v>152</v>
      </c>
      <c r="E155" s="38"/>
      <c r="F155" s="194" t="s">
        <v>4129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152</v>
      </c>
      <c r="AU155" s="19" t="s">
        <v>86</v>
      </c>
    </row>
    <row r="156" spans="1:65" s="2" customFormat="1" ht="37.9" customHeight="1">
      <c r="A156" s="36"/>
      <c r="B156" s="37"/>
      <c r="C156" s="180" t="s">
        <v>487</v>
      </c>
      <c r="D156" s="180" t="s">
        <v>145</v>
      </c>
      <c r="E156" s="181" t="s">
        <v>4130</v>
      </c>
      <c r="F156" s="182" t="s">
        <v>4131</v>
      </c>
      <c r="G156" s="183" t="s">
        <v>514</v>
      </c>
      <c r="H156" s="184">
        <v>2</v>
      </c>
      <c r="I156" s="185"/>
      <c r="J156" s="186">
        <f>ROUND(I156*H156,2)</f>
        <v>0</v>
      </c>
      <c r="K156" s="182" t="s">
        <v>149</v>
      </c>
      <c r="L156" s="41"/>
      <c r="M156" s="187" t="s">
        <v>19</v>
      </c>
      <c r="N156" s="188" t="s">
        <v>47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339</v>
      </c>
      <c r="AT156" s="191" t="s">
        <v>145</v>
      </c>
      <c r="AU156" s="191" t="s">
        <v>86</v>
      </c>
      <c r="AY156" s="19" t="s">
        <v>142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84</v>
      </c>
      <c r="BK156" s="192">
        <f>ROUND(I156*H156,2)</f>
        <v>0</v>
      </c>
      <c r="BL156" s="19" t="s">
        <v>339</v>
      </c>
      <c r="BM156" s="191" t="s">
        <v>4132</v>
      </c>
    </row>
    <row r="157" spans="1:65" s="2" customFormat="1" ht="11.25">
      <c r="A157" s="36"/>
      <c r="B157" s="37"/>
      <c r="C157" s="38"/>
      <c r="D157" s="193" t="s">
        <v>152</v>
      </c>
      <c r="E157" s="38"/>
      <c r="F157" s="194" t="s">
        <v>4133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152</v>
      </c>
      <c r="AU157" s="19" t="s">
        <v>86</v>
      </c>
    </row>
    <row r="158" spans="1:65" s="2" customFormat="1" ht="16.5" customHeight="1">
      <c r="A158" s="36"/>
      <c r="B158" s="37"/>
      <c r="C158" s="228" t="s">
        <v>492</v>
      </c>
      <c r="D158" s="228" t="s">
        <v>351</v>
      </c>
      <c r="E158" s="229" t="s">
        <v>4134</v>
      </c>
      <c r="F158" s="230" t="s">
        <v>4135</v>
      </c>
      <c r="G158" s="231" t="s">
        <v>514</v>
      </c>
      <c r="H158" s="232">
        <v>1</v>
      </c>
      <c r="I158" s="233"/>
      <c r="J158" s="234">
        <f>ROUND(I158*H158,2)</f>
        <v>0</v>
      </c>
      <c r="K158" s="230" t="s">
        <v>19</v>
      </c>
      <c r="L158" s="235"/>
      <c r="M158" s="236" t="s">
        <v>19</v>
      </c>
      <c r="N158" s="237" t="s">
        <v>47</v>
      </c>
      <c r="O158" s="66"/>
      <c r="P158" s="189">
        <f>O158*H158</f>
        <v>0</v>
      </c>
      <c r="Q158" s="189">
        <v>1.6</v>
      </c>
      <c r="R158" s="189">
        <f>Q158*H158</f>
        <v>1.6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437</v>
      </c>
      <c r="AT158" s="191" t="s">
        <v>351</v>
      </c>
      <c r="AU158" s="191" t="s">
        <v>86</v>
      </c>
      <c r="AY158" s="19" t="s">
        <v>142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339</v>
      </c>
      <c r="BM158" s="191" t="s">
        <v>4136</v>
      </c>
    </row>
    <row r="159" spans="1:65" s="2" customFormat="1" ht="16.5" customHeight="1">
      <c r="A159" s="36"/>
      <c r="B159" s="37"/>
      <c r="C159" s="228" t="s">
        <v>498</v>
      </c>
      <c r="D159" s="228" t="s">
        <v>351</v>
      </c>
      <c r="E159" s="229" t="s">
        <v>4137</v>
      </c>
      <c r="F159" s="230" t="s">
        <v>4138</v>
      </c>
      <c r="G159" s="231" t="s">
        <v>514</v>
      </c>
      <c r="H159" s="232">
        <v>1</v>
      </c>
      <c r="I159" s="233"/>
      <c r="J159" s="234">
        <f>ROUND(I159*H159,2)</f>
        <v>0</v>
      </c>
      <c r="K159" s="230" t="s">
        <v>19</v>
      </c>
      <c r="L159" s="235"/>
      <c r="M159" s="236" t="s">
        <v>19</v>
      </c>
      <c r="N159" s="237" t="s">
        <v>47</v>
      </c>
      <c r="O159" s="66"/>
      <c r="P159" s="189">
        <f>O159*H159</f>
        <v>0</v>
      </c>
      <c r="Q159" s="189">
        <v>1.8</v>
      </c>
      <c r="R159" s="189">
        <f>Q159*H159</f>
        <v>1.8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437</v>
      </c>
      <c r="AT159" s="191" t="s">
        <v>351</v>
      </c>
      <c r="AU159" s="191" t="s">
        <v>86</v>
      </c>
      <c r="AY159" s="19" t="s">
        <v>142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84</v>
      </c>
      <c r="BK159" s="192">
        <f>ROUND(I159*H159,2)</f>
        <v>0</v>
      </c>
      <c r="BL159" s="19" t="s">
        <v>339</v>
      </c>
      <c r="BM159" s="191" t="s">
        <v>4139</v>
      </c>
    </row>
    <row r="160" spans="1:65" s="2" customFormat="1" ht="37.9" customHeight="1">
      <c r="A160" s="36"/>
      <c r="B160" s="37"/>
      <c r="C160" s="180" t="s">
        <v>505</v>
      </c>
      <c r="D160" s="180" t="s">
        <v>145</v>
      </c>
      <c r="E160" s="181" t="s">
        <v>4140</v>
      </c>
      <c r="F160" s="182" t="s">
        <v>4141</v>
      </c>
      <c r="G160" s="183" t="s">
        <v>514</v>
      </c>
      <c r="H160" s="184">
        <v>1</v>
      </c>
      <c r="I160" s="185"/>
      <c r="J160" s="186">
        <f>ROUND(I160*H160,2)</f>
        <v>0</v>
      </c>
      <c r="K160" s="182" t="s">
        <v>149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339</v>
      </c>
      <c r="AT160" s="191" t="s">
        <v>145</v>
      </c>
      <c r="AU160" s="191" t="s">
        <v>86</v>
      </c>
      <c r="AY160" s="19" t="s">
        <v>142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339</v>
      </c>
      <c r="BM160" s="191" t="s">
        <v>4142</v>
      </c>
    </row>
    <row r="161" spans="1:65" s="2" customFormat="1" ht="11.25">
      <c r="A161" s="36"/>
      <c r="B161" s="37"/>
      <c r="C161" s="38"/>
      <c r="D161" s="193" t="s">
        <v>152</v>
      </c>
      <c r="E161" s="38"/>
      <c r="F161" s="194" t="s">
        <v>4143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152</v>
      </c>
      <c r="AU161" s="19" t="s">
        <v>86</v>
      </c>
    </row>
    <row r="162" spans="1:65" s="2" customFormat="1" ht="16.5" customHeight="1">
      <c r="A162" s="36"/>
      <c r="B162" s="37"/>
      <c r="C162" s="228" t="s">
        <v>511</v>
      </c>
      <c r="D162" s="228" t="s">
        <v>351</v>
      </c>
      <c r="E162" s="229" t="s">
        <v>4144</v>
      </c>
      <c r="F162" s="230" t="s">
        <v>4145</v>
      </c>
      <c r="G162" s="231" t="s">
        <v>514</v>
      </c>
      <c r="H162" s="232">
        <v>1</v>
      </c>
      <c r="I162" s="233"/>
      <c r="J162" s="234">
        <f>ROUND(I162*H162,2)</f>
        <v>0</v>
      </c>
      <c r="K162" s="230" t="s">
        <v>19</v>
      </c>
      <c r="L162" s="235"/>
      <c r="M162" s="236" t="s">
        <v>19</v>
      </c>
      <c r="N162" s="237" t="s">
        <v>47</v>
      </c>
      <c r="O162" s="66"/>
      <c r="P162" s="189">
        <f>O162*H162</f>
        <v>0</v>
      </c>
      <c r="Q162" s="189">
        <v>2</v>
      </c>
      <c r="R162" s="189">
        <f>Q162*H162</f>
        <v>2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437</v>
      </c>
      <c r="AT162" s="191" t="s">
        <v>351</v>
      </c>
      <c r="AU162" s="191" t="s">
        <v>86</v>
      </c>
      <c r="AY162" s="19" t="s">
        <v>142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84</v>
      </c>
      <c r="BK162" s="192">
        <f>ROUND(I162*H162,2)</f>
        <v>0</v>
      </c>
      <c r="BL162" s="19" t="s">
        <v>339</v>
      </c>
      <c r="BM162" s="191" t="s">
        <v>4146</v>
      </c>
    </row>
    <row r="163" spans="1:65" s="2" customFormat="1" ht="33" customHeight="1">
      <c r="A163" s="36"/>
      <c r="B163" s="37"/>
      <c r="C163" s="180" t="s">
        <v>518</v>
      </c>
      <c r="D163" s="180" t="s">
        <v>145</v>
      </c>
      <c r="E163" s="181" t="s">
        <v>4147</v>
      </c>
      <c r="F163" s="182" t="s">
        <v>4148</v>
      </c>
      <c r="G163" s="183" t="s">
        <v>514</v>
      </c>
      <c r="H163" s="184">
        <v>2</v>
      </c>
      <c r="I163" s="185"/>
      <c r="J163" s="186">
        <f>ROUND(I163*H163,2)</f>
        <v>0</v>
      </c>
      <c r="K163" s="182" t="s">
        <v>149</v>
      </c>
      <c r="L163" s="41"/>
      <c r="M163" s="187" t="s">
        <v>19</v>
      </c>
      <c r="N163" s="188" t="s">
        <v>47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339</v>
      </c>
      <c r="AT163" s="191" t="s">
        <v>145</v>
      </c>
      <c r="AU163" s="191" t="s">
        <v>86</v>
      </c>
      <c r="AY163" s="19" t="s">
        <v>142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84</v>
      </c>
      <c r="BK163" s="192">
        <f>ROUND(I163*H163,2)</f>
        <v>0</v>
      </c>
      <c r="BL163" s="19" t="s">
        <v>339</v>
      </c>
      <c r="BM163" s="191" t="s">
        <v>4149</v>
      </c>
    </row>
    <row r="164" spans="1:65" s="2" customFormat="1" ht="11.25">
      <c r="A164" s="36"/>
      <c r="B164" s="37"/>
      <c r="C164" s="38"/>
      <c r="D164" s="193" t="s">
        <v>152</v>
      </c>
      <c r="E164" s="38"/>
      <c r="F164" s="194" t="s">
        <v>4150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152</v>
      </c>
      <c r="AU164" s="19" t="s">
        <v>86</v>
      </c>
    </row>
    <row r="165" spans="1:65" s="2" customFormat="1" ht="195.2" customHeight="1">
      <c r="A165" s="36"/>
      <c r="B165" s="37"/>
      <c r="C165" s="228" t="s">
        <v>525</v>
      </c>
      <c r="D165" s="228" t="s">
        <v>351</v>
      </c>
      <c r="E165" s="229" t="s">
        <v>4151</v>
      </c>
      <c r="F165" s="230" t="s">
        <v>4152</v>
      </c>
      <c r="G165" s="231" t="s">
        <v>3401</v>
      </c>
      <c r="H165" s="232">
        <v>1</v>
      </c>
      <c r="I165" s="233"/>
      <c r="J165" s="234">
        <f>ROUND(I165*H165,2)</f>
        <v>0</v>
      </c>
      <c r="K165" s="230" t="s">
        <v>19</v>
      </c>
      <c r="L165" s="235"/>
      <c r="M165" s="236" t="s">
        <v>19</v>
      </c>
      <c r="N165" s="237" t="s">
        <v>47</v>
      </c>
      <c r="O165" s="66"/>
      <c r="P165" s="189">
        <f>O165*H165</f>
        <v>0</v>
      </c>
      <c r="Q165" s="189">
        <v>1250</v>
      </c>
      <c r="R165" s="189">
        <f>Q165*H165</f>
        <v>1250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437</v>
      </c>
      <c r="AT165" s="191" t="s">
        <v>351</v>
      </c>
      <c r="AU165" s="191" t="s">
        <v>86</v>
      </c>
      <c r="AY165" s="19" t="s">
        <v>142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84</v>
      </c>
      <c r="BK165" s="192">
        <f>ROUND(I165*H165,2)</f>
        <v>0</v>
      </c>
      <c r="BL165" s="19" t="s">
        <v>339</v>
      </c>
      <c r="BM165" s="191" t="s">
        <v>4153</v>
      </c>
    </row>
    <row r="166" spans="1:65" s="2" customFormat="1" ht="219.4" customHeight="1">
      <c r="A166" s="36"/>
      <c r="B166" s="37"/>
      <c r="C166" s="228" t="s">
        <v>527</v>
      </c>
      <c r="D166" s="228" t="s">
        <v>351</v>
      </c>
      <c r="E166" s="229" t="s">
        <v>4154</v>
      </c>
      <c r="F166" s="230" t="s">
        <v>4155</v>
      </c>
      <c r="G166" s="231" t="s">
        <v>3401</v>
      </c>
      <c r="H166" s="232">
        <v>1</v>
      </c>
      <c r="I166" s="233"/>
      <c r="J166" s="234">
        <f>ROUND(I166*H166,2)</f>
        <v>0</v>
      </c>
      <c r="K166" s="230" t="s">
        <v>19</v>
      </c>
      <c r="L166" s="235"/>
      <c r="M166" s="236" t="s">
        <v>19</v>
      </c>
      <c r="N166" s="237" t="s">
        <v>47</v>
      </c>
      <c r="O166" s="66"/>
      <c r="P166" s="189">
        <f>O166*H166</f>
        <v>0</v>
      </c>
      <c r="Q166" s="189">
        <v>369</v>
      </c>
      <c r="R166" s="189">
        <f>Q166*H166</f>
        <v>369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437</v>
      </c>
      <c r="AT166" s="191" t="s">
        <v>351</v>
      </c>
      <c r="AU166" s="191" t="s">
        <v>86</v>
      </c>
      <c r="AY166" s="19" t="s">
        <v>142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84</v>
      </c>
      <c r="BK166" s="192">
        <f>ROUND(I166*H166,2)</f>
        <v>0</v>
      </c>
      <c r="BL166" s="19" t="s">
        <v>339</v>
      </c>
      <c r="BM166" s="191" t="s">
        <v>4156</v>
      </c>
    </row>
    <row r="167" spans="1:65" s="2" customFormat="1" ht="21.75" customHeight="1">
      <c r="A167" s="36"/>
      <c r="B167" s="37"/>
      <c r="C167" s="180" t="s">
        <v>533</v>
      </c>
      <c r="D167" s="180" t="s">
        <v>145</v>
      </c>
      <c r="E167" s="181" t="s">
        <v>4157</v>
      </c>
      <c r="F167" s="182" t="s">
        <v>4158</v>
      </c>
      <c r="G167" s="183" t="s">
        <v>514</v>
      </c>
      <c r="H167" s="184">
        <v>4</v>
      </c>
      <c r="I167" s="185"/>
      <c r="J167" s="186">
        <f>ROUND(I167*H167,2)</f>
        <v>0</v>
      </c>
      <c r="K167" s="182" t="s">
        <v>149</v>
      </c>
      <c r="L167" s="41"/>
      <c r="M167" s="187" t="s">
        <v>19</v>
      </c>
      <c r="N167" s="188" t="s">
        <v>47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339</v>
      </c>
      <c r="AT167" s="191" t="s">
        <v>145</v>
      </c>
      <c r="AU167" s="191" t="s">
        <v>86</v>
      </c>
      <c r="AY167" s="19" t="s">
        <v>142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84</v>
      </c>
      <c r="BK167" s="192">
        <f>ROUND(I167*H167,2)</f>
        <v>0</v>
      </c>
      <c r="BL167" s="19" t="s">
        <v>339</v>
      </c>
      <c r="BM167" s="191" t="s">
        <v>4159</v>
      </c>
    </row>
    <row r="168" spans="1:65" s="2" customFormat="1" ht="11.25">
      <c r="A168" s="36"/>
      <c r="B168" s="37"/>
      <c r="C168" s="38"/>
      <c r="D168" s="193" t="s">
        <v>152</v>
      </c>
      <c r="E168" s="38"/>
      <c r="F168" s="194" t="s">
        <v>4160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152</v>
      </c>
      <c r="AU168" s="19" t="s">
        <v>86</v>
      </c>
    </row>
    <row r="169" spans="1:65" s="2" customFormat="1" ht="24.2" customHeight="1">
      <c r="A169" s="36"/>
      <c r="B169" s="37"/>
      <c r="C169" s="180" t="s">
        <v>539</v>
      </c>
      <c r="D169" s="180" t="s">
        <v>145</v>
      </c>
      <c r="E169" s="181" t="s">
        <v>4161</v>
      </c>
      <c r="F169" s="182" t="s">
        <v>4162</v>
      </c>
      <c r="G169" s="183" t="s">
        <v>514</v>
      </c>
      <c r="H169" s="184">
        <v>10</v>
      </c>
      <c r="I169" s="185"/>
      <c r="J169" s="186">
        <f>ROUND(I169*H169,2)</f>
        <v>0</v>
      </c>
      <c r="K169" s="182" t="s">
        <v>149</v>
      </c>
      <c r="L169" s="41"/>
      <c r="M169" s="187" t="s">
        <v>19</v>
      </c>
      <c r="N169" s="188" t="s">
        <v>47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339</v>
      </c>
      <c r="AT169" s="191" t="s">
        <v>145</v>
      </c>
      <c r="AU169" s="191" t="s">
        <v>86</v>
      </c>
      <c r="AY169" s="19" t="s">
        <v>142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84</v>
      </c>
      <c r="BK169" s="192">
        <f>ROUND(I169*H169,2)</f>
        <v>0</v>
      </c>
      <c r="BL169" s="19" t="s">
        <v>339</v>
      </c>
      <c r="BM169" s="191" t="s">
        <v>4163</v>
      </c>
    </row>
    <row r="170" spans="1:65" s="2" customFormat="1" ht="11.25">
      <c r="A170" s="36"/>
      <c r="B170" s="37"/>
      <c r="C170" s="38"/>
      <c r="D170" s="193" t="s">
        <v>152</v>
      </c>
      <c r="E170" s="38"/>
      <c r="F170" s="194" t="s">
        <v>4164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152</v>
      </c>
      <c r="AU170" s="19" t="s">
        <v>86</v>
      </c>
    </row>
    <row r="171" spans="1:65" s="2" customFormat="1" ht="24.2" customHeight="1">
      <c r="A171" s="36"/>
      <c r="B171" s="37"/>
      <c r="C171" s="180" t="s">
        <v>545</v>
      </c>
      <c r="D171" s="180" t="s">
        <v>145</v>
      </c>
      <c r="E171" s="181" t="s">
        <v>4165</v>
      </c>
      <c r="F171" s="182" t="s">
        <v>4166</v>
      </c>
      <c r="G171" s="183" t="s">
        <v>514</v>
      </c>
      <c r="H171" s="184">
        <v>1</v>
      </c>
      <c r="I171" s="185"/>
      <c r="J171" s="186">
        <f>ROUND(I171*H171,2)</f>
        <v>0</v>
      </c>
      <c r="K171" s="182" t="s">
        <v>149</v>
      </c>
      <c r="L171" s="41"/>
      <c r="M171" s="187" t="s">
        <v>19</v>
      </c>
      <c r="N171" s="188" t="s">
        <v>47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339</v>
      </c>
      <c r="AT171" s="191" t="s">
        <v>145</v>
      </c>
      <c r="AU171" s="191" t="s">
        <v>86</v>
      </c>
      <c r="AY171" s="19" t="s">
        <v>142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84</v>
      </c>
      <c r="BK171" s="192">
        <f>ROUND(I171*H171,2)</f>
        <v>0</v>
      </c>
      <c r="BL171" s="19" t="s">
        <v>339</v>
      </c>
      <c r="BM171" s="191" t="s">
        <v>4167</v>
      </c>
    </row>
    <row r="172" spans="1:65" s="2" customFormat="1" ht="11.25">
      <c r="A172" s="36"/>
      <c r="B172" s="37"/>
      <c r="C172" s="38"/>
      <c r="D172" s="193" t="s">
        <v>152</v>
      </c>
      <c r="E172" s="38"/>
      <c r="F172" s="194" t="s">
        <v>4168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152</v>
      </c>
      <c r="AU172" s="19" t="s">
        <v>86</v>
      </c>
    </row>
    <row r="173" spans="1:65" s="2" customFormat="1" ht="38.65" customHeight="1">
      <c r="A173" s="36"/>
      <c r="B173" s="37"/>
      <c r="C173" s="228" t="s">
        <v>551</v>
      </c>
      <c r="D173" s="228" t="s">
        <v>351</v>
      </c>
      <c r="E173" s="229" t="s">
        <v>4169</v>
      </c>
      <c r="F173" s="230" t="s">
        <v>4170</v>
      </c>
      <c r="G173" s="231" t="s">
        <v>3401</v>
      </c>
      <c r="H173" s="232">
        <v>1</v>
      </c>
      <c r="I173" s="233"/>
      <c r="J173" s="234">
        <f>ROUND(I173*H173,2)</f>
        <v>0</v>
      </c>
      <c r="K173" s="230" t="s">
        <v>19</v>
      </c>
      <c r="L173" s="235"/>
      <c r="M173" s="236" t="s">
        <v>19</v>
      </c>
      <c r="N173" s="237" t="s">
        <v>47</v>
      </c>
      <c r="O173" s="66"/>
      <c r="P173" s="189">
        <f>O173*H173</f>
        <v>0</v>
      </c>
      <c r="Q173" s="189">
        <v>39</v>
      </c>
      <c r="R173" s="189">
        <f>Q173*H173</f>
        <v>39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437</v>
      </c>
      <c r="AT173" s="191" t="s">
        <v>351</v>
      </c>
      <c r="AU173" s="191" t="s">
        <v>86</v>
      </c>
      <c r="AY173" s="19" t="s">
        <v>142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339</v>
      </c>
      <c r="BM173" s="191" t="s">
        <v>4171</v>
      </c>
    </row>
    <row r="174" spans="1:65" s="2" customFormat="1" ht="24.95" customHeight="1">
      <c r="A174" s="36"/>
      <c r="B174" s="37"/>
      <c r="C174" s="228" t="s">
        <v>558</v>
      </c>
      <c r="D174" s="228" t="s">
        <v>351</v>
      </c>
      <c r="E174" s="229" t="s">
        <v>4172</v>
      </c>
      <c r="F174" s="230" t="s">
        <v>4173</v>
      </c>
      <c r="G174" s="231" t="s">
        <v>3401</v>
      </c>
      <c r="H174" s="232">
        <v>1</v>
      </c>
      <c r="I174" s="233"/>
      <c r="J174" s="234">
        <f>ROUND(I174*H174,2)</f>
        <v>0</v>
      </c>
      <c r="K174" s="230" t="s">
        <v>19</v>
      </c>
      <c r="L174" s="235"/>
      <c r="M174" s="236" t="s">
        <v>19</v>
      </c>
      <c r="N174" s="237" t="s">
        <v>47</v>
      </c>
      <c r="O174" s="66"/>
      <c r="P174" s="189">
        <f>O174*H174</f>
        <v>0</v>
      </c>
      <c r="Q174" s="189">
        <v>3</v>
      </c>
      <c r="R174" s="189">
        <f>Q174*H174</f>
        <v>3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437</v>
      </c>
      <c r="AT174" s="191" t="s">
        <v>351</v>
      </c>
      <c r="AU174" s="191" t="s">
        <v>86</v>
      </c>
      <c r="AY174" s="19" t="s">
        <v>142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84</v>
      </c>
      <c r="BK174" s="192">
        <f>ROUND(I174*H174,2)</f>
        <v>0</v>
      </c>
      <c r="BL174" s="19" t="s">
        <v>339</v>
      </c>
      <c r="BM174" s="191" t="s">
        <v>4174</v>
      </c>
    </row>
    <row r="175" spans="1:65" s="2" customFormat="1" ht="24.2" customHeight="1">
      <c r="A175" s="36"/>
      <c r="B175" s="37"/>
      <c r="C175" s="180" t="s">
        <v>563</v>
      </c>
      <c r="D175" s="180" t="s">
        <v>145</v>
      </c>
      <c r="E175" s="181" t="s">
        <v>4175</v>
      </c>
      <c r="F175" s="182" t="s">
        <v>4176</v>
      </c>
      <c r="G175" s="183" t="s">
        <v>514</v>
      </c>
      <c r="H175" s="184">
        <v>1</v>
      </c>
      <c r="I175" s="185"/>
      <c r="J175" s="186">
        <f>ROUND(I175*H175,2)</f>
        <v>0</v>
      </c>
      <c r="K175" s="182" t="s">
        <v>149</v>
      </c>
      <c r="L175" s="41"/>
      <c r="M175" s="187" t="s">
        <v>19</v>
      </c>
      <c r="N175" s="188" t="s">
        <v>47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339</v>
      </c>
      <c r="AT175" s="191" t="s">
        <v>145</v>
      </c>
      <c r="AU175" s="191" t="s">
        <v>86</v>
      </c>
      <c r="AY175" s="19" t="s">
        <v>142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84</v>
      </c>
      <c r="BK175" s="192">
        <f>ROUND(I175*H175,2)</f>
        <v>0</v>
      </c>
      <c r="BL175" s="19" t="s">
        <v>339</v>
      </c>
      <c r="BM175" s="191" t="s">
        <v>4177</v>
      </c>
    </row>
    <row r="176" spans="1:65" s="2" customFormat="1" ht="11.25">
      <c r="A176" s="36"/>
      <c r="B176" s="37"/>
      <c r="C176" s="38"/>
      <c r="D176" s="193" t="s">
        <v>152</v>
      </c>
      <c r="E176" s="38"/>
      <c r="F176" s="194" t="s">
        <v>4178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152</v>
      </c>
      <c r="AU176" s="19" t="s">
        <v>86</v>
      </c>
    </row>
    <row r="177" spans="1:65" s="2" customFormat="1" ht="38.65" customHeight="1">
      <c r="A177" s="36"/>
      <c r="B177" s="37"/>
      <c r="C177" s="228" t="s">
        <v>569</v>
      </c>
      <c r="D177" s="228" t="s">
        <v>351</v>
      </c>
      <c r="E177" s="229" t="s">
        <v>4179</v>
      </c>
      <c r="F177" s="230" t="s">
        <v>4180</v>
      </c>
      <c r="G177" s="231" t="s">
        <v>3401</v>
      </c>
      <c r="H177" s="232">
        <v>1</v>
      </c>
      <c r="I177" s="233"/>
      <c r="J177" s="234">
        <f>ROUND(I177*H177,2)</f>
        <v>0</v>
      </c>
      <c r="K177" s="230" t="s">
        <v>19</v>
      </c>
      <c r="L177" s="235"/>
      <c r="M177" s="236" t="s">
        <v>19</v>
      </c>
      <c r="N177" s="237" t="s">
        <v>47</v>
      </c>
      <c r="O177" s="66"/>
      <c r="P177" s="189">
        <f>O177*H177</f>
        <v>0</v>
      </c>
      <c r="Q177" s="189">
        <v>61</v>
      </c>
      <c r="R177" s="189">
        <f>Q177*H177</f>
        <v>61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437</v>
      </c>
      <c r="AT177" s="191" t="s">
        <v>351</v>
      </c>
      <c r="AU177" s="191" t="s">
        <v>86</v>
      </c>
      <c r="AY177" s="19" t="s">
        <v>142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84</v>
      </c>
      <c r="BK177" s="192">
        <f>ROUND(I177*H177,2)</f>
        <v>0</v>
      </c>
      <c r="BL177" s="19" t="s">
        <v>339</v>
      </c>
      <c r="BM177" s="191" t="s">
        <v>4181</v>
      </c>
    </row>
    <row r="178" spans="1:65" s="2" customFormat="1" ht="38.65" customHeight="1">
      <c r="A178" s="36"/>
      <c r="B178" s="37"/>
      <c r="C178" s="228" t="s">
        <v>574</v>
      </c>
      <c r="D178" s="228" t="s">
        <v>351</v>
      </c>
      <c r="E178" s="229" t="s">
        <v>4182</v>
      </c>
      <c r="F178" s="230" t="s">
        <v>4183</v>
      </c>
      <c r="G178" s="231" t="s">
        <v>3401</v>
      </c>
      <c r="H178" s="232">
        <v>1</v>
      </c>
      <c r="I178" s="233"/>
      <c r="J178" s="234">
        <f>ROUND(I178*H178,2)</f>
        <v>0</v>
      </c>
      <c r="K178" s="230" t="s">
        <v>19</v>
      </c>
      <c r="L178" s="235"/>
      <c r="M178" s="236" t="s">
        <v>19</v>
      </c>
      <c r="N178" s="237" t="s">
        <v>47</v>
      </c>
      <c r="O178" s="66"/>
      <c r="P178" s="189">
        <f>O178*H178</f>
        <v>0</v>
      </c>
      <c r="Q178" s="189">
        <v>3</v>
      </c>
      <c r="R178" s="189">
        <f>Q178*H178</f>
        <v>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437</v>
      </c>
      <c r="AT178" s="191" t="s">
        <v>351</v>
      </c>
      <c r="AU178" s="191" t="s">
        <v>86</v>
      </c>
      <c r="AY178" s="19" t="s">
        <v>142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84</v>
      </c>
      <c r="BK178" s="192">
        <f>ROUND(I178*H178,2)</f>
        <v>0</v>
      </c>
      <c r="BL178" s="19" t="s">
        <v>339</v>
      </c>
      <c r="BM178" s="191" t="s">
        <v>4184</v>
      </c>
    </row>
    <row r="179" spans="1:65" s="2" customFormat="1" ht="24.2" customHeight="1">
      <c r="A179" s="36"/>
      <c r="B179" s="37"/>
      <c r="C179" s="180" t="s">
        <v>578</v>
      </c>
      <c r="D179" s="180" t="s">
        <v>145</v>
      </c>
      <c r="E179" s="181" t="s">
        <v>4185</v>
      </c>
      <c r="F179" s="182" t="s">
        <v>4186</v>
      </c>
      <c r="G179" s="183" t="s">
        <v>414</v>
      </c>
      <c r="H179" s="184">
        <v>4</v>
      </c>
      <c r="I179" s="185"/>
      <c r="J179" s="186">
        <f>ROUND(I179*H179,2)</f>
        <v>0</v>
      </c>
      <c r="K179" s="182" t="s">
        <v>149</v>
      </c>
      <c r="L179" s="41"/>
      <c r="M179" s="187" t="s">
        <v>19</v>
      </c>
      <c r="N179" s="188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339</v>
      </c>
      <c r="AT179" s="191" t="s">
        <v>145</v>
      </c>
      <c r="AU179" s="191" t="s">
        <v>86</v>
      </c>
      <c r="AY179" s="19" t="s">
        <v>142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339</v>
      </c>
      <c r="BM179" s="191" t="s">
        <v>4187</v>
      </c>
    </row>
    <row r="180" spans="1:65" s="2" customFormat="1" ht="11.25">
      <c r="A180" s="36"/>
      <c r="B180" s="37"/>
      <c r="C180" s="38"/>
      <c r="D180" s="193" t="s">
        <v>152</v>
      </c>
      <c r="E180" s="38"/>
      <c r="F180" s="194" t="s">
        <v>4188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152</v>
      </c>
      <c r="AU180" s="19" t="s">
        <v>86</v>
      </c>
    </row>
    <row r="181" spans="1:65" s="2" customFormat="1" ht="24.2" customHeight="1">
      <c r="A181" s="36"/>
      <c r="B181" s="37"/>
      <c r="C181" s="228" t="s">
        <v>583</v>
      </c>
      <c r="D181" s="228" t="s">
        <v>351</v>
      </c>
      <c r="E181" s="229" t="s">
        <v>4189</v>
      </c>
      <c r="F181" s="230" t="s">
        <v>4190</v>
      </c>
      <c r="G181" s="231" t="s">
        <v>414</v>
      </c>
      <c r="H181" s="232">
        <v>4</v>
      </c>
      <c r="I181" s="233"/>
      <c r="J181" s="234">
        <f>ROUND(I181*H181,2)</f>
        <v>0</v>
      </c>
      <c r="K181" s="230" t="s">
        <v>149</v>
      </c>
      <c r="L181" s="235"/>
      <c r="M181" s="236" t="s">
        <v>19</v>
      </c>
      <c r="N181" s="237" t="s">
        <v>47</v>
      </c>
      <c r="O181" s="66"/>
      <c r="P181" s="189">
        <f>O181*H181</f>
        <v>0</v>
      </c>
      <c r="Q181" s="189">
        <v>8.0000000000000004E-4</v>
      </c>
      <c r="R181" s="189">
        <f>Q181*H181</f>
        <v>3.2000000000000002E-3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437</v>
      </c>
      <c r="AT181" s="191" t="s">
        <v>351</v>
      </c>
      <c r="AU181" s="191" t="s">
        <v>86</v>
      </c>
      <c r="AY181" s="19" t="s">
        <v>142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84</v>
      </c>
      <c r="BK181" s="192">
        <f>ROUND(I181*H181,2)</f>
        <v>0</v>
      </c>
      <c r="BL181" s="19" t="s">
        <v>339</v>
      </c>
      <c r="BM181" s="191" t="s">
        <v>4191</v>
      </c>
    </row>
    <row r="182" spans="1:65" s="13" customFormat="1" ht="11.25">
      <c r="B182" s="206"/>
      <c r="C182" s="207"/>
      <c r="D182" s="198" t="s">
        <v>254</v>
      </c>
      <c r="E182" s="207"/>
      <c r="F182" s="209" t="s">
        <v>4192</v>
      </c>
      <c r="G182" s="207"/>
      <c r="H182" s="210">
        <v>4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254</v>
      </c>
      <c r="AU182" s="216" t="s">
        <v>86</v>
      </c>
      <c r="AV182" s="13" t="s">
        <v>86</v>
      </c>
      <c r="AW182" s="13" t="s">
        <v>4</v>
      </c>
      <c r="AX182" s="13" t="s">
        <v>84</v>
      </c>
      <c r="AY182" s="216" t="s">
        <v>142</v>
      </c>
    </row>
    <row r="183" spans="1:65" s="2" customFormat="1" ht="33" customHeight="1">
      <c r="A183" s="36"/>
      <c r="B183" s="37"/>
      <c r="C183" s="180" t="s">
        <v>587</v>
      </c>
      <c r="D183" s="180" t="s">
        <v>145</v>
      </c>
      <c r="E183" s="181" t="s">
        <v>4193</v>
      </c>
      <c r="F183" s="182" t="s">
        <v>4194</v>
      </c>
      <c r="G183" s="183" t="s">
        <v>414</v>
      </c>
      <c r="H183" s="184">
        <v>4</v>
      </c>
      <c r="I183" s="185"/>
      <c r="J183" s="186">
        <f>ROUND(I183*H183,2)</f>
        <v>0</v>
      </c>
      <c r="K183" s="182" t="s">
        <v>149</v>
      </c>
      <c r="L183" s="41"/>
      <c r="M183" s="187" t="s">
        <v>19</v>
      </c>
      <c r="N183" s="188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339</v>
      </c>
      <c r="AT183" s="191" t="s">
        <v>145</v>
      </c>
      <c r="AU183" s="191" t="s">
        <v>86</v>
      </c>
      <c r="AY183" s="19" t="s">
        <v>142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339</v>
      </c>
      <c r="BM183" s="191" t="s">
        <v>4195</v>
      </c>
    </row>
    <row r="184" spans="1:65" s="2" customFormat="1" ht="11.25">
      <c r="A184" s="36"/>
      <c r="B184" s="37"/>
      <c r="C184" s="38"/>
      <c r="D184" s="193" t="s">
        <v>152</v>
      </c>
      <c r="E184" s="38"/>
      <c r="F184" s="194" t="s">
        <v>4196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152</v>
      </c>
      <c r="AU184" s="19" t="s">
        <v>86</v>
      </c>
    </row>
    <row r="185" spans="1:65" s="2" customFormat="1" ht="24.2" customHeight="1">
      <c r="A185" s="36"/>
      <c r="B185" s="37"/>
      <c r="C185" s="228" t="s">
        <v>591</v>
      </c>
      <c r="D185" s="228" t="s">
        <v>351</v>
      </c>
      <c r="E185" s="229" t="s">
        <v>4197</v>
      </c>
      <c r="F185" s="230" t="s">
        <v>4198</v>
      </c>
      <c r="G185" s="231" t="s">
        <v>414</v>
      </c>
      <c r="H185" s="232">
        <v>4</v>
      </c>
      <c r="I185" s="233"/>
      <c r="J185" s="234">
        <f>ROUND(I185*H185,2)</f>
        <v>0</v>
      </c>
      <c r="K185" s="230" t="s">
        <v>149</v>
      </c>
      <c r="L185" s="235"/>
      <c r="M185" s="236" t="s">
        <v>19</v>
      </c>
      <c r="N185" s="237" t="s">
        <v>47</v>
      </c>
      <c r="O185" s="66"/>
      <c r="P185" s="189">
        <f>O185*H185</f>
        <v>0</v>
      </c>
      <c r="Q185" s="189">
        <v>1.6000000000000001E-3</v>
      </c>
      <c r="R185" s="189">
        <f>Q185*H185</f>
        <v>6.4000000000000003E-3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437</v>
      </c>
      <c r="AT185" s="191" t="s">
        <v>351</v>
      </c>
      <c r="AU185" s="191" t="s">
        <v>86</v>
      </c>
      <c r="AY185" s="19" t="s">
        <v>142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84</v>
      </c>
      <c r="BK185" s="192">
        <f>ROUND(I185*H185,2)</f>
        <v>0</v>
      </c>
      <c r="BL185" s="19" t="s">
        <v>339</v>
      </c>
      <c r="BM185" s="191" t="s">
        <v>4199</v>
      </c>
    </row>
    <row r="186" spans="1:65" s="13" customFormat="1" ht="11.25">
      <c r="B186" s="206"/>
      <c r="C186" s="207"/>
      <c r="D186" s="198" t="s">
        <v>254</v>
      </c>
      <c r="E186" s="207"/>
      <c r="F186" s="209" t="s">
        <v>4192</v>
      </c>
      <c r="G186" s="207"/>
      <c r="H186" s="210">
        <v>4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254</v>
      </c>
      <c r="AU186" s="216" t="s">
        <v>86</v>
      </c>
      <c r="AV186" s="13" t="s">
        <v>86</v>
      </c>
      <c r="AW186" s="13" t="s">
        <v>4</v>
      </c>
      <c r="AX186" s="13" t="s">
        <v>84</v>
      </c>
      <c r="AY186" s="216" t="s">
        <v>142</v>
      </c>
    </row>
    <row r="187" spans="1:65" s="2" customFormat="1" ht="44.25" customHeight="1">
      <c r="A187" s="36"/>
      <c r="B187" s="37"/>
      <c r="C187" s="180" t="s">
        <v>596</v>
      </c>
      <c r="D187" s="180" t="s">
        <v>145</v>
      </c>
      <c r="E187" s="181" t="s">
        <v>4200</v>
      </c>
      <c r="F187" s="182" t="s">
        <v>4201</v>
      </c>
      <c r="G187" s="183" t="s">
        <v>3260</v>
      </c>
      <c r="H187" s="252"/>
      <c r="I187" s="185"/>
      <c r="J187" s="186">
        <f>ROUND(I187*H187,2)</f>
        <v>0</v>
      </c>
      <c r="K187" s="182" t="s">
        <v>149</v>
      </c>
      <c r="L187" s="41"/>
      <c r="M187" s="187" t="s">
        <v>19</v>
      </c>
      <c r="N187" s="188" t="s">
        <v>47</v>
      </c>
      <c r="O187" s="6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339</v>
      </c>
      <c r="AT187" s="191" t="s">
        <v>145</v>
      </c>
      <c r="AU187" s="191" t="s">
        <v>86</v>
      </c>
      <c r="AY187" s="19" t="s">
        <v>142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84</v>
      </c>
      <c r="BK187" s="192">
        <f>ROUND(I187*H187,2)</f>
        <v>0</v>
      </c>
      <c r="BL187" s="19" t="s">
        <v>339</v>
      </c>
      <c r="BM187" s="191" t="s">
        <v>4202</v>
      </c>
    </row>
    <row r="188" spans="1:65" s="2" customFormat="1" ht="11.25">
      <c r="A188" s="36"/>
      <c r="B188" s="37"/>
      <c r="C188" s="38"/>
      <c r="D188" s="193" t="s">
        <v>152</v>
      </c>
      <c r="E188" s="38"/>
      <c r="F188" s="194" t="s">
        <v>4203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152</v>
      </c>
      <c r="AU188" s="19" t="s">
        <v>86</v>
      </c>
    </row>
    <row r="189" spans="1:65" s="12" customFormat="1" ht="22.9" customHeight="1">
      <c r="B189" s="164"/>
      <c r="C189" s="165"/>
      <c r="D189" s="166" t="s">
        <v>75</v>
      </c>
      <c r="E189" s="178" t="s">
        <v>2264</v>
      </c>
      <c r="F189" s="178" t="s">
        <v>2265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SUM(P190:P192)</f>
        <v>0</v>
      </c>
      <c r="Q189" s="172"/>
      <c r="R189" s="173">
        <f>SUM(R190:R192)</f>
        <v>6.0021599999999999</v>
      </c>
      <c r="S189" s="172"/>
      <c r="T189" s="174">
        <f>SUM(T190:T192)</f>
        <v>0</v>
      </c>
      <c r="AR189" s="175" t="s">
        <v>86</v>
      </c>
      <c r="AT189" s="176" t="s">
        <v>75</v>
      </c>
      <c r="AU189" s="176" t="s">
        <v>84</v>
      </c>
      <c r="AY189" s="175" t="s">
        <v>142</v>
      </c>
      <c r="BK189" s="177">
        <f>SUM(BK190:BK192)</f>
        <v>0</v>
      </c>
    </row>
    <row r="190" spans="1:65" s="2" customFormat="1" ht="24.2" customHeight="1">
      <c r="A190" s="36"/>
      <c r="B190" s="37"/>
      <c r="C190" s="180" t="s">
        <v>602</v>
      </c>
      <c r="D190" s="180" t="s">
        <v>145</v>
      </c>
      <c r="E190" s="181" t="s">
        <v>4204</v>
      </c>
      <c r="F190" s="182" t="s">
        <v>4205</v>
      </c>
      <c r="G190" s="183" t="s">
        <v>369</v>
      </c>
      <c r="H190" s="184">
        <v>36</v>
      </c>
      <c r="I190" s="185"/>
      <c r="J190" s="186">
        <f>ROUND(I190*H190,2)</f>
        <v>0</v>
      </c>
      <c r="K190" s="182" t="s">
        <v>149</v>
      </c>
      <c r="L190" s="41"/>
      <c r="M190" s="187" t="s">
        <v>19</v>
      </c>
      <c r="N190" s="188" t="s">
        <v>47</v>
      </c>
      <c r="O190" s="66"/>
      <c r="P190" s="189">
        <f>O190*H190</f>
        <v>0</v>
      </c>
      <c r="Q190" s="189">
        <v>6.0000000000000002E-5</v>
      </c>
      <c r="R190" s="189">
        <f>Q190*H190</f>
        <v>2.16E-3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339</v>
      </c>
      <c r="AT190" s="191" t="s">
        <v>145</v>
      </c>
      <c r="AU190" s="191" t="s">
        <v>86</v>
      </c>
      <c r="AY190" s="19" t="s">
        <v>142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84</v>
      </c>
      <c r="BK190" s="192">
        <f>ROUND(I190*H190,2)</f>
        <v>0</v>
      </c>
      <c r="BL190" s="19" t="s">
        <v>339</v>
      </c>
      <c r="BM190" s="191" t="s">
        <v>4206</v>
      </c>
    </row>
    <row r="191" spans="1:65" s="2" customFormat="1" ht="11.25">
      <c r="A191" s="36"/>
      <c r="B191" s="37"/>
      <c r="C191" s="38"/>
      <c r="D191" s="193" t="s">
        <v>152</v>
      </c>
      <c r="E191" s="38"/>
      <c r="F191" s="194" t="s">
        <v>4207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152</v>
      </c>
      <c r="AU191" s="19" t="s">
        <v>86</v>
      </c>
    </row>
    <row r="192" spans="1:65" s="2" customFormat="1" ht="21.75" customHeight="1">
      <c r="A192" s="36"/>
      <c r="B192" s="37"/>
      <c r="C192" s="228" t="s">
        <v>606</v>
      </c>
      <c r="D192" s="228" t="s">
        <v>351</v>
      </c>
      <c r="E192" s="229" t="s">
        <v>4208</v>
      </c>
      <c r="F192" s="230" t="s">
        <v>4209</v>
      </c>
      <c r="G192" s="231" t="s">
        <v>514</v>
      </c>
      <c r="H192" s="232">
        <v>12</v>
      </c>
      <c r="I192" s="233"/>
      <c r="J192" s="234">
        <f>ROUND(I192*H192,2)</f>
        <v>0</v>
      </c>
      <c r="K192" s="230" t="s">
        <v>19</v>
      </c>
      <c r="L192" s="235"/>
      <c r="M192" s="236" t="s">
        <v>19</v>
      </c>
      <c r="N192" s="237" t="s">
        <v>47</v>
      </c>
      <c r="O192" s="66"/>
      <c r="P192" s="189">
        <f>O192*H192</f>
        <v>0</v>
      </c>
      <c r="Q192" s="189">
        <v>0.5</v>
      </c>
      <c r="R192" s="189">
        <f>Q192*H192</f>
        <v>6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437</v>
      </c>
      <c r="AT192" s="191" t="s">
        <v>351</v>
      </c>
      <c r="AU192" s="191" t="s">
        <v>86</v>
      </c>
      <c r="AY192" s="19" t="s">
        <v>142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84</v>
      </c>
      <c r="BK192" s="192">
        <f>ROUND(I192*H192,2)</f>
        <v>0</v>
      </c>
      <c r="BL192" s="19" t="s">
        <v>339</v>
      </c>
      <c r="BM192" s="191" t="s">
        <v>4210</v>
      </c>
    </row>
    <row r="193" spans="1:65" s="12" customFormat="1" ht="22.9" customHeight="1">
      <c r="B193" s="164"/>
      <c r="C193" s="165"/>
      <c r="D193" s="166" t="s">
        <v>75</v>
      </c>
      <c r="E193" s="178" t="s">
        <v>2939</v>
      </c>
      <c r="F193" s="178" t="s">
        <v>2940</v>
      </c>
      <c r="G193" s="165"/>
      <c r="H193" s="165"/>
      <c r="I193" s="168"/>
      <c r="J193" s="179">
        <f>BK193</f>
        <v>0</v>
      </c>
      <c r="K193" s="165"/>
      <c r="L193" s="170"/>
      <c r="M193" s="171"/>
      <c r="N193" s="172"/>
      <c r="O193" s="172"/>
      <c r="P193" s="173">
        <f>SUM(P194:P197)</f>
        <v>0</v>
      </c>
      <c r="Q193" s="172"/>
      <c r="R193" s="173">
        <f>SUM(R194:R197)</f>
        <v>1.2399999999999998E-2</v>
      </c>
      <c r="S193" s="172"/>
      <c r="T193" s="174">
        <f>SUM(T194:T197)</f>
        <v>0</v>
      </c>
      <c r="AR193" s="175" t="s">
        <v>86</v>
      </c>
      <c r="AT193" s="176" t="s">
        <v>75</v>
      </c>
      <c r="AU193" s="176" t="s">
        <v>84</v>
      </c>
      <c r="AY193" s="175" t="s">
        <v>142</v>
      </c>
      <c r="BK193" s="177">
        <f>SUM(BK194:BK197)</f>
        <v>0</v>
      </c>
    </row>
    <row r="194" spans="1:65" s="2" customFormat="1" ht="24.2" customHeight="1">
      <c r="A194" s="36"/>
      <c r="B194" s="37"/>
      <c r="C194" s="180" t="s">
        <v>612</v>
      </c>
      <c r="D194" s="180" t="s">
        <v>145</v>
      </c>
      <c r="E194" s="181" t="s">
        <v>4211</v>
      </c>
      <c r="F194" s="182" t="s">
        <v>4212</v>
      </c>
      <c r="G194" s="183" t="s">
        <v>251</v>
      </c>
      <c r="H194" s="184">
        <v>31</v>
      </c>
      <c r="I194" s="185"/>
      <c r="J194" s="186">
        <f>ROUND(I194*H194,2)</f>
        <v>0</v>
      </c>
      <c r="K194" s="182" t="s">
        <v>149</v>
      </c>
      <c r="L194" s="41"/>
      <c r="M194" s="187" t="s">
        <v>19</v>
      </c>
      <c r="N194" s="188" t="s">
        <v>47</v>
      </c>
      <c r="O194" s="66"/>
      <c r="P194" s="189">
        <f>O194*H194</f>
        <v>0</v>
      </c>
      <c r="Q194" s="189">
        <v>1.3999999999999999E-4</v>
      </c>
      <c r="R194" s="189">
        <f>Q194*H194</f>
        <v>4.3399999999999992E-3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339</v>
      </c>
      <c r="AT194" s="191" t="s">
        <v>145</v>
      </c>
      <c r="AU194" s="191" t="s">
        <v>86</v>
      </c>
      <c r="AY194" s="19" t="s">
        <v>142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339</v>
      </c>
      <c r="BM194" s="191" t="s">
        <v>4213</v>
      </c>
    </row>
    <row r="195" spans="1:65" s="2" customFormat="1" ht="11.25">
      <c r="A195" s="36"/>
      <c r="B195" s="37"/>
      <c r="C195" s="38"/>
      <c r="D195" s="193" t="s">
        <v>152</v>
      </c>
      <c r="E195" s="38"/>
      <c r="F195" s="194" t="s">
        <v>4214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152</v>
      </c>
      <c r="AU195" s="19" t="s">
        <v>86</v>
      </c>
    </row>
    <row r="196" spans="1:65" s="2" customFormat="1" ht="24.2" customHeight="1">
      <c r="A196" s="36"/>
      <c r="B196" s="37"/>
      <c r="C196" s="180" t="s">
        <v>617</v>
      </c>
      <c r="D196" s="180" t="s">
        <v>145</v>
      </c>
      <c r="E196" s="181" t="s">
        <v>4215</v>
      </c>
      <c r="F196" s="182" t="s">
        <v>4216</v>
      </c>
      <c r="G196" s="183" t="s">
        <v>251</v>
      </c>
      <c r="H196" s="184">
        <v>62</v>
      </c>
      <c r="I196" s="185"/>
      <c r="J196" s="186">
        <f>ROUND(I196*H196,2)</f>
        <v>0</v>
      </c>
      <c r="K196" s="182" t="s">
        <v>149</v>
      </c>
      <c r="L196" s="41"/>
      <c r="M196" s="187" t="s">
        <v>19</v>
      </c>
      <c r="N196" s="188" t="s">
        <v>47</v>
      </c>
      <c r="O196" s="66"/>
      <c r="P196" s="189">
        <f>O196*H196</f>
        <v>0</v>
      </c>
      <c r="Q196" s="189">
        <v>1.2999999999999999E-4</v>
      </c>
      <c r="R196" s="189">
        <f>Q196*H196</f>
        <v>8.0599999999999995E-3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339</v>
      </c>
      <c r="AT196" s="191" t="s">
        <v>145</v>
      </c>
      <c r="AU196" s="191" t="s">
        <v>86</v>
      </c>
      <c r="AY196" s="19" t="s">
        <v>142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84</v>
      </c>
      <c r="BK196" s="192">
        <f>ROUND(I196*H196,2)</f>
        <v>0</v>
      </c>
      <c r="BL196" s="19" t="s">
        <v>339</v>
      </c>
      <c r="BM196" s="191" t="s">
        <v>4217</v>
      </c>
    </row>
    <row r="197" spans="1:65" s="2" customFormat="1" ht="11.25">
      <c r="A197" s="36"/>
      <c r="B197" s="37"/>
      <c r="C197" s="38"/>
      <c r="D197" s="193" t="s">
        <v>152</v>
      </c>
      <c r="E197" s="38"/>
      <c r="F197" s="194" t="s">
        <v>4218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152</v>
      </c>
      <c r="AU197" s="19" t="s">
        <v>86</v>
      </c>
    </row>
    <row r="198" spans="1:65" s="12" customFormat="1" ht="25.9" customHeight="1">
      <c r="B198" s="164"/>
      <c r="C198" s="165"/>
      <c r="D198" s="166" t="s">
        <v>75</v>
      </c>
      <c r="E198" s="167" t="s">
        <v>139</v>
      </c>
      <c r="F198" s="167" t="s">
        <v>140</v>
      </c>
      <c r="G198" s="165"/>
      <c r="H198" s="165"/>
      <c r="I198" s="168"/>
      <c r="J198" s="169">
        <f>BK198</f>
        <v>0</v>
      </c>
      <c r="K198" s="165"/>
      <c r="L198" s="170"/>
      <c r="M198" s="171"/>
      <c r="N198" s="172"/>
      <c r="O198" s="172"/>
      <c r="P198" s="173">
        <f>P199</f>
        <v>0</v>
      </c>
      <c r="Q198" s="172"/>
      <c r="R198" s="173">
        <f>R199</f>
        <v>0</v>
      </c>
      <c r="S198" s="172"/>
      <c r="T198" s="174">
        <f>T199</f>
        <v>0</v>
      </c>
      <c r="AR198" s="175" t="s">
        <v>141</v>
      </c>
      <c r="AT198" s="176" t="s">
        <v>75</v>
      </c>
      <c r="AU198" s="176" t="s">
        <v>76</v>
      </c>
      <c r="AY198" s="175" t="s">
        <v>142</v>
      </c>
      <c r="BK198" s="177">
        <f>BK199</f>
        <v>0</v>
      </c>
    </row>
    <row r="199" spans="1:65" s="12" customFormat="1" ht="22.9" customHeight="1">
      <c r="B199" s="164"/>
      <c r="C199" s="165"/>
      <c r="D199" s="166" t="s">
        <v>75</v>
      </c>
      <c r="E199" s="178" t="s">
        <v>143</v>
      </c>
      <c r="F199" s="178" t="s">
        <v>144</v>
      </c>
      <c r="G199" s="165"/>
      <c r="H199" s="165"/>
      <c r="I199" s="168"/>
      <c r="J199" s="179">
        <f>BK199</f>
        <v>0</v>
      </c>
      <c r="K199" s="165"/>
      <c r="L199" s="170"/>
      <c r="M199" s="171"/>
      <c r="N199" s="172"/>
      <c r="O199" s="172"/>
      <c r="P199" s="173">
        <f>SUM(P200:P204)</f>
        <v>0</v>
      </c>
      <c r="Q199" s="172"/>
      <c r="R199" s="173">
        <f>SUM(R200:R204)</f>
        <v>0</v>
      </c>
      <c r="S199" s="172"/>
      <c r="T199" s="174">
        <f>SUM(T200:T204)</f>
        <v>0</v>
      </c>
      <c r="AR199" s="175" t="s">
        <v>141</v>
      </c>
      <c r="AT199" s="176" t="s">
        <v>75</v>
      </c>
      <c r="AU199" s="176" t="s">
        <v>84</v>
      </c>
      <c r="AY199" s="175" t="s">
        <v>142</v>
      </c>
      <c r="BK199" s="177">
        <f>SUM(BK200:BK204)</f>
        <v>0</v>
      </c>
    </row>
    <row r="200" spans="1:65" s="2" customFormat="1" ht="24.2" customHeight="1">
      <c r="A200" s="36"/>
      <c r="B200" s="37"/>
      <c r="C200" s="180" t="s">
        <v>624</v>
      </c>
      <c r="D200" s="180" t="s">
        <v>145</v>
      </c>
      <c r="E200" s="181" t="s">
        <v>4219</v>
      </c>
      <c r="F200" s="182" t="s">
        <v>4220</v>
      </c>
      <c r="G200" s="183" t="s">
        <v>3022</v>
      </c>
      <c r="H200" s="184">
        <v>72</v>
      </c>
      <c r="I200" s="185"/>
      <c r="J200" s="186">
        <f>ROUND(I200*H200,2)</f>
        <v>0</v>
      </c>
      <c r="K200" s="182" t="s">
        <v>19</v>
      </c>
      <c r="L200" s="41"/>
      <c r="M200" s="187" t="s">
        <v>19</v>
      </c>
      <c r="N200" s="188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150</v>
      </c>
      <c r="AT200" s="191" t="s">
        <v>145</v>
      </c>
      <c r="AU200" s="191" t="s">
        <v>86</v>
      </c>
      <c r="AY200" s="19" t="s">
        <v>142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150</v>
      </c>
      <c r="BM200" s="191" t="s">
        <v>4221</v>
      </c>
    </row>
    <row r="201" spans="1:65" s="2" customFormat="1" ht="16.5" customHeight="1">
      <c r="A201" s="36"/>
      <c r="B201" s="37"/>
      <c r="C201" s="180" t="s">
        <v>630</v>
      </c>
      <c r="D201" s="180" t="s">
        <v>145</v>
      </c>
      <c r="E201" s="181" t="s">
        <v>4222</v>
      </c>
      <c r="F201" s="182" t="s">
        <v>3021</v>
      </c>
      <c r="G201" s="183" t="s">
        <v>3022</v>
      </c>
      <c r="H201" s="184">
        <v>6</v>
      </c>
      <c r="I201" s="185"/>
      <c r="J201" s="186">
        <f>ROUND(I201*H201,2)</f>
        <v>0</v>
      </c>
      <c r="K201" s="182" t="s">
        <v>19</v>
      </c>
      <c r="L201" s="41"/>
      <c r="M201" s="187" t="s">
        <v>19</v>
      </c>
      <c r="N201" s="188" t="s">
        <v>47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150</v>
      </c>
      <c r="AT201" s="191" t="s">
        <v>145</v>
      </c>
      <c r="AU201" s="191" t="s">
        <v>86</v>
      </c>
      <c r="AY201" s="19" t="s">
        <v>142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84</v>
      </c>
      <c r="BK201" s="192">
        <f>ROUND(I201*H201,2)</f>
        <v>0</v>
      </c>
      <c r="BL201" s="19" t="s">
        <v>150</v>
      </c>
      <c r="BM201" s="191" t="s">
        <v>4223</v>
      </c>
    </row>
    <row r="202" spans="1:65" s="2" customFormat="1" ht="19.5">
      <c r="A202" s="36"/>
      <c r="B202" s="37"/>
      <c r="C202" s="38"/>
      <c r="D202" s="198" t="s">
        <v>154</v>
      </c>
      <c r="E202" s="38"/>
      <c r="F202" s="199" t="s">
        <v>4224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154</v>
      </c>
      <c r="AU202" s="19" t="s">
        <v>86</v>
      </c>
    </row>
    <row r="203" spans="1:65" s="2" customFormat="1" ht="16.5" customHeight="1">
      <c r="A203" s="36"/>
      <c r="B203" s="37"/>
      <c r="C203" s="180" t="s">
        <v>636</v>
      </c>
      <c r="D203" s="180" t="s">
        <v>145</v>
      </c>
      <c r="E203" s="181" t="s">
        <v>4225</v>
      </c>
      <c r="F203" s="182" t="s">
        <v>3026</v>
      </c>
      <c r="G203" s="183" t="s">
        <v>514</v>
      </c>
      <c r="H203" s="184">
        <v>1</v>
      </c>
      <c r="I203" s="185"/>
      <c r="J203" s="186">
        <f>ROUND(I203*H203,2)</f>
        <v>0</v>
      </c>
      <c r="K203" s="182" t="s">
        <v>19</v>
      </c>
      <c r="L203" s="41"/>
      <c r="M203" s="187" t="s">
        <v>19</v>
      </c>
      <c r="N203" s="188" t="s">
        <v>47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150</v>
      </c>
      <c r="AT203" s="191" t="s">
        <v>145</v>
      </c>
      <c r="AU203" s="191" t="s">
        <v>86</v>
      </c>
      <c r="AY203" s="19" t="s">
        <v>142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84</v>
      </c>
      <c r="BK203" s="192">
        <f>ROUND(I203*H203,2)</f>
        <v>0</v>
      </c>
      <c r="BL203" s="19" t="s">
        <v>150</v>
      </c>
      <c r="BM203" s="191" t="s">
        <v>4226</v>
      </c>
    </row>
    <row r="204" spans="1:65" s="2" customFormat="1" ht="19.5">
      <c r="A204" s="36"/>
      <c r="B204" s="37"/>
      <c r="C204" s="38"/>
      <c r="D204" s="198" t="s">
        <v>154</v>
      </c>
      <c r="E204" s="38"/>
      <c r="F204" s="199" t="s">
        <v>4224</v>
      </c>
      <c r="G204" s="38"/>
      <c r="H204" s="38"/>
      <c r="I204" s="195"/>
      <c r="J204" s="38"/>
      <c r="K204" s="38"/>
      <c r="L204" s="41"/>
      <c r="M204" s="200"/>
      <c r="N204" s="201"/>
      <c r="O204" s="202"/>
      <c r="P204" s="202"/>
      <c r="Q204" s="202"/>
      <c r="R204" s="202"/>
      <c r="S204" s="202"/>
      <c r="T204" s="20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154</v>
      </c>
      <c r="AU204" s="19" t="s">
        <v>86</v>
      </c>
    </row>
    <row r="205" spans="1:65" s="2" customFormat="1" ht="6.95" customHeight="1">
      <c r="A205" s="36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41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algorithmName="SHA-512" hashValue="ZHmDr8zGZiswNaobps+5Jm/GtXxBcok13aBhkJ5CjUS/0dOW2B869xtGZCoEpRzKXkeP/eePbCL8pAUt0xg9mg==" saltValue="lZNr5pW/idtey3GXr2fgmCOBsBZphnWoHoG0ar1YN7abTJ2RLFWJhLPiBB/OHRd6MKHY+wMJIVCXEOgBSovO2g==" spinCount="100000" sheet="1" objects="1" scenarios="1" formatColumns="0" formatRows="0" autoFilter="0"/>
  <autoFilter ref="C91:K204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100" r:id="rId2"/>
    <hyperlink ref="F103" r:id="rId3"/>
    <hyperlink ref="F106" r:id="rId4"/>
    <hyperlink ref="F110" r:id="rId5"/>
    <hyperlink ref="F113" r:id="rId6"/>
    <hyperlink ref="F116" r:id="rId7"/>
    <hyperlink ref="F120" r:id="rId8"/>
    <hyperlink ref="F124" r:id="rId9"/>
    <hyperlink ref="F132" r:id="rId10"/>
    <hyperlink ref="F137" r:id="rId11"/>
    <hyperlink ref="F140" r:id="rId12"/>
    <hyperlink ref="F143" r:id="rId13"/>
    <hyperlink ref="F145" r:id="rId14"/>
    <hyperlink ref="F147" r:id="rId15"/>
    <hyperlink ref="F149" r:id="rId16"/>
    <hyperlink ref="F151" r:id="rId17"/>
    <hyperlink ref="F153" r:id="rId18"/>
    <hyperlink ref="F155" r:id="rId19"/>
    <hyperlink ref="F157" r:id="rId20"/>
    <hyperlink ref="F161" r:id="rId21"/>
    <hyperlink ref="F164" r:id="rId22"/>
    <hyperlink ref="F168" r:id="rId23"/>
    <hyperlink ref="F170" r:id="rId24"/>
    <hyperlink ref="F172" r:id="rId25"/>
    <hyperlink ref="F176" r:id="rId26"/>
    <hyperlink ref="F180" r:id="rId27"/>
    <hyperlink ref="F184" r:id="rId28"/>
    <hyperlink ref="F188" r:id="rId29"/>
    <hyperlink ref="F191" r:id="rId30"/>
    <hyperlink ref="F195" r:id="rId31"/>
    <hyperlink ref="F197" r:id="rId3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107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4227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4228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ROUND((SUM(BE94:BE200)),  2)</f>
        <v>0</v>
      </c>
      <c r="G35" s="36"/>
      <c r="H35" s="36"/>
      <c r="I35" s="126">
        <v>0.21</v>
      </c>
      <c r="J35" s="125">
        <f>ROUND(((SUM(BE94:BE200))*I35),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ROUND((SUM(BF94:BF200)),  2)</f>
        <v>0</v>
      </c>
      <c r="G36" s="36"/>
      <c r="H36" s="36"/>
      <c r="I36" s="126">
        <v>0.15</v>
      </c>
      <c r="J36" s="125">
        <f>ROUND(((SUM(BF94:BF200))*I36),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ROUND((SUM(BG94:BG200)),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ROUND((SUM(BH94:BH200)),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ROUND((SUM(BI94:BI200)),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0107 - D.7 Měření a regulace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231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4229</v>
      </c>
      <c r="E65" s="150"/>
      <c r="F65" s="150"/>
      <c r="G65" s="150"/>
      <c r="H65" s="150"/>
      <c r="I65" s="150"/>
      <c r="J65" s="151">
        <f>J96</f>
        <v>0</v>
      </c>
      <c r="K65" s="99"/>
      <c r="L65" s="152"/>
    </row>
    <row r="66" spans="1:31" s="10" customFormat="1" ht="14.85" customHeight="1">
      <c r="B66" s="148"/>
      <c r="C66" s="99"/>
      <c r="D66" s="149" t="s">
        <v>4230</v>
      </c>
      <c r="E66" s="150"/>
      <c r="F66" s="150"/>
      <c r="G66" s="150"/>
      <c r="H66" s="150"/>
      <c r="I66" s="150"/>
      <c r="J66" s="151">
        <f>J97</f>
        <v>0</v>
      </c>
      <c r="K66" s="99"/>
      <c r="L66" s="152"/>
    </row>
    <row r="67" spans="1:31" s="10" customFormat="1" ht="21.75" customHeight="1">
      <c r="B67" s="148"/>
      <c r="C67" s="99"/>
      <c r="D67" s="149" t="s">
        <v>4231</v>
      </c>
      <c r="E67" s="150"/>
      <c r="F67" s="150"/>
      <c r="G67" s="150"/>
      <c r="H67" s="150"/>
      <c r="I67" s="150"/>
      <c r="J67" s="151">
        <f>J98</f>
        <v>0</v>
      </c>
      <c r="K67" s="99"/>
      <c r="L67" s="152"/>
    </row>
    <row r="68" spans="1:31" s="10" customFormat="1" ht="21.75" customHeight="1">
      <c r="B68" s="148"/>
      <c r="C68" s="99"/>
      <c r="D68" s="149" t="s">
        <v>4232</v>
      </c>
      <c r="E68" s="150"/>
      <c r="F68" s="150"/>
      <c r="G68" s="150"/>
      <c r="H68" s="150"/>
      <c r="I68" s="150"/>
      <c r="J68" s="151">
        <f>J117</f>
        <v>0</v>
      </c>
      <c r="K68" s="99"/>
      <c r="L68" s="152"/>
    </row>
    <row r="69" spans="1:31" s="10" customFormat="1" ht="21.75" customHeight="1">
      <c r="B69" s="148"/>
      <c r="C69" s="99"/>
      <c r="D69" s="149" t="s">
        <v>4233</v>
      </c>
      <c r="E69" s="150"/>
      <c r="F69" s="150"/>
      <c r="G69" s="150"/>
      <c r="H69" s="150"/>
      <c r="I69" s="150"/>
      <c r="J69" s="151">
        <f>J158</f>
        <v>0</v>
      </c>
      <c r="K69" s="99"/>
      <c r="L69" s="152"/>
    </row>
    <row r="70" spans="1:31" s="10" customFormat="1" ht="14.85" customHeight="1">
      <c r="B70" s="148"/>
      <c r="C70" s="99"/>
      <c r="D70" s="149" t="s">
        <v>4234</v>
      </c>
      <c r="E70" s="150"/>
      <c r="F70" s="150"/>
      <c r="G70" s="150"/>
      <c r="H70" s="150"/>
      <c r="I70" s="150"/>
      <c r="J70" s="151">
        <f>J161</f>
        <v>0</v>
      </c>
      <c r="K70" s="99"/>
      <c r="L70" s="152"/>
    </row>
    <row r="71" spans="1:31" s="9" customFormat="1" ht="24.95" customHeight="1">
      <c r="B71" s="142"/>
      <c r="C71" s="143"/>
      <c r="D71" s="144" t="s">
        <v>124</v>
      </c>
      <c r="E71" s="145"/>
      <c r="F71" s="145"/>
      <c r="G71" s="145"/>
      <c r="H71" s="145"/>
      <c r="I71" s="145"/>
      <c r="J71" s="146">
        <f>J190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125</v>
      </c>
      <c r="E72" s="150"/>
      <c r="F72" s="150"/>
      <c r="G72" s="150"/>
      <c r="H72" s="150"/>
      <c r="I72" s="150"/>
      <c r="J72" s="151">
        <f>J191</f>
        <v>0</v>
      </c>
      <c r="K72" s="99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126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26.25" customHeight="1">
      <c r="A82" s="36"/>
      <c r="B82" s="37"/>
      <c r="C82" s="38"/>
      <c r="D82" s="38"/>
      <c r="E82" s="398" t="str">
        <f>E7</f>
        <v>Školní jídelna - výdejna, Gymnázium, Plzeň, Mikulášské nám. 23, z. č. 670</v>
      </c>
      <c r="F82" s="399"/>
      <c r="G82" s="399"/>
      <c r="H82" s="399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118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398" t="s">
        <v>212</v>
      </c>
      <c r="F84" s="400"/>
      <c r="G84" s="400"/>
      <c r="H84" s="400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213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52" t="str">
        <f>E11</f>
        <v>0107 - D.7 Měření a regulace</v>
      </c>
      <c r="F86" s="400"/>
      <c r="G86" s="400"/>
      <c r="H86" s="400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>kat. č. 1212</v>
      </c>
      <c r="G88" s="38"/>
      <c r="H88" s="38"/>
      <c r="I88" s="31" t="s">
        <v>23</v>
      </c>
      <c r="J88" s="61" t="str">
        <f>IF(J14="","",J14)</f>
        <v>24. 7. 2023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E17</f>
        <v>Gymnázium, Plzeň, Mikulášské nám. 23</v>
      </c>
      <c r="G90" s="38"/>
      <c r="H90" s="38"/>
      <c r="I90" s="31" t="s">
        <v>33</v>
      </c>
      <c r="J90" s="34" t="str">
        <f>E23</f>
        <v>Ing. Rudolf Jedlička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IF(E20="","",E20)</f>
        <v>Vyplň údaj</v>
      </c>
      <c r="G91" s="38"/>
      <c r="H91" s="38"/>
      <c r="I91" s="31" t="s">
        <v>38</v>
      </c>
      <c r="J91" s="34" t="str">
        <f>E26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127</v>
      </c>
      <c r="D93" s="156" t="s">
        <v>61</v>
      </c>
      <c r="E93" s="156" t="s">
        <v>57</v>
      </c>
      <c r="F93" s="156" t="s">
        <v>58</v>
      </c>
      <c r="G93" s="156" t="s">
        <v>128</v>
      </c>
      <c r="H93" s="156" t="s">
        <v>129</v>
      </c>
      <c r="I93" s="156" t="s">
        <v>130</v>
      </c>
      <c r="J93" s="156" t="s">
        <v>122</v>
      </c>
      <c r="K93" s="157" t="s">
        <v>131</v>
      </c>
      <c r="L93" s="158"/>
      <c r="M93" s="70" t="s">
        <v>19</v>
      </c>
      <c r="N93" s="71" t="s">
        <v>46</v>
      </c>
      <c r="O93" s="71" t="s">
        <v>132</v>
      </c>
      <c r="P93" s="71" t="s">
        <v>133</v>
      </c>
      <c r="Q93" s="71" t="s">
        <v>134</v>
      </c>
      <c r="R93" s="71" t="s">
        <v>135</v>
      </c>
      <c r="S93" s="71" t="s">
        <v>136</v>
      </c>
      <c r="T93" s="72" t="s">
        <v>137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138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P95+P190</f>
        <v>0</v>
      </c>
      <c r="Q94" s="74"/>
      <c r="R94" s="161">
        <f>R95+R190</f>
        <v>0</v>
      </c>
      <c r="S94" s="74"/>
      <c r="T94" s="162">
        <f>T95+T190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75</v>
      </c>
      <c r="AU94" s="19" t="s">
        <v>123</v>
      </c>
      <c r="BK94" s="163">
        <f>BK95+BK190</f>
        <v>0</v>
      </c>
    </row>
    <row r="95" spans="1:63" s="12" customFormat="1" ht="25.9" customHeight="1">
      <c r="B95" s="164"/>
      <c r="C95" s="165"/>
      <c r="D95" s="166" t="s">
        <v>75</v>
      </c>
      <c r="E95" s="167" t="s">
        <v>1179</v>
      </c>
      <c r="F95" s="167" t="s">
        <v>1180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</f>
        <v>0</v>
      </c>
      <c r="Q95" s="172"/>
      <c r="R95" s="173">
        <f>R96</f>
        <v>0</v>
      </c>
      <c r="S95" s="172"/>
      <c r="T95" s="174">
        <f>T96</f>
        <v>0</v>
      </c>
      <c r="AR95" s="175" t="s">
        <v>86</v>
      </c>
      <c r="AT95" s="176" t="s">
        <v>75</v>
      </c>
      <c r="AU95" s="176" t="s">
        <v>76</v>
      </c>
      <c r="AY95" s="175" t="s">
        <v>142</v>
      </c>
      <c r="BK95" s="177">
        <f>BK96</f>
        <v>0</v>
      </c>
    </row>
    <row r="96" spans="1:63" s="12" customFormat="1" ht="22.9" customHeight="1">
      <c r="B96" s="164"/>
      <c r="C96" s="165"/>
      <c r="D96" s="166" t="s">
        <v>75</v>
      </c>
      <c r="E96" s="178" t="s">
        <v>4235</v>
      </c>
      <c r="F96" s="178" t="s">
        <v>4236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P97+P161</f>
        <v>0</v>
      </c>
      <c r="Q96" s="172"/>
      <c r="R96" s="173">
        <f>R97+R161</f>
        <v>0</v>
      </c>
      <c r="S96" s="172"/>
      <c r="T96" s="174">
        <f>T97+T161</f>
        <v>0</v>
      </c>
      <c r="AR96" s="175" t="s">
        <v>86</v>
      </c>
      <c r="AT96" s="176" t="s">
        <v>75</v>
      </c>
      <c r="AU96" s="176" t="s">
        <v>84</v>
      </c>
      <c r="AY96" s="175" t="s">
        <v>142</v>
      </c>
      <c r="BK96" s="177">
        <f>BK97+BK161</f>
        <v>0</v>
      </c>
    </row>
    <row r="97" spans="1:65" s="12" customFormat="1" ht="20.85" customHeight="1">
      <c r="B97" s="164"/>
      <c r="C97" s="165"/>
      <c r="D97" s="166" t="s">
        <v>75</v>
      </c>
      <c r="E97" s="178" t="s">
        <v>4237</v>
      </c>
      <c r="F97" s="178" t="s">
        <v>4238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P98+P117+P158</f>
        <v>0</v>
      </c>
      <c r="Q97" s="172"/>
      <c r="R97" s="173">
        <f>R98+R117+R158</f>
        <v>0</v>
      </c>
      <c r="S97" s="172"/>
      <c r="T97" s="174">
        <f>T98+T117+T158</f>
        <v>0</v>
      </c>
      <c r="AR97" s="175" t="s">
        <v>84</v>
      </c>
      <c r="AT97" s="176" t="s">
        <v>75</v>
      </c>
      <c r="AU97" s="176" t="s">
        <v>86</v>
      </c>
      <c r="AY97" s="175" t="s">
        <v>142</v>
      </c>
      <c r="BK97" s="177">
        <f>BK98+BK117+BK158</f>
        <v>0</v>
      </c>
    </row>
    <row r="98" spans="1:65" s="16" customFormat="1" ht="20.85" customHeight="1">
      <c r="B98" s="253"/>
      <c r="C98" s="254"/>
      <c r="D98" s="255" t="s">
        <v>75</v>
      </c>
      <c r="E98" s="255" t="s">
        <v>4239</v>
      </c>
      <c r="F98" s="255" t="s">
        <v>4240</v>
      </c>
      <c r="G98" s="254"/>
      <c r="H98" s="254"/>
      <c r="I98" s="256"/>
      <c r="J98" s="257">
        <f>BK98</f>
        <v>0</v>
      </c>
      <c r="K98" s="254"/>
      <c r="L98" s="258"/>
      <c r="M98" s="259"/>
      <c r="N98" s="260"/>
      <c r="O98" s="260"/>
      <c r="P98" s="261">
        <f>SUM(P99:P116)</f>
        <v>0</v>
      </c>
      <c r="Q98" s="260"/>
      <c r="R98" s="261">
        <f>SUM(R99:R116)</f>
        <v>0</v>
      </c>
      <c r="S98" s="260"/>
      <c r="T98" s="262">
        <f>SUM(T99:T116)</f>
        <v>0</v>
      </c>
      <c r="AR98" s="263" t="s">
        <v>84</v>
      </c>
      <c r="AT98" s="264" t="s">
        <v>75</v>
      </c>
      <c r="AU98" s="264" t="s">
        <v>161</v>
      </c>
      <c r="AY98" s="263" t="s">
        <v>142</v>
      </c>
      <c r="BK98" s="265">
        <f>SUM(BK99:BK116)</f>
        <v>0</v>
      </c>
    </row>
    <row r="99" spans="1:65" s="2" customFormat="1" ht="33" customHeight="1">
      <c r="A99" s="36"/>
      <c r="B99" s="37"/>
      <c r="C99" s="180" t="s">
        <v>84</v>
      </c>
      <c r="D99" s="180" t="s">
        <v>145</v>
      </c>
      <c r="E99" s="181" t="s">
        <v>4241</v>
      </c>
      <c r="F99" s="182" t="s">
        <v>4242</v>
      </c>
      <c r="G99" s="183" t="s">
        <v>4243</v>
      </c>
      <c r="H99" s="184">
        <v>1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339</v>
      </c>
      <c r="AT99" s="191" t="s">
        <v>145</v>
      </c>
      <c r="AU99" s="191" t="s">
        <v>167</v>
      </c>
      <c r="AY99" s="19" t="s">
        <v>142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339</v>
      </c>
      <c r="BM99" s="191" t="s">
        <v>4244</v>
      </c>
    </row>
    <row r="100" spans="1:65" s="2" customFormat="1" ht="19.5">
      <c r="A100" s="36"/>
      <c r="B100" s="37"/>
      <c r="C100" s="38"/>
      <c r="D100" s="198" t="s">
        <v>154</v>
      </c>
      <c r="E100" s="38"/>
      <c r="F100" s="199" t="s">
        <v>4245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154</v>
      </c>
      <c r="AU100" s="19" t="s">
        <v>167</v>
      </c>
    </row>
    <row r="101" spans="1:65" s="2" customFormat="1" ht="24.2" customHeight="1">
      <c r="A101" s="36"/>
      <c r="B101" s="37"/>
      <c r="C101" s="180" t="s">
        <v>86</v>
      </c>
      <c r="D101" s="180" t="s">
        <v>145</v>
      </c>
      <c r="E101" s="181" t="s">
        <v>4246</v>
      </c>
      <c r="F101" s="182" t="s">
        <v>4247</v>
      </c>
      <c r="G101" s="183" t="s">
        <v>4243</v>
      </c>
      <c r="H101" s="184">
        <v>1</v>
      </c>
      <c r="I101" s="185"/>
      <c r="J101" s="186">
        <f>ROUND(I101*H101,2)</f>
        <v>0</v>
      </c>
      <c r="K101" s="182" t="s">
        <v>19</v>
      </c>
      <c r="L101" s="41"/>
      <c r="M101" s="187" t="s">
        <v>19</v>
      </c>
      <c r="N101" s="188" t="s">
        <v>47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339</v>
      </c>
      <c r="AT101" s="191" t="s">
        <v>145</v>
      </c>
      <c r="AU101" s="191" t="s">
        <v>167</v>
      </c>
      <c r="AY101" s="19" t="s">
        <v>142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339</v>
      </c>
      <c r="BM101" s="191" t="s">
        <v>4248</v>
      </c>
    </row>
    <row r="102" spans="1:65" s="2" customFormat="1" ht="19.5">
      <c r="A102" s="36"/>
      <c r="B102" s="37"/>
      <c r="C102" s="38"/>
      <c r="D102" s="198" t="s">
        <v>154</v>
      </c>
      <c r="E102" s="38"/>
      <c r="F102" s="199" t="s">
        <v>4245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154</v>
      </c>
      <c r="AU102" s="19" t="s">
        <v>167</v>
      </c>
    </row>
    <row r="103" spans="1:65" s="2" customFormat="1" ht="21.75" customHeight="1">
      <c r="A103" s="36"/>
      <c r="B103" s="37"/>
      <c r="C103" s="180" t="s">
        <v>161</v>
      </c>
      <c r="D103" s="180" t="s">
        <v>145</v>
      </c>
      <c r="E103" s="181" t="s">
        <v>4249</v>
      </c>
      <c r="F103" s="182" t="s">
        <v>4250</v>
      </c>
      <c r="G103" s="183" t="s">
        <v>4243</v>
      </c>
      <c r="H103" s="184">
        <v>1</v>
      </c>
      <c r="I103" s="185"/>
      <c r="J103" s="186">
        <f>ROUND(I103*H103,2)</f>
        <v>0</v>
      </c>
      <c r="K103" s="182" t="s">
        <v>19</v>
      </c>
      <c r="L103" s="41"/>
      <c r="M103" s="187" t="s">
        <v>19</v>
      </c>
      <c r="N103" s="188" t="s">
        <v>47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339</v>
      </c>
      <c r="AT103" s="191" t="s">
        <v>145</v>
      </c>
      <c r="AU103" s="191" t="s">
        <v>167</v>
      </c>
      <c r="AY103" s="19" t="s">
        <v>142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84</v>
      </c>
      <c r="BK103" s="192">
        <f>ROUND(I103*H103,2)</f>
        <v>0</v>
      </c>
      <c r="BL103" s="19" t="s">
        <v>339</v>
      </c>
      <c r="BM103" s="191" t="s">
        <v>4251</v>
      </c>
    </row>
    <row r="104" spans="1:65" s="2" customFormat="1" ht="19.5">
      <c r="A104" s="36"/>
      <c r="B104" s="37"/>
      <c r="C104" s="38"/>
      <c r="D104" s="198" t="s">
        <v>154</v>
      </c>
      <c r="E104" s="38"/>
      <c r="F104" s="199" t="s">
        <v>4245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154</v>
      </c>
      <c r="AU104" s="19" t="s">
        <v>167</v>
      </c>
    </row>
    <row r="105" spans="1:65" s="2" customFormat="1" ht="37.9" customHeight="1">
      <c r="A105" s="36"/>
      <c r="B105" s="37"/>
      <c r="C105" s="180" t="s">
        <v>167</v>
      </c>
      <c r="D105" s="180" t="s">
        <v>145</v>
      </c>
      <c r="E105" s="181" t="s">
        <v>4252</v>
      </c>
      <c r="F105" s="182" t="s">
        <v>4253</v>
      </c>
      <c r="G105" s="183" t="s">
        <v>4243</v>
      </c>
      <c r="H105" s="184">
        <v>1</v>
      </c>
      <c r="I105" s="185"/>
      <c r="J105" s="186">
        <f>ROUND(I105*H105,2)</f>
        <v>0</v>
      </c>
      <c r="K105" s="182" t="s">
        <v>19</v>
      </c>
      <c r="L105" s="41"/>
      <c r="M105" s="187" t="s">
        <v>19</v>
      </c>
      <c r="N105" s="188" t="s">
        <v>47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339</v>
      </c>
      <c r="AT105" s="191" t="s">
        <v>145</v>
      </c>
      <c r="AU105" s="191" t="s">
        <v>167</v>
      </c>
      <c r="AY105" s="19" t="s">
        <v>142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339</v>
      </c>
      <c r="BM105" s="191" t="s">
        <v>4254</v>
      </c>
    </row>
    <row r="106" spans="1:65" s="2" customFormat="1" ht="19.5">
      <c r="A106" s="36"/>
      <c r="B106" s="37"/>
      <c r="C106" s="38"/>
      <c r="D106" s="198" t="s">
        <v>154</v>
      </c>
      <c r="E106" s="38"/>
      <c r="F106" s="199" t="s">
        <v>4245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154</v>
      </c>
      <c r="AU106" s="19" t="s">
        <v>167</v>
      </c>
    </row>
    <row r="107" spans="1:65" s="2" customFormat="1" ht="24.2" customHeight="1">
      <c r="A107" s="36"/>
      <c r="B107" s="37"/>
      <c r="C107" s="180" t="s">
        <v>141</v>
      </c>
      <c r="D107" s="180" t="s">
        <v>145</v>
      </c>
      <c r="E107" s="181" t="s">
        <v>4255</v>
      </c>
      <c r="F107" s="182" t="s">
        <v>4256</v>
      </c>
      <c r="G107" s="183" t="s">
        <v>4243</v>
      </c>
      <c r="H107" s="184">
        <v>1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339</v>
      </c>
      <c r="AT107" s="191" t="s">
        <v>145</v>
      </c>
      <c r="AU107" s="191" t="s">
        <v>167</v>
      </c>
      <c r="AY107" s="19" t="s">
        <v>142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339</v>
      </c>
      <c r="BM107" s="191" t="s">
        <v>4257</v>
      </c>
    </row>
    <row r="108" spans="1:65" s="2" customFormat="1" ht="19.5">
      <c r="A108" s="36"/>
      <c r="B108" s="37"/>
      <c r="C108" s="38"/>
      <c r="D108" s="198" t="s">
        <v>154</v>
      </c>
      <c r="E108" s="38"/>
      <c r="F108" s="199" t="s">
        <v>4245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154</v>
      </c>
      <c r="AU108" s="19" t="s">
        <v>167</v>
      </c>
    </row>
    <row r="109" spans="1:65" s="2" customFormat="1" ht="37.9" customHeight="1">
      <c r="A109" s="36"/>
      <c r="B109" s="37"/>
      <c r="C109" s="180" t="s">
        <v>178</v>
      </c>
      <c r="D109" s="180" t="s">
        <v>145</v>
      </c>
      <c r="E109" s="181" t="s">
        <v>4258</v>
      </c>
      <c r="F109" s="182" t="s">
        <v>4259</v>
      </c>
      <c r="G109" s="183" t="s">
        <v>4243</v>
      </c>
      <c r="H109" s="184">
        <v>2</v>
      </c>
      <c r="I109" s="185"/>
      <c r="J109" s="186">
        <f>ROUND(I109*H109,2)</f>
        <v>0</v>
      </c>
      <c r="K109" s="182" t="s">
        <v>19</v>
      </c>
      <c r="L109" s="41"/>
      <c r="M109" s="187" t="s">
        <v>19</v>
      </c>
      <c r="N109" s="188" t="s">
        <v>47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339</v>
      </c>
      <c r="AT109" s="191" t="s">
        <v>145</v>
      </c>
      <c r="AU109" s="191" t="s">
        <v>167</v>
      </c>
      <c r="AY109" s="19" t="s">
        <v>142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339</v>
      </c>
      <c r="BM109" s="191" t="s">
        <v>4260</v>
      </c>
    </row>
    <row r="110" spans="1:65" s="2" customFormat="1" ht="19.5">
      <c r="A110" s="36"/>
      <c r="B110" s="37"/>
      <c r="C110" s="38"/>
      <c r="D110" s="198" t="s">
        <v>154</v>
      </c>
      <c r="E110" s="38"/>
      <c r="F110" s="199" t="s">
        <v>4245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154</v>
      </c>
      <c r="AU110" s="19" t="s">
        <v>167</v>
      </c>
    </row>
    <row r="111" spans="1:65" s="2" customFormat="1" ht="16.5" customHeight="1">
      <c r="A111" s="36"/>
      <c r="B111" s="37"/>
      <c r="C111" s="180" t="s">
        <v>184</v>
      </c>
      <c r="D111" s="180" t="s">
        <v>145</v>
      </c>
      <c r="E111" s="181" t="s">
        <v>4261</v>
      </c>
      <c r="F111" s="182" t="s">
        <v>4262</v>
      </c>
      <c r="G111" s="183" t="s">
        <v>4243</v>
      </c>
      <c r="H111" s="184">
        <v>79</v>
      </c>
      <c r="I111" s="185"/>
      <c r="J111" s="186">
        <f>ROUND(I111*H111,2)</f>
        <v>0</v>
      </c>
      <c r="K111" s="182" t="s">
        <v>19</v>
      </c>
      <c r="L111" s="41"/>
      <c r="M111" s="187" t="s">
        <v>19</v>
      </c>
      <c r="N111" s="188" t="s">
        <v>47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339</v>
      </c>
      <c r="AT111" s="191" t="s">
        <v>145</v>
      </c>
      <c r="AU111" s="191" t="s">
        <v>167</v>
      </c>
      <c r="AY111" s="19" t="s">
        <v>142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84</v>
      </c>
      <c r="BK111" s="192">
        <f>ROUND(I111*H111,2)</f>
        <v>0</v>
      </c>
      <c r="BL111" s="19" t="s">
        <v>339</v>
      </c>
      <c r="BM111" s="191" t="s">
        <v>4263</v>
      </c>
    </row>
    <row r="112" spans="1:65" s="2" customFormat="1" ht="19.5">
      <c r="A112" s="36"/>
      <c r="B112" s="37"/>
      <c r="C112" s="38"/>
      <c r="D112" s="198" t="s">
        <v>154</v>
      </c>
      <c r="E112" s="38"/>
      <c r="F112" s="199" t="s">
        <v>4224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154</v>
      </c>
      <c r="AU112" s="19" t="s">
        <v>167</v>
      </c>
    </row>
    <row r="113" spans="1:65" s="2" customFormat="1" ht="16.5" customHeight="1">
      <c r="A113" s="36"/>
      <c r="B113" s="37"/>
      <c r="C113" s="180" t="s">
        <v>189</v>
      </c>
      <c r="D113" s="180" t="s">
        <v>145</v>
      </c>
      <c r="E113" s="181" t="s">
        <v>4264</v>
      </c>
      <c r="F113" s="182" t="s">
        <v>4265</v>
      </c>
      <c r="G113" s="183" t="s">
        <v>4243</v>
      </c>
      <c r="H113" s="184">
        <v>12</v>
      </c>
      <c r="I113" s="185"/>
      <c r="J113" s="186">
        <f>ROUND(I113*H113,2)</f>
        <v>0</v>
      </c>
      <c r="K113" s="182" t="s">
        <v>19</v>
      </c>
      <c r="L113" s="41"/>
      <c r="M113" s="187" t="s">
        <v>19</v>
      </c>
      <c r="N113" s="188" t="s">
        <v>47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339</v>
      </c>
      <c r="AT113" s="191" t="s">
        <v>145</v>
      </c>
      <c r="AU113" s="191" t="s">
        <v>167</v>
      </c>
      <c r="AY113" s="19" t="s">
        <v>142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84</v>
      </c>
      <c r="BK113" s="192">
        <f>ROUND(I113*H113,2)</f>
        <v>0</v>
      </c>
      <c r="BL113" s="19" t="s">
        <v>339</v>
      </c>
      <c r="BM113" s="191" t="s">
        <v>4266</v>
      </c>
    </row>
    <row r="114" spans="1:65" s="2" customFormat="1" ht="19.5">
      <c r="A114" s="36"/>
      <c r="B114" s="37"/>
      <c r="C114" s="38"/>
      <c r="D114" s="198" t="s">
        <v>154</v>
      </c>
      <c r="E114" s="38"/>
      <c r="F114" s="199" t="s">
        <v>4224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154</v>
      </c>
      <c r="AU114" s="19" t="s">
        <v>167</v>
      </c>
    </row>
    <row r="115" spans="1:65" s="2" customFormat="1" ht="24.2" customHeight="1">
      <c r="A115" s="36"/>
      <c r="B115" s="37"/>
      <c r="C115" s="180" t="s">
        <v>194</v>
      </c>
      <c r="D115" s="180" t="s">
        <v>145</v>
      </c>
      <c r="E115" s="181" t="s">
        <v>4267</v>
      </c>
      <c r="F115" s="182" t="s">
        <v>4268</v>
      </c>
      <c r="G115" s="183" t="s">
        <v>4243</v>
      </c>
      <c r="H115" s="184">
        <v>91</v>
      </c>
      <c r="I115" s="185"/>
      <c r="J115" s="186">
        <f>ROUND(I115*H115,2)</f>
        <v>0</v>
      </c>
      <c r="K115" s="182" t="s">
        <v>19</v>
      </c>
      <c r="L115" s="41"/>
      <c r="M115" s="187" t="s">
        <v>19</v>
      </c>
      <c r="N115" s="188" t="s">
        <v>47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339</v>
      </c>
      <c r="AT115" s="191" t="s">
        <v>145</v>
      </c>
      <c r="AU115" s="191" t="s">
        <v>167</v>
      </c>
      <c r="AY115" s="19" t="s">
        <v>142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84</v>
      </c>
      <c r="BK115" s="192">
        <f>ROUND(I115*H115,2)</f>
        <v>0</v>
      </c>
      <c r="BL115" s="19" t="s">
        <v>339</v>
      </c>
      <c r="BM115" s="191" t="s">
        <v>4269</v>
      </c>
    </row>
    <row r="116" spans="1:65" s="2" customFormat="1" ht="19.5">
      <c r="A116" s="36"/>
      <c r="B116" s="37"/>
      <c r="C116" s="38"/>
      <c r="D116" s="198" t="s">
        <v>154</v>
      </c>
      <c r="E116" s="38"/>
      <c r="F116" s="199" t="s">
        <v>4224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154</v>
      </c>
      <c r="AU116" s="19" t="s">
        <v>167</v>
      </c>
    </row>
    <row r="117" spans="1:65" s="16" customFormat="1" ht="20.85" customHeight="1">
      <c r="B117" s="253"/>
      <c r="C117" s="254"/>
      <c r="D117" s="255" t="s">
        <v>75</v>
      </c>
      <c r="E117" s="255" t="s">
        <v>4270</v>
      </c>
      <c r="F117" s="255" t="s">
        <v>4271</v>
      </c>
      <c r="G117" s="254"/>
      <c r="H117" s="254"/>
      <c r="I117" s="256"/>
      <c r="J117" s="257">
        <f>BK117</f>
        <v>0</v>
      </c>
      <c r="K117" s="254"/>
      <c r="L117" s="258"/>
      <c r="M117" s="259"/>
      <c r="N117" s="260"/>
      <c r="O117" s="260"/>
      <c r="P117" s="261">
        <f>SUM(P118:P157)</f>
        <v>0</v>
      </c>
      <c r="Q117" s="260"/>
      <c r="R117" s="261">
        <f>SUM(R118:R157)</f>
        <v>0</v>
      </c>
      <c r="S117" s="260"/>
      <c r="T117" s="262">
        <f>SUM(T118:T157)</f>
        <v>0</v>
      </c>
      <c r="AR117" s="263" t="s">
        <v>84</v>
      </c>
      <c r="AT117" s="264" t="s">
        <v>75</v>
      </c>
      <c r="AU117" s="264" t="s">
        <v>161</v>
      </c>
      <c r="AY117" s="263" t="s">
        <v>142</v>
      </c>
      <c r="BK117" s="265">
        <f>SUM(BK118:BK157)</f>
        <v>0</v>
      </c>
    </row>
    <row r="118" spans="1:65" s="2" customFormat="1" ht="16.5" customHeight="1">
      <c r="A118" s="36"/>
      <c r="B118" s="37"/>
      <c r="C118" s="180" t="s">
        <v>200</v>
      </c>
      <c r="D118" s="180" t="s">
        <v>145</v>
      </c>
      <c r="E118" s="181" t="s">
        <v>4272</v>
      </c>
      <c r="F118" s="182" t="s">
        <v>4273</v>
      </c>
      <c r="G118" s="183" t="s">
        <v>4243</v>
      </c>
      <c r="H118" s="184">
        <v>5</v>
      </c>
      <c r="I118" s="185"/>
      <c r="J118" s="186">
        <f>ROUND(I118*H118,2)</f>
        <v>0</v>
      </c>
      <c r="K118" s="182" t="s">
        <v>19</v>
      </c>
      <c r="L118" s="41"/>
      <c r="M118" s="187" t="s">
        <v>19</v>
      </c>
      <c r="N118" s="188" t="s">
        <v>47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339</v>
      </c>
      <c r="AT118" s="191" t="s">
        <v>145</v>
      </c>
      <c r="AU118" s="191" t="s">
        <v>167</v>
      </c>
      <c r="AY118" s="19" t="s">
        <v>142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84</v>
      </c>
      <c r="BK118" s="192">
        <f>ROUND(I118*H118,2)</f>
        <v>0</v>
      </c>
      <c r="BL118" s="19" t="s">
        <v>339</v>
      </c>
      <c r="BM118" s="191" t="s">
        <v>4274</v>
      </c>
    </row>
    <row r="119" spans="1:65" s="2" customFormat="1" ht="19.5">
      <c r="A119" s="36"/>
      <c r="B119" s="37"/>
      <c r="C119" s="38"/>
      <c r="D119" s="198" t="s">
        <v>154</v>
      </c>
      <c r="E119" s="38"/>
      <c r="F119" s="199" t="s">
        <v>4245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154</v>
      </c>
      <c r="AU119" s="19" t="s">
        <v>167</v>
      </c>
    </row>
    <row r="120" spans="1:65" s="2" customFormat="1" ht="16.5" customHeight="1">
      <c r="A120" s="36"/>
      <c r="B120" s="37"/>
      <c r="C120" s="180" t="s">
        <v>206</v>
      </c>
      <c r="D120" s="180" t="s">
        <v>145</v>
      </c>
      <c r="E120" s="181" t="s">
        <v>4275</v>
      </c>
      <c r="F120" s="182" t="s">
        <v>4273</v>
      </c>
      <c r="G120" s="183" t="s">
        <v>4243</v>
      </c>
      <c r="H120" s="184">
        <v>4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47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339</v>
      </c>
      <c r="AT120" s="191" t="s">
        <v>145</v>
      </c>
      <c r="AU120" s="191" t="s">
        <v>167</v>
      </c>
      <c r="AY120" s="19" t="s">
        <v>142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84</v>
      </c>
      <c r="BK120" s="192">
        <f>ROUND(I120*H120,2)</f>
        <v>0</v>
      </c>
      <c r="BL120" s="19" t="s">
        <v>339</v>
      </c>
      <c r="BM120" s="191" t="s">
        <v>4276</v>
      </c>
    </row>
    <row r="121" spans="1:65" s="2" customFormat="1" ht="19.5">
      <c r="A121" s="36"/>
      <c r="B121" s="37"/>
      <c r="C121" s="38"/>
      <c r="D121" s="198" t="s">
        <v>154</v>
      </c>
      <c r="E121" s="38"/>
      <c r="F121" s="199" t="s">
        <v>4245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154</v>
      </c>
      <c r="AU121" s="19" t="s">
        <v>167</v>
      </c>
    </row>
    <row r="122" spans="1:65" s="2" customFormat="1" ht="16.5" customHeight="1">
      <c r="A122" s="36"/>
      <c r="B122" s="37"/>
      <c r="C122" s="180" t="s">
        <v>312</v>
      </c>
      <c r="D122" s="180" t="s">
        <v>145</v>
      </c>
      <c r="E122" s="181" t="s">
        <v>4277</v>
      </c>
      <c r="F122" s="182" t="s">
        <v>4278</v>
      </c>
      <c r="G122" s="183" t="s">
        <v>4243</v>
      </c>
      <c r="H122" s="184">
        <v>1</v>
      </c>
      <c r="I122" s="185"/>
      <c r="J122" s="186">
        <f>ROUND(I122*H122,2)</f>
        <v>0</v>
      </c>
      <c r="K122" s="182" t="s">
        <v>19</v>
      </c>
      <c r="L122" s="41"/>
      <c r="M122" s="187" t="s">
        <v>19</v>
      </c>
      <c r="N122" s="188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339</v>
      </c>
      <c r="AT122" s="191" t="s">
        <v>145</v>
      </c>
      <c r="AU122" s="191" t="s">
        <v>167</v>
      </c>
      <c r="AY122" s="19" t="s">
        <v>142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339</v>
      </c>
      <c r="BM122" s="191" t="s">
        <v>4279</v>
      </c>
    </row>
    <row r="123" spans="1:65" s="2" customFormat="1" ht="19.5">
      <c r="A123" s="36"/>
      <c r="B123" s="37"/>
      <c r="C123" s="38"/>
      <c r="D123" s="198" t="s">
        <v>154</v>
      </c>
      <c r="E123" s="38"/>
      <c r="F123" s="199" t="s">
        <v>4245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154</v>
      </c>
      <c r="AU123" s="19" t="s">
        <v>167</v>
      </c>
    </row>
    <row r="124" spans="1:65" s="2" customFormat="1" ht="16.5" customHeight="1">
      <c r="A124" s="36"/>
      <c r="B124" s="37"/>
      <c r="C124" s="180" t="s">
        <v>320</v>
      </c>
      <c r="D124" s="180" t="s">
        <v>145</v>
      </c>
      <c r="E124" s="181" t="s">
        <v>4280</v>
      </c>
      <c r="F124" s="182" t="s">
        <v>4281</v>
      </c>
      <c r="G124" s="183" t="s">
        <v>4243</v>
      </c>
      <c r="H124" s="184">
        <v>3</v>
      </c>
      <c r="I124" s="185"/>
      <c r="J124" s="186">
        <f>ROUND(I124*H124,2)</f>
        <v>0</v>
      </c>
      <c r="K124" s="182" t="s">
        <v>19</v>
      </c>
      <c r="L124" s="41"/>
      <c r="M124" s="187" t="s">
        <v>19</v>
      </c>
      <c r="N124" s="188" t="s">
        <v>47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339</v>
      </c>
      <c r="AT124" s="191" t="s">
        <v>145</v>
      </c>
      <c r="AU124" s="191" t="s">
        <v>167</v>
      </c>
      <c r="AY124" s="19" t="s">
        <v>142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84</v>
      </c>
      <c r="BK124" s="192">
        <f>ROUND(I124*H124,2)</f>
        <v>0</v>
      </c>
      <c r="BL124" s="19" t="s">
        <v>339</v>
      </c>
      <c r="BM124" s="191" t="s">
        <v>4282</v>
      </c>
    </row>
    <row r="125" spans="1:65" s="2" customFormat="1" ht="19.5">
      <c r="A125" s="36"/>
      <c r="B125" s="37"/>
      <c r="C125" s="38"/>
      <c r="D125" s="198" t="s">
        <v>154</v>
      </c>
      <c r="E125" s="38"/>
      <c r="F125" s="199" t="s">
        <v>4245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154</v>
      </c>
      <c r="AU125" s="19" t="s">
        <v>167</v>
      </c>
    </row>
    <row r="126" spans="1:65" s="2" customFormat="1" ht="16.5" customHeight="1">
      <c r="A126" s="36"/>
      <c r="B126" s="37"/>
      <c r="C126" s="180" t="s">
        <v>328</v>
      </c>
      <c r="D126" s="180" t="s">
        <v>145</v>
      </c>
      <c r="E126" s="181" t="s">
        <v>4283</v>
      </c>
      <c r="F126" s="182" t="s">
        <v>4284</v>
      </c>
      <c r="G126" s="183" t="s">
        <v>4243</v>
      </c>
      <c r="H126" s="184">
        <v>2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47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339</v>
      </c>
      <c r="AT126" s="191" t="s">
        <v>145</v>
      </c>
      <c r="AU126" s="191" t="s">
        <v>167</v>
      </c>
      <c r="AY126" s="19" t="s">
        <v>142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84</v>
      </c>
      <c r="BK126" s="192">
        <f>ROUND(I126*H126,2)</f>
        <v>0</v>
      </c>
      <c r="BL126" s="19" t="s">
        <v>339</v>
      </c>
      <c r="BM126" s="191" t="s">
        <v>4285</v>
      </c>
    </row>
    <row r="127" spans="1:65" s="2" customFormat="1" ht="19.5">
      <c r="A127" s="36"/>
      <c r="B127" s="37"/>
      <c r="C127" s="38"/>
      <c r="D127" s="198" t="s">
        <v>154</v>
      </c>
      <c r="E127" s="38"/>
      <c r="F127" s="199" t="s">
        <v>4245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154</v>
      </c>
      <c r="AU127" s="19" t="s">
        <v>167</v>
      </c>
    </row>
    <row r="128" spans="1:65" s="2" customFormat="1" ht="24.2" customHeight="1">
      <c r="A128" s="36"/>
      <c r="B128" s="37"/>
      <c r="C128" s="180" t="s">
        <v>8</v>
      </c>
      <c r="D128" s="180" t="s">
        <v>145</v>
      </c>
      <c r="E128" s="181" t="s">
        <v>4286</v>
      </c>
      <c r="F128" s="182" t="s">
        <v>4287</v>
      </c>
      <c r="G128" s="183" t="s">
        <v>4243</v>
      </c>
      <c r="H128" s="184">
        <v>1</v>
      </c>
      <c r="I128" s="185"/>
      <c r="J128" s="186">
        <f>ROUND(I128*H128,2)</f>
        <v>0</v>
      </c>
      <c r="K128" s="182" t="s">
        <v>19</v>
      </c>
      <c r="L128" s="41"/>
      <c r="M128" s="187" t="s">
        <v>19</v>
      </c>
      <c r="N128" s="188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339</v>
      </c>
      <c r="AT128" s="191" t="s">
        <v>145</v>
      </c>
      <c r="AU128" s="191" t="s">
        <v>167</v>
      </c>
      <c r="AY128" s="19" t="s">
        <v>142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339</v>
      </c>
      <c r="BM128" s="191" t="s">
        <v>4288</v>
      </c>
    </row>
    <row r="129" spans="1:65" s="2" customFormat="1" ht="19.5">
      <c r="A129" s="36"/>
      <c r="B129" s="37"/>
      <c r="C129" s="38"/>
      <c r="D129" s="198" t="s">
        <v>154</v>
      </c>
      <c r="E129" s="38"/>
      <c r="F129" s="199" t="s">
        <v>4245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154</v>
      </c>
      <c r="AU129" s="19" t="s">
        <v>167</v>
      </c>
    </row>
    <row r="130" spans="1:65" s="2" customFormat="1" ht="24.2" customHeight="1">
      <c r="A130" s="36"/>
      <c r="B130" s="37"/>
      <c r="C130" s="180" t="s">
        <v>339</v>
      </c>
      <c r="D130" s="180" t="s">
        <v>145</v>
      </c>
      <c r="E130" s="181" t="s">
        <v>4289</v>
      </c>
      <c r="F130" s="182" t="s">
        <v>4290</v>
      </c>
      <c r="G130" s="183" t="s">
        <v>4243</v>
      </c>
      <c r="H130" s="184">
        <v>1</v>
      </c>
      <c r="I130" s="185"/>
      <c r="J130" s="186">
        <f>ROUND(I130*H130,2)</f>
        <v>0</v>
      </c>
      <c r="K130" s="182" t="s">
        <v>19</v>
      </c>
      <c r="L130" s="41"/>
      <c r="M130" s="187" t="s">
        <v>19</v>
      </c>
      <c r="N130" s="188" t="s">
        <v>47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339</v>
      </c>
      <c r="AT130" s="191" t="s">
        <v>145</v>
      </c>
      <c r="AU130" s="191" t="s">
        <v>167</v>
      </c>
      <c r="AY130" s="19" t="s">
        <v>142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84</v>
      </c>
      <c r="BK130" s="192">
        <f>ROUND(I130*H130,2)</f>
        <v>0</v>
      </c>
      <c r="BL130" s="19" t="s">
        <v>339</v>
      </c>
      <c r="BM130" s="191" t="s">
        <v>4291</v>
      </c>
    </row>
    <row r="131" spans="1:65" s="2" customFormat="1" ht="19.5">
      <c r="A131" s="36"/>
      <c r="B131" s="37"/>
      <c r="C131" s="38"/>
      <c r="D131" s="198" t="s">
        <v>154</v>
      </c>
      <c r="E131" s="38"/>
      <c r="F131" s="199" t="s">
        <v>4245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154</v>
      </c>
      <c r="AU131" s="19" t="s">
        <v>167</v>
      </c>
    </row>
    <row r="132" spans="1:65" s="2" customFormat="1" ht="16.5" customHeight="1">
      <c r="A132" s="36"/>
      <c r="B132" s="37"/>
      <c r="C132" s="180" t="s">
        <v>344</v>
      </c>
      <c r="D132" s="180" t="s">
        <v>145</v>
      </c>
      <c r="E132" s="181" t="s">
        <v>4292</v>
      </c>
      <c r="F132" s="182" t="s">
        <v>4281</v>
      </c>
      <c r="G132" s="183" t="s">
        <v>4243</v>
      </c>
      <c r="H132" s="184">
        <v>3</v>
      </c>
      <c r="I132" s="185"/>
      <c r="J132" s="186">
        <f>ROUND(I132*H132,2)</f>
        <v>0</v>
      </c>
      <c r="K132" s="182" t="s">
        <v>19</v>
      </c>
      <c r="L132" s="41"/>
      <c r="M132" s="187" t="s">
        <v>19</v>
      </c>
      <c r="N132" s="188" t="s">
        <v>47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339</v>
      </c>
      <c r="AT132" s="191" t="s">
        <v>145</v>
      </c>
      <c r="AU132" s="191" t="s">
        <v>167</v>
      </c>
      <c r="AY132" s="19" t="s">
        <v>142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84</v>
      </c>
      <c r="BK132" s="192">
        <f>ROUND(I132*H132,2)</f>
        <v>0</v>
      </c>
      <c r="BL132" s="19" t="s">
        <v>339</v>
      </c>
      <c r="BM132" s="191" t="s">
        <v>4293</v>
      </c>
    </row>
    <row r="133" spans="1:65" s="2" customFormat="1" ht="19.5">
      <c r="A133" s="36"/>
      <c r="B133" s="37"/>
      <c r="C133" s="38"/>
      <c r="D133" s="198" t="s">
        <v>154</v>
      </c>
      <c r="E133" s="38"/>
      <c r="F133" s="199" t="s">
        <v>4245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154</v>
      </c>
      <c r="AU133" s="19" t="s">
        <v>167</v>
      </c>
    </row>
    <row r="134" spans="1:65" s="2" customFormat="1" ht="16.5" customHeight="1">
      <c r="A134" s="36"/>
      <c r="B134" s="37"/>
      <c r="C134" s="180" t="s">
        <v>350</v>
      </c>
      <c r="D134" s="180" t="s">
        <v>145</v>
      </c>
      <c r="E134" s="181" t="s">
        <v>4294</v>
      </c>
      <c r="F134" s="182" t="s">
        <v>4284</v>
      </c>
      <c r="G134" s="183" t="s">
        <v>4243</v>
      </c>
      <c r="H134" s="184">
        <v>2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339</v>
      </c>
      <c r="AT134" s="191" t="s">
        <v>145</v>
      </c>
      <c r="AU134" s="191" t="s">
        <v>167</v>
      </c>
      <c r="AY134" s="19" t="s">
        <v>142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339</v>
      </c>
      <c r="BM134" s="191" t="s">
        <v>4295</v>
      </c>
    </row>
    <row r="135" spans="1:65" s="2" customFormat="1" ht="19.5">
      <c r="A135" s="36"/>
      <c r="B135" s="37"/>
      <c r="C135" s="38"/>
      <c r="D135" s="198" t="s">
        <v>154</v>
      </c>
      <c r="E135" s="38"/>
      <c r="F135" s="199" t="s">
        <v>4245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154</v>
      </c>
      <c r="AU135" s="19" t="s">
        <v>167</v>
      </c>
    </row>
    <row r="136" spans="1:65" s="2" customFormat="1" ht="24.2" customHeight="1">
      <c r="A136" s="36"/>
      <c r="B136" s="37"/>
      <c r="C136" s="180" t="s">
        <v>356</v>
      </c>
      <c r="D136" s="180" t="s">
        <v>145</v>
      </c>
      <c r="E136" s="181" t="s">
        <v>4296</v>
      </c>
      <c r="F136" s="182" t="s">
        <v>4287</v>
      </c>
      <c r="G136" s="183" t="s">
        <v>4243</v>
      </c>
      <c r="H136" s="184">
        <v>1</v>
      </c>
      <c r="I136" s="185"/>
      <c r="J136" s="186">
        <f>ROUND(I136*H136,2)</f>
        <v>0</v>
      </c>
      <c r="K136" s="182" t="s">
        <v>19</v>
      </c>
      <c r="L136" s="41"/>
      <c r="M136" s="187" t="s">
        <v>19</v>
      </c>
      <c r="N136" s="188" t="s">
        <v>47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339</v>
      </c>
      <c r="AT136" s="191" t="s">
        <v>145</v>
      </c>
      <c r="AU136" s="191" t="s">
        <v>167</v>
      </c>
      <c r="AY136" s="19" t="s">
        <v>142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84</v>
      </c>
      <c r="BK136" s="192">
        <f>ROUND(I136*H136,2)</f>
        <v>0</v>
      </c>
      <c r="BL136" s="19" t="s">
        <v>339</v>
      </c>
      <c r="BM136" s="191" t="s">
        <v>4297</v>
      </c>
    </row>
    <row r="137" spans="1:65" s="2" customFormat="1" ht="19.5">
      <c r="A137" s="36"/>
      <c r="B137" s="37"/>
      <c r="C137" s="38"/>
      <c r="D137" s="198" t="s">
        <v>154</v>
      </c>
      <c r="E137" s="38"/>
      <c r="F137" s="199" t="s">
        <v>4245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154</v>
      </c>
      <c r="AU137" s="19" t="s">
        <v>167</v>
      </c>
    </row>
    <row r="138" spans="1:65" s="2" customFormat="1" ht="24.2" customHeight="1">
      <c r="A138" s="36"/>
      <c r="B138" s="37"/>
      <c r="C138" s="180" t="s">
        <v>362</v>
      </c>
      <c r="D138" s="180" t="s">
        <v>145</v>
      </c>
      <c r="E138" s="181" t="s">
        <v>4298</v>
      </c>
      <c r="F138" s="182" t="s">
        <v>4290</v>
      </c>
      <c r="G138" s="183" t="s">
        <v>4243</v>
      </c>
      <c r="H138" s="184">
        <v>1</v>
      </c>
      <c r="I138" s="185"/>
      <c r="J138" s="186">
        <f>ROUND(I138*H138,2)</f>
        <v>0</v>
      </c>
      <c r="K138" s="182" t="s">
        <v>19</v>
      </c>
      <c r="L138" s="41"/>
      <c r="M138" s="187" t="s">
        <v>19</v>
      </c>
      <c r="N138" s="188" t="s">
        <v>47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339</v>
      </c>
      <c r="AT138" s="191" t="s">
        <v>145</v>
      </c>
      <c r="AU138" s="191" t="s">
        <v>167</v>
      </c>
      <c r="AY138" s="19" t="s">
        <v>142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84</v>
      </c>
      <c r="BK138" s="192">
        <f>ROUND(I138*H138,2)</f>
        <v>0</v>
      </c>
      <c r="BL138" s="19" t="s">
        <v>339</v>
      </c>
      <c r="BM138" s="191" t="s">
        <v>4299</v>
      </c>
    </row>
    <row r="139" spans="1:65" s="2" customFormat="1" ht="19.5">
      <c r="A139" s="36"/>
      <c r="B139" s="37"/>
      <c r="C139" s="38"/>
      <c r="D139" s="198" t="s">
        <v>154</v>
      </c>
      <c r="E139" s="38"/>
      <c r="F139" s="199" t="s">
        <v>4245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154</v>
      </c>
      <c r="AU139" s="19" t="s">
        <v>167</v>
      </c>
    </row>
    <row r="140" spans="1:65" s="2" customFormat="1" ht="21.75" customHeight="1">
      <c r="A140" s="36"/>
      <c r="B140" s="37"/>
      <c r="C140" s="180" t="s">
        <v>7</v>
      </c>
      <c r="D140" s="180" t="s">
        <v>145</v>
      </c>
      <c r="E140" s="181" t="s">
        <v>4300</v>
      </c>
      <c r="F140" s="182" t="s">
        <v>4301</v>
      </c>
      <c r="G140" s="183" t="s">
        <v>4243</v>
      </c>
      <c r="H140" s="184">
        <v>1</v>
      </c>
      <c r="I140" s="185"/>
      <c r="J140" s="186">
        <f>ROUND(I140*H140,2)</f>
        <v>0</v>
      </c>
      <c r="K140" s="182" t="s">
        <v>19</v>
      </c>
      <c r="L140" s="41"/>
      <c r="M140" s="187" t="s">
        <v>19</v>
      </c>
      <c r="N140" s="188" t="s">
        <v>47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339</v>
      </c>
      <c r="AT140" s="191" t="s">
        <v>145</v>
      </c>
      <c r="AU140" s="191" t="s">
        <v>167</v>
      </c>
      <c r="AY140" s="19" t="s">
        <v>142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84</v>
      </c>
      <c r="BK140" s="192">
        <f>ROUND(I140*H140,2)</f>
        <v>0</v>
      </c>
      <c r="BL140" s="19" t="s">
        <v>339</v>
      </c>
      <c r="BM140" s="191" t="s">
        <v>4302</v>
      </c>
    </row>
    <row r="141" spans="1:65" s="2" customFormat="1" ht="19.5">
      <c r="A141" s="36"/>
      <c r="B141" s="37"/>
      <c r="C141" s="38"/>
      <c r="D141" s="198" t="s">
        <v>154</v>
      </c>
      <c r="E141" s="38"/>
      <c r="F141" s="199" t="s">
        <v>4245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154</v>
      </c>
      <c r="AU141" s="19" t="s">
        <v>167</v>
      </c>
    </row>
    <row r="142" spans="1:65" s="2" customFormat="1" ht="24.2" customHeight="1">
      <c r="A142" s="36"/>
      <c r="B142" s="37"/>
      <c r="C142" s="180" t="s">
        <v>372</v>
      </c>
      <c r="D142" s="180" t="s">
        <v>145</v>
      </c>
      <c r="E142" s="181" t="s">
        <v>4303</v>
      </c>
      <c r="F142" s="182" t="s">
        <v>4304</v>
      </c>
      <c r="G142" s="183" t="s">
        <v>4243</v>
      </c>
      <c r="H142" s="184">
        <v>2</v>
      </c>
      <c r="I142" s="185"/>
      <c r="J142" s="186">
        <f>ROUND(I142*H142,2)</f>
        <v>0</v>
      </c>
      <c r="K142" s="182" t="s">
        <v>19</v>
      </c>
      <c r="L142" s="41"/>
      <c r="M142" s="187" t="s">
        <v>19</v>
      </c>
      <c r="N142" s="188" t="s">
        <v>47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339</v>
      </c>
      <c r="AT142" s="191" t="s">
        <v>145</v>
      </c>
      <c r="AU142" s="191" t="s">
        <v>167</v>
      </c>
      <c r="AY142" s="19" t="s">
        <v>142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84</v>
      </c>
      <c r="BK142" s="192">
        <f>ROUND(I142*H142,2)</f>
        <v>0</v>
      </c>
      <c r="BL142" s="19" t="s">
        <v>339</v>
      </c>
      <c r="BM142" s="191" t="s">
        <v>4305</v>
      </c>
    </row>
    <row r="143" spans="1:65" s="2" customFormat="1" ht="19.5">
      <c r="A143" s="36"/>
      <c r="B143" s="37"/>
      <c r="C143" s="38"/>
      <c r="D143" s="198" t="s">
        <v>154</v>
      </c>
      <c r="E143" s="38"/>
      <c r="F143" s="199" t="s">
        <v>4245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154</v>
      </c>
      <c r="AU143" s="19" t="s">
        <v>167</v>
      </c>
    </row>
    <row r="144" spans="1:65" s="2" customFormat="1" ht="21.75" customHeight="1">
      <c r="A144" s="36"/>
      <c r="B144" s="37"/>
      <c r="C144" s="180" t="s">
        <v>383</v>
      </c>
      <c r="D144" s="180" t="s">
        <v>145</v>
      </c>
      <c r="E144" s="181" t="s">
        <v>4306</v>
      </c>
      <c r="F144" s="182" t="s">
        <v>4307</v>
      </c>
      <c r="G144" s="183" t="s">
        <v>4243</v>
      </c>
      <c r="H144" s="184">
        <v>1</v>
      </c>
      <c r="I144" s="185"/>
      <c r="J144" s="186">
        <f>ROUND(I144*H144,2)</f>
        <v>0</v>
      </c>
      <c r="K144" s="182" t="s">
        <v>19</v>
      </c>
      <c r="L144" s="41"/>
      <c r="M144" s="187" t="s">
        <v>19</v>
      </c>
      <c r="N144" s="188" t="s">
        <v>47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339</v>
      </c>
      <c r="AT144" s="191" t="s">
        <v>145</v>
      </c>
      <c r="AU144" s="191" t="s">
        <v>167</v>
      </c>
      <c r="AY144" s="19" t="s">
        <v>142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84</v>
      </c>
      <c r="BK144" s="192">
        <f>ROUND(I144*H144,2)</f>
        <v>0</v>
      </c>
      <c r="BL144" s="19" t="s">
        <v>339</v>
      </c>
      <c r="BM144" s="191" t="s">
        <v>4308</v>
      </c>
    </row>
    <row r="145" spans="1:65" s="2" customFormat="1" ht="19.5">
      <c r="A145" s="36"/>
      <c r="B145" s="37"/>
      <c r="C145" s="38"/>
      <c r="D145" s="198" t="s">
        <v>154</v>
      </c>
      <c r="E145" s="38"/>
      <c r="F145" s="199" t="s">
        <v>4245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154</v>
      </c>
      <c r="AU145" s="19" t="s">
        <v>167</v>
      </c>
    </row>
    <row r="146" spans="1:65" s="2" customFormat="1" ht="21.75" customHeight="1">
      <c r="A146" s="36"/>
      <c r="B146" s="37"/>
      <c r="C146" s="180" t="s">
        <v>389</v>
      </c>
      <c r="D146" s="180" t="s">
        <v>145</v>
      </c>
      <c r="E146" s="181" t="s">
        <v>4309</v>
      </c>
      <c r="F146" s="182" t="s">
        <v>4307</v>
      </c>
      <c r="G146" s="183" t="s">
        <v>4243</v>
      </c>
      <c r="H146" s="184">
        <v>3</v>
      </c>
      <c r="I146" s="185"/>
      <c r="J146" s="186">
        <f>ROUND(I146*H146,2)</f>
        <v>0</v>
      </c>
      <c r="K146" s="182" t="s">
        <v>19</v>
      </c>
      <c r="L146" s="41"/>
      <c r="M146" s="187" t="s">
        <v>19</v>
      </c>
      <c r="N146" s="188" t="s">
        <v>47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339</v>
      </c>
      <c r="AT146" s="191" t="s">
        <v>145</v>
      </c>
      <c r="AU146" s="191" t="s">
        <v>167</v>
      </c>
      <c r="AY146" s="19" t="s">
        <v>142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339</v>
      </c>
      <c r="BM146" s="191" t="s">
        <v>4310</v>
      </c>
    </row>
    <row r="147" spans="1:65" s="2" customFormat="1" ht="19.5">
      <c r="A147" s="36"/>
      <c r="B147" s="37"/>
      <c r="C147" s="38"/>
      <c r="D147" s="198" t="s">
        <v>154</v>
      </c>
      <c r="E147" s="38"/>
      <c r="F147" s="199" t="s">
        <v>4245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154</v>
      </c>
      <c r="AU147" s="19" t="s">
        <v>167</v>
      </c>
    </row>
    <row r="148" spans="1:65" s="2" customFormat="1" ht="21.75" customHeight="1">
      <c r="A148" s="36"/>
      <c r="B148" s="37"/>
      <c r="C148" s="180" t="s">
        <v>394</v>
      </c>
      <c r="D148" s="180" t="s">
        <v>145</v>
      </c>
      <c r="E148" s="181" t="s">
        <v>4311</v>
      </c>
      <c r="F148" s="182" t="s">
        <v>4312</v>
      </c>
      <c r="G148" s="183" t="s">
        <v>4243</v>
      </c>
      <c r="H148" s="184">
        <v>1</v>
      </c>
      <c r="I148" s="185"/>
      <c r="J148" s="186">
        <f>ROUND(I148*H148,2)</f>
        <v>0</v>
      </c>
      <c r="K148" s="182" t="s">
        <v>19</v>
      </c>
      <c r="L148" s="41"/>
      <c r="M148" s="187" t="s">
        <v>19</v>
      </c>
      <c r="N148" s="188" t="s">
        <v>47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339</v>
      </c>
      <c r="AT148" s="191" t="s">
        <v>145</v>
      </c>
      <c r="AU148" s="191" t="s">
        <v>167</v>
      </c>
      <c r="AY148" s="19" t="s">
        <v>142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339</v>
      </c>
      <c r="BM148" s="191" t="s">
        <v>4313</v>
      </c>
    </row>
    <row r="149" spans="1:65" s="2" customFormat="1" ht="19.5">
      <c r="A149" s="36"/>
      <c r="B149" s="37"/>
      <c r="C149" s="38"/>
      <c r="D149" s="198" t="s">
        <v>154</v>
      </c>
      <c r="E149" s="38"/>
      <c r="F149" s="199" t="s">
        <v>4245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154</v>
      </c>
      <c r="AU149" s="19" t="s">
        <v>167</v>
      </c>
    </row>
    <row r="150" spans="1:65" s="2" customFormat="1" ht="24.2" customHeight="1">
      <c r="A150" s="36"/>
      <c r="B150" s="37"/>
      <c r="C150" s="180" t="s">
        <v>400</v>
      </c>
      <c r="D150" s="180" t="s">
        <v>145</v>
      </c>
      <c r="E150" s="181" t="s">
        <v>4314</v>
      </c>
      <c r="F150" s="182" t="s">
        <v>4315</v>
      </c>
      <c r="G150" s="183" t="s">
        <v>4243</v>
      </c>
      <c r="H150" s="184">
        <v>2</v>
      </c>
      <c r="I150" s="185"/>
      <c r="J150" s="186">
        <f>ROUND(I150*H150,2)</f>
        <v>0</v>
      </c>
      <c r="K150" s="182" t="s">
        <v>19</v>
      </c>
      <c r="L150" s="41"/>
      <c r="M150" s="187" t="s">
        <v>19</v>
      </c>
      <c r="N150" s="188" t="s">
        <v>47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339</v>
      </c>
      <c r="AT150" s="191" t="s">
        <v>145</v>
      </c>
      <c r="AU150" s="191" t="s">
        <v>167</v>
      </c>
      <c r="AY150" s="19" t="s">
        <v>142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84</v>
      </c>
      <c r="BK150" s="192">
        <f>ROUND(I150*H150,2)</f>
        <v>0</v>
      </c>
      <c r="BL150" s="19" t="s">
        <v>339</v>
      </c>
      <c r="BM150" s="191" t="s">
        <v>4316</v>
      </c>
    </row>
    <row r="151" spans="1:65" s="2" customFormat="1" ht="19.5">
      <c r="A151" s="36"/>
      <c r="B151" s="37"/>
      <c r="C151" s="38"/>
      <c r="D151" s="198" t="s">
        <v>154</v>
      </c>
      <c r="E151" s="38"/>
      <c r="F151" s="199" t="s">
        <v>4245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154</v>
      </c>
      <c r="AU151" s="19" t="s">
        <v>167</v>
      </c>
    </row>
    <row r="152" spans="1:65" s="2" customFormat="1" ht="24.2" customHeight="1">
      <c r="A152" s="36"/>
      <c r="B152" s="37"/>
      <c r="C152" s="180" t="s">
        <v>403</v>
      </c>
      <c r="D152" s="180" t="s">
        <v>145</v>
      </c>
      <c r="E152" s="181" t="s">
        <v>4317</v>
      </c>
      <c r="F152" s="182" t="s">
        <v>4315</v>
      </c>
      <c r="G152" s="183" t="s">
        <v>4243</v>
      </c>
      <c r="H152" s="184">
        <v>2</v>
      </c>
      <c r="I152" s="185"/>
      <c r="J152" s="186">
        <f>ROUND(I152*H152,2)</f>
        <v>0</v>
      </c>
      <c r="K152" s="182" t="s">
        <v>19</v>
      </c>
      <c r="L152" s="41"/>
      <c r="M152" s="187" t="s">
        <v>19</v>
      </c>
      <c r="N152" s="188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339</v>
      </c>
      <c r="AT152" s="191" t="s">
        <v>145</v>
      </c>
      <c r="AU152" s="191" t="s">
        <v>167</v>
      </c>
      <c r="AY152" s="19" t="s">
        <v>142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339</v>
      </c>
      <c r="BM152" s="191" t="s">
        <v>4318</v>
      </c>
    </row>
    <row r="153" spans="1:65" s="2" customFormat="1" ht="19.5">
      <c r="A153" s="36"/>
      <c r="B153" s="37"/>
      <c r="C153" s="38"/>
      <c r="D153" s="198" t="s">
        <v>154</v>
      </c>
      <c r="E153" s="38"/>
      <c r="F153" s="199" t="s">
        <v>4245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154</v>
      </c>
      <c r="AU153" s="19" t="s">
        <v>167</v>
      </c>
    </row>
    <row r="154" spans="1:65" s="2" customFormat="1" ht="21.75" customHeight="1">
      <c r="A154" s="36"/>
      <c r="B154" s="37"/>
      <c r="C154" s="180" t="s">
        <v>411</v>
      </c>
      <c r="D154" s="180" t="s">
        <v>145</v>
      </c>
      <c r="E154" s="181" t="s">
        <v>4319</v>
      </c>
      <c r="F154" s="182" t="s">
        <v>4320</v>
      </c>
      <c r="G154" s="183" t="s">
        <v>4243</v>
      </c>
      <c r="H154" s="184">
        <v>1</v>
      </c>
      <c r="I154" s="185"/>
      <c r="J154" s="186">
        <f>ROUND(I154*H154,2)</f>
        <v>0</v>
      </c>
      <c r="K154" s="182" t="s">
        <v>19</v>
      </c>
      <c r="L154" s="41"/>
      <c r="M154" s="187" t="s">
        <v>19</v>
      </c>
      <c r="N154" s="188" t="s">
        <v>47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339</v>
      </c>
      <c r="AT154" s="191" t="s">
        <v>145</v>
      </c>
      <c r="AU154" s="191" t="s">
        <v>167</v>
      </c>
      <c r="AY154" s="19" t="s">
        <v>142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84</v>
      </c>
      <c r="BK154" s="192">
        <f>ROUND(I154*H154,2)</f>
        <v>0</v>
      </c>
      <c r="BL154" s="19" t="s">
        <v>339</v>
      </c>
      <c r="BM154" s="191" t="s">
        <v>4321</v>
      </c>
    </row>
    <row r="155" spans="1:65" s="2" customFormat="1" ht="19.5">
      <c r="A155" s="36"/>
      <c r="B155" s="37"/>
      <c r="C155" s="38"/>
      <c r="D155" s="198" t="s">
        <v>154</v>
      </c>
      <c r="E155" s="38"/>
      <c r="F155" s="199" t="s">
        <v>4245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154</v>
      </c>
      <c r="AU155" s="19" t="s">
        <v>167</v>
      </c>
    </row>
    <row r="156" spans="1:65" s="2" customFormat="1" ht="21.75" customHeight="1">
      <c r="A156" s="36"/>
      <c r="B156" s="37"/>
      <c r="C156" s="180" t="s">
        <v>418</v>
      </c>
      <c r="D156" s="180" t="s">
        <v>145</v>
      </c>
      <c r="E156" s="181" t="s">
        <v>4322</v>
      </c>
      <c r="F156" s="182" t="s">
        <v>4323</v>
      </c>
      <c r="G156" s="183" t="s">
        <v>4243</v>
      </c>
      <c r="H156" s="184">
        <v>1</v>
      </c>
      <c r="I156" s="185"/>
      <c r="J156" s="186">
        <f>ROUND(I156*H156,2)</f>
        <v>0</v>
      </c>
      <c r="K156" s="182" t="s">
        <v>19</v>
      </c>
      <c r="L156" s="41"/>
      <c r="M156" s="187" t="s">
        <v>19</v>
      </c>
      <c r="N156" s="188" t="s">
        <v>47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339</v>
      </c>
      <c r="AT156" s="191" t="s">
        <v>145</v>
      </c>
      <c r="AU156" s="191" t="s">
        <v>167</v>
      </c>
      <c r="AY156" s="19" t="s">
        <v>142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84</v>
      </c>
      <c r="BK156" s="192">
        <f>ROUND(I156*H156,2)</f>
        <v>0</v>
      </c>
      <c r="BL156" s="19" t="s">
        <v>339</v>
      </c>
      <c r="BM156" s="191" t="s">
        <v>4324</v>
      </c>
    </row>
    <row r="157" spans="1:65" s="2" customFormat="1" ht="19.5">
      <c r="A157" s="36"/>
      <c r="B157" s="37"/>
      <c r="C157" s="38"/>
      <c r="D157" s="198" t="s">
        <v>154</v>
      </c>
      <c r="E157" s="38"/>
      <c r="F157" s="199" t="s">
        <v>4245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154</v>
      </c>
      <c r="AU157" s="19" t="s">
        <v>167</v>
      </c>
    </row>
    <row r="158" spans="1:65" s="16" customFormat="1" ht="20.85" customHeight="1">
      <c r="B158" s="253"/>
      <c r="C158" s="254"/>
      <c r="D158" s="255" t="s">
        <v>75</v>
      </c>
      <c r="E158" s="255" t="s">
        <v>4325</v>
      </c>
      <c r="F158" s="255" t="s">
        <v>4326</v>
      </c>
      <c r="G158" s="254"/>
      <c r="H158" s="254"/>
      <c r="I158" s="256"/>
      <c r="J158" s="257">
        <f>BK158</f>
        <v>0</v>
      </c>
      <c r="K158" s="254"/>
      <c r="L158" s="258"/>
      <c r="M158" s="259"/>
      <c r="N158" s="260"/>
      <c r="O158" s="260"/>
      <c r="P158" s="261">
        <f>SUM(P159:P160)</f>
        <v>0</v>
      </c>
      <c r="Q158" s="260"/>
      <c r="R158" s="261">
        <f>SUM(R159:R160)</f>
        <v>0</v>
      </c>
      <c r="S158" s="260"/>
      <c r="T158" s="262">
        <f>SUM(T159:T160)</f>
        <v>0</v>
      </c>
      <c r="AR158" s="263" t="s">
        <v>84</v>
      </c>
      <c r="AT158" s="264" t="s">
        <v>75</v>
      </c>
      <c r="AU158" s="264" t="s">
        <v>161</v>
      </c>
      <c r="AY158" s="263" t="s">
        <v>142</v>
      </c>
      <c r="BK158" s="265">
        <f>SUM(BK159:BK160)</f>
        <v>0</v>
      </c>
    </row>
    <row r="159" spans="1:65" s="2" customFormat="1" ht="90" customHeight="1">
      <c r="A159" s="36"/>
      <c r="B159" s="37"/>
      <c r="C159" s="180" t="s">
        <v>424</v>
      </c>
      <c r="D159" s="180" t="s">
        <v>145</v>
      </c>
      <c r="E159" s="181" t="s">
        <v>4327</v>
      </c>
      <c r="F159" s="182" t="s">
        <v>4328</v>
      </c>
      <c r="G159" s="183" t="s">
        <v>4243</v>
      </c>
      <c r="H159" s="184">
        <v>1</v>
      </c>
      <c r="I159" s="185"/>
      <c r="J159" s="186">
        <f>ROUND(I159*H159,2)</f>
        <v>0</v>
      </c>
      <c r="K159" s="182" t="s">
        <v>19</v>
      </c>
      <c r="L159" s="41"/>
      <c r="M159" s="187" t="s">
        <v>19</v>
      </c>
      <c r="N159" s="188" t="s">
        <v>47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339</v>
      </c>
      <c r="AT159" s="191" t="s">
        <v>145</v>
      </c>
      <c r="AU159" s="191" t="s">
        <v>167</v>
      </c>
      <c r="AY159" s="19" t="s">
        <v>142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84</v>
      </c>
      <c r="BK159" s="192">
        <f>ROUND(I159*H159,2)</f>
        <v>0</v>
      </c>
      <c r="BL159" s="19" t="s">
        <v>339</v>
      </c>
      <c r="BM159" s="191" t="s">
        <v>4329</v>
      </c>
    </row>
    <row r="160" spans="1:65" s="2" customFormat="1" ht="19.5">
      <c r="A160" s="36"/>
      <c r="B160" s="37"/>
      <c r="C160" s="38"/>
      <c r="D160" s="198" t="s">
        <v>154</v>
      </c>
      <c r="E160" s="38"/>
      <c r="F160" s="199" t="s">
        <v>4245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154</v>
      </c>
      <c r="AU160" s="19" t="s">
        <v>167</v>
      </c>
    </row>
    <row r="161" spans="1:65" s="12" customFormat="1" ht="20.85" customHeight="1">
      <c r="B161" s="164"/>
      <c r="C161" s="165"/>
      <c r="D161" s="166" t="s">
        <v>75</v>
      </c>
      <c r="E161" s="178" t="s">
        <v>4330</v>
      </c>
      <c r="F161" s="178" t="s">
        <v>4331</v>
      </c>
      <c r="G161" s="165"/>
      <c r="H161" s="165"/>
      <c r="I161" s="168"/>
      <c r="J161" s="179">
        <f>BK161</f>
        <v>0</v>
      </c>
      <c r="K161" s="165"/>
      <c r="L161" s="170"/>
      <c r="M161" s="171"/>
      <c r="N161" s="172"/>
      <c r="O161" s="172"/>
      <c r="P161" s="173">
        <f>SUM(P162:P189)</f>
        <v>0</v>
      </c>
      <c r="Q161" s="172"/>
      <c r="R161" s="173">
        <f>SUM(R162:R189)</f>
        <v>0</v>
      </c>
      <c r="S161" s="172"/>
      <c r="T161" s="174">
        <f>SUM(T162:T189)</f>
        <v>0</v>
      </c>
      <c r="AR161" s="175" t="s">
        <v>84</v>
      </c>
      <c r="AT161" s="176" t="s">
        <v>75</v>
      </c>
      <c r="AU161" s="176" t="s">
        <v>86</v>
      </c>
      <c r="AY161" s="175" t="s">
        <v>142</v>
      </c>
      <c r="BK161" s="177">
        <f>SUM(BK162:BK189)</f>
        <v>0</v>
      </c>
    </row>
    <row r="162" spans="1:65" s="2" customFormat="1" ht="16.5" customHeight="1">
      <c r="A162" s="36"/>
      <c r="B162" s="37"/>
      <c r="C162" s="180" t="s">
        <v>430</v>
      </c>
      <c r="D162" s="180" t="s">
        <v>145</v>
      </c>
      <c r="E162" s="181" t="s">
        <v>4332</v>
      </c>
      <c r="F162" s="182" t="s">
        <v>4333</v>
      </c>
      <c r="G162" s="183" t="s">
        <v>414</v>
      </c>
      <c r="H162" s="184">
        <v>365</v>
      </c>
      <c r="I162" s="185"/>
      <c r="J162" s="186">
        <f>ROUND(I162*H162,2)</f>
        <v>0</v>
      </c>
      <c r="K162" s="182" t="s">
        <v>19</v>
      </c>
      <c r="L162" s="41"/>
      <c r="M162" s="187" t="s">
        <v>19</v>
      </c>
      <c r="N162" s="188" t="s">
        <v>47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339</v>
      </c>
      <c r="AT162" s="191" t="s">
        <v>145</v>
      </c>
      <c r="AU162" s="191" t="s">
        <v>161</v>
      </c>
      <c r="AY162" s="19" t="s">
        <v>142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84</v>
      </c>
      <c r="BK162" s="192">
        <f>ROUND(I162*H162,2)</f>
        <v>0</v>
      </c>
      <c r="BL162" s="19" t="s">
        <v>339</v>
      </c>
      <c r="BM162" s="191" t="s">
        <v>4334</v>
      </c>
    </row>
    <row r="163" spans="1:65" s="2" customFormat="1" ht="19.5">
      <c r="A163" s="36"/>
      <c r="B163" s="37"/>
      <c r="C163" s="38"/>
      <c r="D163" s="198" t="s">
        <v>154</v>
      </c>
      <c r="E163" s="38"/>
      <c r="F163" s="199" t="s">
        <v>4245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154</v>
      </c>
      <c r="AU163" s="19" t="s">
        <v>161</v>
      </c>
    </row>
    <row r="164" spans="1:65" s="2" customFormat="1" ht="16.5" customHeight="1">
      <c r="A164" s="36"/>
      <c r="B164" s="37"/>
      <c r="C164" s="180" t="s">
        <v>437</v>
      </c>
      <c r="D164" s="180" t="s">
        <v>145</v>
      </c>
      <c r="E164" s="181" t="s">
        <v>4335</v>
      </c>
      <c r="F164" s="182" t="s">
        <v>4336</v>
      </c>
      <c r="G164" s="183" t="s">
        <v>414</v>
      </c>
      <c r="H164" s="184">
        <v>136</v>
      </c>
      <c r="I164" s="185"/>
      <c r="J164" s="186">
        <f>ROUND(I164*H164,2)</f>
        <v>0</v>
      </c>
      <c r="K164" s="182" t="s">
        <v>19</v>
      </c>
      <c r="L164" s="41"/>
      <c r="M164" s="187" t="s">
        <v>19</v>
      </c>
      <c r="N164" s="188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339</v>
      </c>
      <c r="AT164" s="191" t="s">
        <v>145</v>
      </c>
      <c r="AU164" s="191" t="s">
        <v>161</v>
      </c>
      <c r="AY164" s="19" t="s">
        <v>142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339</v>
      </c>
      <c r="BM164" s="191" t="s">
        <v>4337</v>
      </c>
    </row>
    <row r="165" spans="1:65" s="2" customFormat="1" ht="19.5">
      <c r="A165" s="36"/>
      <c r="B165" s="37"/>
      <c r="C165" s="38"/>
      <c r="D165" s="198" t="s">
        <v>154</v>
      </c>
      <c r="E165" s="38"/>
      <c r="F165" s="199" t="s">
        <v>4245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154</v>
      </c>
      <c r="AU165" s="19" t="s">
        <v>161</v>
      </c>
    </row>
    <row r="166" spans="1:65" s="2" customFormat="1" ht="16.5" customHeight="1">
      <c r="A166" s="36"/>
      <c r="B166" s="37"/>
      <c r="C166" s="180" t="s">
        <v>443</v>
      </c>
      <c r="D166" s="180" t="s">
        <v>145</v>
      </c>
      <c r="E166" s="181" t="s">
        <v>4338</v>
      </c>
      <c r="F166" s="182" t="s">
        <v>4339</v>
      </c>
      <c r="G166" s="183" t="s">
        <v>414</v>
      </c>
      <c r="H166" s="184">
        <v>58</v>
      </c>
      <c r="I166" s="185"/>
      <c r="J166" s="186">
        <f>ROUND(I166*H166,2)</f>
        <v>0</v>
      </c>
      <c r="K166" s="182" t="s">
        <v>19</v>
      </c>
      <c r="L166" s="41"/>
      <c r="M166" s="187" t="s">
        <v>19</v>
      </c>
      <c r="N166" s="188" t="s">
        <v>47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339</v>
      </c>
      <c r="AT166" s="191" t="s">
        <v>145</v>
      </c>
      <c r="AU166" s="191" t="s">
        <v>161</v>
      </c>
      <c r="AY166" s="19" t="s">
        <v>142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84</v>
      </c>
      <c r="BK166" s="192">
        <f>ROUND(I166*H166,2)</f>
        <v>0</v>
      </c>
      <c r="BL166" s="19" t="s">
        <v>339</v>
      </c>
      <c r="BM166" s="191" t="s">
        <v>4340</v>
      </c>
    </row>
    <row r="167" spans="1:65" s="2" customFormat="1" ht="19.5">
      <c r="A167" s="36"/>
      <c r="B167" s="37"/>
      <c r="C167" s="38"/>
      <c r="D167" s="198" t="s">
        <v>154</v>
      </c>
      <c r="E167" s="38"/>
      <c r="F167" s="199" t="s">
        <v>4245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154</v>
      </c>
      <c r="AU167" s="19" t="s">
        <v>161</v>
      </c>
    </row>
    <row r="168" spans="1:65" s="2" customFormat="1" ht="16.5" customHeight="1">
      <c r="A168" s="36"/>
      <c r="B168" s="37"/>
      <c r="C168" s="180" t="s">
        <v>449</v>
      </c>
      <c r="D168" s="180" t="s">
        <v>145</v>
      </c>
      <c r="E168" s="181" t="s">
        <v>4341</v>
      </c>
      <c r="F168" s="182" t="s">
        <v>4342</v>
      </c>
      <c r="G168" s="183" t="s">
        <v>414</v>
      </c>
      <c r="H168" s="184">
        <v>104</v>
      </c>
      <c r="I168" s="185"/>
      <c r="J168" s="186">
        <f>ROUND(I168*H168,2)</f>
        <v>0</v>
      </c>
      <c r="K168" s="182" t="s">
        <v>19</v>
      </c>
      <c r="L168" s="41"/>
      <c r="M168" s="187" t="s">
        <v>19</v>
      </c>
      <c r="N168" s="188" t="s">
        <v>47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339</v>
      </c>
      <c r="AT168" s="191" t="s">
        <v>145</v>
      </c>
      <c r="AU168" s="191" t="s">
        <v>161</v>
      </c>
      <c r="AY168" s="19" t="s">
        <v>142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84</v>
      </c>
      <c r="BK168" s="192">
        <f>ROUND(I168*H168,2)</f>
        <v>0</v>
      </c>
      <c r="BL168" s="19" t="s">
        <v>339</v>
      </c>
      <c r="BM168" s="191" t="s">
        <v>4343</v>
      </c>
    </row>
    <row r="169" spans="1:65" s="2" customFormat="1" ht="19.5">
      <c r="A169" s="36"/>
      <c r="B169" s="37"/>
      <c r="C169" s="38"/>
      <c r="D169" s="198" t="s">
        <v>154</v>
      </c>
      <c r="E169" s="38"/>
      <c r="F169" s="199" t="s">
        <v>4245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154</v>
      </c>
      <c r="AU169" s="19" t="s">
        <v>161</v>
      </c>
    </row>
    <row r="170" spans="1:65" s="2" customFormat="1" ht="16.5" customHeight="1">
      <c r="A170" s="36"/>
      <c r="B170" s="37"/>
      <c r="C170" s="180" t="s">
        <v>455</v>
      </c>
      <c r="D170" s="180" t="s">
        <v>145</v>
      </c>
      <c r="E170" s="181" t="s">
        <v>4344</v>
      </c>
      <c r="F170" s="182" t="s">
        <v>4345</v>
      </c>
      <c r="G170" s="183" t="s">
        <v>414</v>
      </c>
      <c r="H170" s="184">
        <v>23</v>
      </c>
      <c r="I170" s="185"/>
      <c r="J170" s="186">
        <f>ROUND(I170*H170,2)</f>
        <v>0</v>
      </c>
      <c r="K170" s="182" t="s">
        <v>19</v>
      </c>
      <c r="L170" s="41"/>
      <c r="M170" s="187" t="s">
        <v>19</v>
      </c>
      <c r="N170" s="188" t="s">
        <v>47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339</v>
      </c>
      <c r="AT170" s="191" t="s">
        <v>145</v>
      </c>
      <c r="AU170" s="191" t="s">
        <v>161</v>
      </c>
      <c r="AY170" s="19" t="s">
        <v>142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84</v>
      </c>
      <c r="BK170" s="192">
        <f>ROUND(I170*H170,2)</f>
        <v>0</v>
      </c>
      <c r="BL170" s="19" t="s">
        <v>339</v>
      </c>
      <c r="BM170" s="191" t="s">
        <v>4346</v>
      </c>
    </row>
    <row r="171" spans="1:65" s="2" customFormat="1" ht="19.5">
      <c r="A171" s="36"/>
      <c r="B171" s="37"/>
      <c r="C171" s="38"/>
      <c r="D171" s="198" t="s">
        <v>154</v>
      </c>
      <c r="E171" s="38"/>
      <c r="F171" s="199" t="s">
        <v>4245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154</v>
      </c>
      <c r="AU171" s="19" t="s">
        <v>161</v>
      </c>
    </row>
    <row r="172" spans="1:65" s="2" customFormat="1" ht="16.5" customHeight="1">
      <c r="A172" s="36"/>
      <c r="B172" s="37"/>
      <c r="C172" s="180" t="s">
        <v>460</v>
      </c>
      <c r="D172" s="180" t="s">
        <v>145</v>
      </c>
      <c r="E172" s="181" t="s">
        <v>4347</v>
      </c>
      <c r="F172" s="182" t="s">
        <v>4348</v>
      </c>
      <c r="G172" s="183" t="s">
        <v>414</v>
      </c>
      <c r="H172" s="184">
        <v>32</v>
      </c>
      <c r="I172" s="185"/>
      <c r="J172" s="186">
        <f>ROUND(I172*H172,2)</f>
        <v>0</v>
      </c>
      <c r="K172" s="182" t="s">
        <v>19</v>
      </c>
      <c r="L172" s="41"/>
      <c r="M172" s="187" t="s">
        <v>19</v>
      </c>
      <c r="N172" s="188" t="s">
        <v>47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339</v>
      </c>
      <c r="AT172" s="191" t="s">
        <v>145</v>
      </c>
      <c r="AU172" s="191" t="s">
        <v>161</v>
      </c>
      <c r="AY172" s="19" t="s">
        <v>142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84</v>
      </c>
      <c r="BK172" s="192">
        <f>ROUND(I172*H172,2)</f>
        <v>0</v>
      </c>
      <c r="BL172" s="19" t="s">
        <v>339</v>
      </c>
      <c r="BM172" s="191" t="s">
        <v>4349</v>
      </c>
    </row>
    <row r="173" spans="1:65" s="2" customFormat="1" ht="19.5">
      <c r="A173" s="36"/>
      <c r="B173" s="37"/>
      <c r="C173" s="38"/>
      <c r="D173" s="198" t="s">
        <v>154</v>
      </c>
      <c r="E173" s="38"/>
      <c r="F173" s="199" t="s">
        <v>4245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154</v>
      </c>
      <c r="AU173" s="19" t="s">
        <v>161</v>
      </c>
    </row>
    <row r="174" spans="1:65" s="2" customFormat="1" ht="16.5" customHeight="1">
      <c r="A174" s="36"/>
      <c r="B174" s="37"/>
      <c r="C174" s="180" t="s">
        <v>467</v>
      </c>
      <c r="D174" s="180" t="s">
        <v>145</v>
      </c>
      <c r="E174" s="181" t="s">
        <v>4350</v>
      </c>
      <c r="F174" s="182" t="s">
        <v>4351</v>
      </c>
      <c r="G174" s="183" t="s">
        <v>414</v>
      </c>
      <c r="H174" s="184">
        <v>12</v>
      </c>
      <c r="I174" s="185"/>
      <c r="J174" s="186">
        <f>ROUND(I174*H174,2)</f>
        <v>0</v>
      </c>
      <c r="K174" s="182" t="s">
        <v>19</v>
      </c>
      <c r="L174" s="41"/>
      <c r="M174" s="187" t="s">
        <v>19</v>
      </c>
      <c r="N174" s="188" t="s">
        <v>47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339</v>
      </c>
      <c r="AT174" s="191" t="s">
        <v>145</v>
      </c>
      <c r="AU174" s="191" t="s">
        <v>161</v>
      </c>
      <c r="AY174" s="19" t="s">
        <v>142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84</v>
      </c>
      <c r="BK174" s="192">
        <f>ROUND(I174*H174,2)</f>
        <v>0</v>
      </c>
      <c r="BL174" s="19" t="s">
        <v>339</v>
      </c>
      <c r="BM174" s="191" t="s">
        <v>4352</v>
      </c>
    </row>
    <row r="175" spans="1:65" s="2" customFormat="1" ht="19.5">
      <c r="A175" s="36"/>
      <c r="B175" s="37"/>
      <c r="C175" s="38"/>
      <c r="D175" s="198" t="s">
        <v>154</v>
      </c>
      <c r="E175" s="38"/>
      <c r="F175" s="199" t="s">
        <v>4245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154</v>
      </c>
      <c r="AU175" s="19" t="s">
        <v>161</v>
      </c>
    </row>
    <row r="176" spans="1:65" s="2" customFormat="1" ht="16.5" customHeight="1">
      <c r="A176" s="36"/>
      <c r="B176" s="37"/>
      <c r="C176" s="180" t="s">
        <v>473</v>
      </c>
      <c r="D176" s="180" t="s">
        <v>145</v>
      </c>
      <c r="E176" s="181" t="s">
        <v>4353</v>
      </c>
      <c r="F176" s="182" t="s">
        <v>4354</v>
      </c>
      <c r="G176" s="183" t="s">
        <v>414</v>
      </c>
      <c r="H176" s="184">
        <v>45</v>
      </c>
      <c r="I176" s="185"/>
      <c r="J176" s="186">
        <f>ROUND(I176*H176,2)</f>
        <v>0</v>
      </c>
      <c r="K176" s="182" t="s">
        <v>19</v>
      </c>
      <c r="L176" s="41"/>
      <c r="M176" s="187" t="s">
        <v>19</v>
      </c>
      <c r="N176" s="188" t="s">
        <v>47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339</v>
      </c>
      <c r="AT176" s="191" t="s">
        <v>145</v>
      </c>
      <c r="AU176" s="191" t="s">
        <v>161</v>
      </c>
      <c r="AY176" s="19" t="s">
        <v>142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84</v>
      </c>
      <c r="BK176" s="192">
        <f>ROUND(I176*H176,2)</f>
        <v>0</v>
      </c>
      <c r="BL176" s="19" t="s">
        <v>339</v>
      </c>
      <c r="BM176" s="191" t="s">
        <v>4355</v>
      </c>
    </row>
    <row r="177" spans="1:65" s="2" customFormat="1" ht="19.5">
      <c r="A177" s="36"/>
      <c r="B177" s="37"/>
      <c r="C177" s="38"/>
      <c r="D177" s="198" t="s">
        <v>154</v>
      </c>
      <c r="E177" s="38"/>
      <c r="F177" s="199" t="s">
        <v>4245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154</v>
      </c>
      <c r="AU177" s="19" t="s">
        <v>161</v>
      </c>
    </row>
    <row r="178" spans="1:65" s="2" customFormat="1" ht="16.5" customHeight="1">
      <c r="A178" s="36"/>
      <c r="B178" s="37"/>
      <c r="C178" s="180" t="s">
        <v>478</v>
      </c>
      <c r="D178" s="180" t="s">
        <v>145</v>
      </c>
      <c r="E178" s="181" t="s">
        <v>4356</v>
      </c>
      <c r="F178" s="182" t="s">
        <v>4357</v>
      </c>
      <c r="G178" s="183" t="s">
        <v>414</v>
      </c>
      <c r="H178" s="184">
        <v>33</v>
      </c>
      <c r="I178" s="185"/>
      <c r="J178" s="186">
        <f>ROUND(I178*H178,2)</f>
        <v>0</v>
      </c>
      <c r="K178" s="182" t="s">
        <v>19</v>
      </c>
      <c r="L178" s="41"/>
      <c r="M178" s="187" t="s">
        <v>19</v>
      </c>
      <c r="N178" s="188" t="s">
        <v>47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339</v>
      </c>
      <c r="AT178" s="191" t="s">
        <v>145</v>
      </c>
      <c r="AU178" s="191" t="s">
        <v>161</v>
      </c>
      <c r="AY178" s="19" t="s">
        <v>142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84</v>
      </c>
      <c r="BK178" s="192">
        <f>ROUND(I178*H178,2)</f>
        <v>0</v>
      </c>
      <c r="BL178" s="19" t="s">
        <v>339</v>
      </c>
      <c r="BM178" s="191" t="s">
        <v>4358</v>
      </c>
    </row>
    <row r="179" spans="1:65" s="2" customFormat="1" ht="19.5">
      <c r="A179" s="36"/>
      <c r="B179" s="37"/>
      <c r="C179" s="38"/>
      <c r="D179" s="198" t="s">
        <v>154</v>
      </c>
      <c r="E179" s="38"/>
      <c r="F179" s="199" t="s">
        <v>4245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154</v>
      </c>
      <c r="AU179" s="19" t="s">
        <v>161</v>
      </c>
    </row>
    <row r="180" spans="1:65" s="2" customFormat="1" ht="16.5" customHeight="1">
      <c r="A180" s="36"/>
      <c r="B180" s="37"/>
      <c r="C180" s="180" t="s">
        <v>487</v>
      </c>
      <c r="D180" s="180" t="s">
        <v>145</v>
      </c>
      <c r="E180" s="181" t="s">
        <v>4359</v>
      </c>
      <c r="F180" s="182" t="s">
        <v>4360</v>
      </c>
      <c r="G180" s="183" t="s">
        <v>414</v>
      </c>
      <c r="H180" s="184">
        <v>50</v>
      </c>
      <c r="I180" s="185"/>
      <c r="J180" s="186">
        <f>ROUND(I180*H180,2)</f>
        <v>0</v>
      </c>
      <c r="K180" s="182" t="s">
        <v>19</v>
      </c>
      <c r="L180" s="41"/>
      <c r="M180" s="187" t="s">
        <v>19</v>
      </c>
      <c r="N180" s="188" t="s">
        <v>47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339</v>
      </c>
      <c r="AT180" s="191" t="s">
        <v>145</v>
      </c>
      <c r="AU180" s="191" t="s">
        <v>161</v>
      </c>
      <c r="AY180" s="19" t="s">
        <v>142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84</v>
      </c>
      <c r="BK180" s="192">
        <f>ROUND(I180*H180,2)</f>
        <v>0</v>
      </c>
      <c r="BL180" s="19" t="s">
        <v>339</v>
      </c>
      <c r="BM180" s="191" t="s">
        <v>4361</v>
      </c>
    </row>
    <row r="181" spans="1:65" s="2" customFormat="1" ht="19.5">
      <c r="A181" s="36"/>
      <c r="B181" s="37"/>
      <c r="C181" s="38"/>
      <c r="D181" s="198" t="s">
        <v>154</v>
      </c>
      <c r="E181" s="38"/>
      <c r="F181" s="199" t="s">
        <v>4245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154</v>
      </c>
      <c r="AU181" s="19" t="s">
        <v>161</v>
      </c>
    </row>
    <row r="182" spans="1:65" s="2" customFormat="1" ht="16.5" customHeight="1">
      <c r="A182" s="36"/>
      <c r="B182" s="37"/>
      <c r="C182" s="180" t="s">
        <v>492</v>
      </c>
      <c r="D182" s="180" t="s">
        <v>145</v>
      </c>
      <c r="E182" s="181" t="s">
        <v>4362</v>
      </c>
      <c r="F182" s="182" t="s">
        <v>4363</v>
      </c>
      <c r="G182" s="183" t="s">
        <v>414</v>
      </c>
      <c r="H182" s="184">
        <v>5</v>
      </c>
      <c r="I182" s="185"/>
      <c r="J182" s="186">
        <f>ROUND(I182*H182,2)</f>
        <v>0</v>
      </c>
      <c r="K182" s="182" t="s">
        <v>19</v>
      </c>
      <c r="L182" s="41"/>
      <c r="M182" s="187" t="s">
        <v>19</v>
      </c>
      <c r="N182" s="188" t="s">
        <v>47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339</v>
      </c>
      <c r="AT182" s="191" t="s">
        <v>145</v>
      </c>
      <c r="AU182" s="191" t="s">
        <v>161</v>
      </c>
      <c r="AY182" s="19" t="s">
        <v>142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84</v>
      </c>
      <c r="BK182" s="192">
        <f>ROUND(I182*H182,2)</f>
        <v>0</v>
      </c>
      <c r="BL182" s="19" t="s">
        <v>339</v>
      </c>
      <c r="BM182" s="191" t="s">
        <v>4364</v>
      </c>
    </row>
    <row r="183" spans="1:65" s="2" customFormat="1" ht="19.5">
      <c r="A183" s="36"/>
      <c r="B183" s="37"/>
      <c r="C183" s="38"/>
      <c r="D183" s="198" t="s">
        <v>154</v>
      </c>
      <c r="E183" s="38"/>
      <c r="F183" s="199" t="s">
        <v>4245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154</v>
      </c>
      <c r="AU183" s="19" t="s">
        <v>161</v>
      </c>
    </row>
    <row r="184" spans="1:65" s="2" customFormat="1" ht="16.5" customHeight="1">
      <c r="A184" s="36"/>
      <c r="B184" s="37"/>
      <c r="C184" s="180" t="s">
        <v>498</v>
      </c>
      <c r="D184" s="180" t="s">
        <v>145</v>
      </c>
      <c r="E184" s="181" t="s">
        <v>4365</v>
      </c>
      <c r="F184" s="182" t="s">
        <v>4366</v>
      </c>
      <c r="G184" s="183" t="s">
        <v>414</v>
      </c>
      <c r="H184" s="184">
        <v>60</v>
      </c>
      <c r="I184" s="185"/>
      <c r="J184" s="186">
        <f>ROUND(I184*H184,2)</f>
        <v>0</v>
      </c>
      <c r="K184" s="182" t="s">
        <v>19</v>
      </c>
      <c r="L184" s="41"/>
      <c r="M184" s="187" t="s">
        <v>19</v>
      </c>
      <c r="N184" s="188" t="s">
        <v>47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339</v>
      </c>
      <c r="AT184" s="191" t="s">
        <v>145</v>
      </c>
      <c r="AU184" s="191" t="s">
        <v>161</v>
      </c>
      <c r="AY184" s="19" t="s">
        <v>142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84</v>
      </c>
      <c r="BK184" s="192">
        <f>ROUND(I184*H184,2)</f>
        <v>0</v>
      </c>
      <c r="BL184" s="19" t="s">
        <v>339</v>
      </c>
      <c r="BM184" s="191" t="s">
        <v>4367</v>
      </c>
    </row>
    <row r="185" spans="1:65" s="2" customFormat="1" ht="19.5">
      <c r="A185" s="36"/>
      <c r="B185" s="37"/>
      <c r="C185" s="38"/>
      <c r="D185" s="198" t="s">
        <v>154</v>
      </c>
      <c r="E185" s="38"/>
      <c r="F185" s="199" t="s">
        <v>4245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154</v>
      </c>
      <c r="AU185" s="19" t="s">
        <v>161</v>
      </c>
    </row>
    <row r="186" spans="1:65" s="2" customFormat="1" ht="16.5" customHeight="1">
      <c r="A186" s="36"/>
      <c r="B186" s="37"/>
      <c r="C186" s="180" t="s">
        <v>505</v>
      </c>
      <c r="D186" s="180" t="s">
        <v>145</v>
      </c>
      <c r="E186" s="181" t="s">
        <v>4368</v>
      </c>
      <c r="F186" s="182" t="s">
        <v>4369</v>
      </c>
      <c r="G186" s="183" t="s">
        <v>414</v>
      </c>
      <c r="H186" s="184">
        <v>180</v>
      </c>
      <c r="I186" s="185"/>
      <c r="J186" s="186">
        <f>ROUND(I186*H186,2)</f>
        <v>0</v>
      </c>
      <c r="K186" s="182" t="s">
        <v>19</v>
      </c>
      <c r="L186" s="41"/>
      <c r="M186" s="187" t="s">
        <v>19</v>
      </c>
      <c r="N186" s="188" t="s">
        <v>47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339</v>
      </c>
      <c r="AT186" s="191" t="s">
        <v>145</v>
      </c>
      <c r="AU186" s="191" t="s">
        <v>161</v>
      </c>
      <c r="AY186" s="19" t="s">
        <v>142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84</v>
      </c>
      <c r="BK186" s="192">
        <f>ROUND(I186*H186,2)</f>
        <v>0</v>
      </c>
      <c r="BL186" s="19" t="s">
        <v>339</v>
      </c>
      <c r="BM186" s="191" t="s">
        <v>4370</v>
      </c>
    </row>
    <row r="187" spans="1:65" s="2" customFormat="1" ht="19.5">
      <c r="A187" s="36"/>
      <c r="B187" s="37"/>
      <c r="C187" s="38"/>
      <c r="D187" s="198" t="s">
        <v>154</v>
      </c>
      <c r="E187" s="38"/>
      <c r="F187" s="199" t="s">
        <v>4245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154</v>
      </c>
      <c r="AU187" s="19" t="s">
        <v>161</v>
      </c>
    </row>
    <row r="188" spans="1:65" s="2" customFormat="1" ht="55.5" customHeight="1">
      <c r="A188" s="36"/>
      <c r="B188" s="37"/>
      <c r="C188" s="180" t="s">
        <v>511</v>
      </c>
      <c r="D188" s="180" t="s">
        <v>145</v>
      </c>
      <c r="E188" s="181" t="s">
        <v>4371</v>
      </c>
      <c r="F188" s="182" t="s">
        <v>4372</v>
      </c>
      <c r="G188" s="183" t="s">
        <v>4243</v>
      </c>
      <c r="H188" s="184">
        <v>1</v>
      </c>
      <c r="I188" s="185"/>
      <c r="J188" s="186">
        <f>ROUND(I188*H188,2)</f>
        <v>0</v>
      </c>
      <c r="K188" s="182" t="s">
        <v>19</v>
      </c>
      <c r="L188" s="41"/>
      <c r="M188" s="187" t="s">
        <v>19</v>
      </c>
      <c r="N188" s="188" t="s">
        <v>47</v>
      </c>
      <c r="O188" s="6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339</v>
      </c>
      <c r="AT188" s="191" t="s">
        <v>145</v>
      </c>
      <c r="AU188" s="191" t="s">
        <v>161</v>
      </c>
      <c r="AY188" s="19" t="s">
        <v>142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84</v>
      </c>
      <c r="BK188" s="192">
        <f>ROUND(I188*H188,2)</f>
        <v>0</v>
      </c>
      <c r="BL188" s="19" t="s">
        <v>339</v>
      </c>
      <c r="BM188" s="191" t="s">
        <v>4373</v>
      </c>
    </row>
    <row r="189" spans="1:65" s="2" customFormat="1" ht="19.5">
      <c r="A189" s="36"/>
      <c r="B189" s="37"/>
      <c r="C189" s="38"/>
      <c r="D189" s="198" t="s">
        <v>154</v>
      </c>
      <c r="E189" s="38"/>
      <c r="F189" s="199" t="s">
        <v>4245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154</v>
      </c>
      <c r="AU189" s="19" t="s">
        <v>161</v>
      </c>
    </row>
    <row r="190" spans="1:65" s="12" customFormat="1" ht="25.9" customHeight="1">
      <c r="B190" s="164"/>
      <c r="C190" s="165"/>
      <c r="D190" s="166" t="s">
        <v>75</v>
      </c>
      <c r="E190" s="167" t="s">
        <v>139</v>
      </c>
      <c r="F190" s="167" t="s">
        <v>140</v>
      </c>
      <c r="G190" s="165"/>
      <c r="H190" s="165"/>
      <c r="I190" s="168"/>
      <c r="J190" s="169">
        <f>BK190</f>
        <v>0</v>
      </c>
      <c r="K190" s="165"/>
      <c r="L190" s="170"/>
      <c r="M190" s="171"/>
      <c r="N190" s="172"/>
      <c r="O190" s="172"/>
      <c r="P190" s="173">
        <f>P191</f>
        <v>0</v>
      </c>
      <c r="Q190" s="172"/>
      <c r="R190" s="173">
        <f>R191</f>
        <v>0</v>
      </c>
      <c r="S190" s="172"/>
      <c r="T190" s="174">
        <f>T191</f>
        <v>0</v>
      </c>
      <c r="AR190" s="175" t="s">
        <v>141</v>
      </c>
      <c r="AT190" s="176" t="s">
        <v>75</v>
      </c>
      <c r="AU190" s="176" t="s">
        <v>76</v>
      </c>
      <c r="AY190" s="175" t="s">
        <v>142</v>
      </c>
      <c r="BK190" s="177">
        <f>BK191</f>
        <v>0</v>
      </c>
    </row>
    <row r="191" spans="1:65" s="12" customFormat="1" ht="22.9" customHeight="1">
      <c r="B191" s="164"/>
      <c r="C191" s="165"/>
      <c r="D191" s="166" t="s">
        <v>75</v>
      </c>
      <c r="E191" s="178" t="s">
        <v>143</v>
      </c>
      <c r="F191" s="178" t="s">
        <v>144</v>
      </c>
      <c r="G191" s="165"/>
      <c r="H191" s="165"/>
      <c r="I191" s="168"/>
      <c r="J191" s="179">
        <f>BK191</f>
        <v>0</v>
      </c>
      <c r="K191" s="165"/>
      <c r="L191" s="170"/>
      <c r="M191" s="171"/>
      <c r="N191" s="172"/>
      <c r="O191" s="172"/>
      <c r="P191" s="173">
        <f>SUM(P192:P200)</f>
        <v>0</v>
      </c>
      <c r="Q191" s="172"/>
      <c r="R191" s="173">
        <f>SUM(R192:R200)</f>
        <v>0</v>
      </c>
      <c r="S191" s="172"/>
      <c r="T191" s="174">
        <f>SUM(T192:T200)</f>
        <v>0</v>
      </c>
      <c r="AR191" s="175" t="s">
        <v>141</v>
      </c>
      <c r="AT191" s="176" t="s">
        <v>75</v>
      </c>
      <c r="AU191" s="176" t="s">
        <v>84</v>
      </c>
      <c r="AY191" s="175" t="s">
        <v>142</v>
      </c>
      <c r="BK191" s="177">
        <f>SUM(BK192:BK200)</f>
        <v>0</v>
      </c>
    </row>
    <row r="192" spans="1:65" s="2" customFormat="1" ht="21.75" customHeight="1">
      <c r="A192" s="36"/>
      <c r="B192" s="37"/>
      <c r="C192" s="180" t="s">
        <v>518</v>
      </c>
      <c r="D192" s="180" t="s">
        <v>145</v>
      </c>
      <c r="E192" s="181" t="s">
        <v>4374</v>
      </c>
      <c r="F192" s="182" t="s">
        <v>4375</v>
      </c>
      <c r="G192" s="183" t="s">
        <v>3022</v>
      </c>
      <c r="H192" s="184">
        <v>24</v>
      </c>
      <c r="I192" s="185"/>
      <c r="J192" s="186">
        <f>ROUND(I192*H192,2)</f>
        <v>0</v>
      </c>
      <c r="K192" s="182" t="s">
        <v>19</v>
      </c>
      <c r="L192" s="41"/>
      <c r="M192" s="187" t="s">
        <v>19</v>
      </c>
      <c r="N192" s="188" t="s">
        <v>47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150</v>
      </c>
      <c r="AT192" s="191" t="s">
        <v>145</v>
      </c>
      <c r="AU192" s="191" t="s">
        <v>86</v>
      </c>
      <c r="AY192" s="19" t="s">
        <v>142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84</v>
      </c>
      <c r="BK192" s="192">
        <f>ROUND(I192*H192,2)</f>
        <v>0</v>
      </c>
      <c r="BL192" s="19" t="s">
        <v>150</v>
      </c>
      <c r="BM192" s="191" t="s">
        <v>4376</v>
      </c>
    </row>
    <row r="193" spans="1:65" s="2" customFormat="1" ht="19.5">
      <c r="A193" s="36"/>
      <c r="B193" s="37"/>
      <c r="C193" s="38"/>
      <c r="D193" s="198" t="s">
        <v>154</v>
      </c>
      <c r="E193" s="38"/>
      <c r="F193" s="199" t="s">
        <v>4224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154</v>
      </c>
      <c r="AU193" s="19" t="s">
        <v>86</v>
      </c>
    </row>
    <row r="194" spans="1:65" s="2" customFormat="1" ht="16.5" customHeight="1">
      <c r="A194" s="36"/>
      <c r="B194" s="37"/>
      <c r="C194" s="180" t="s">
        <v>525</v>
      </c>
      <c r="D194" s="180" t="s">
        <v>145</v>
      </c>
      <c r="E194" s="181" t="s">
        <v>4377</v>
      </c>
      <c r="F194" s="182" t="s">
        <v>4378</v>
      </c>
      <c r="G194" s="183" t="s">
        <v>4243</v>
      </c>
      <c r="H194" s="184">
        <v>1</v>
      </c>
      <c r="I194" s="185"/>
      <c r="J194" s="186">
        <f>ROUND(I194*H194,2)</f>
        <v>0</v>
      </c>
      <c r="K194" s="182" t="s">
        <v>19</v>
      </c>
      <c r="L194" s="41"/>
      <c r="M194" s="187" t="s">
        <v>19</v>
      </c>
      <c r="N194" s="188" t="s">
        <v>47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150</v>
      </c>
      <c r="AT194" s="191" t="s">
        <v>145</v>
      </c>
      <c r="AU194" s="191" t="s">
        <v>86</v>
      </c>
      <c r="AY194" s="19" t="s">
        <v>142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150</v>
      </c>
      <c r="BM194" s="191" t="s">
        <v>4379</v>
      </c>
    </row>
    <row r="195" spans="1:65" s="2" customFormat="1" ht="19.5">
      <c r="A195" s="36"/>
      <c r="B195" s="37"/>
      <c r="C195" s="38"/>
      <c r="D195" s="198" t="s">
        <v>154</v>
      </c>
      <c r="E195" s="38"/>
      <c r="F195" s="199" t="s">
        <v>4224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154</v>
      </c>
      <c r="AU195" s="19" t="s">
        <v>86</v>
      </c>
    </row>
    <row r="196" spans="1:65" s="2" customFormat="1" ht="16.5" customHeight="1">
      <c r="A196" s="36"/>
      <c r="B196" s="37"/>
      <c r="C196" s="180" t="s">
        <v>527</v>
      </c>
      <c r="D196" s="180" t="s">
        <v>145</v>
      </c>
      <c r="E196" s="181" t="s">
        <v>4380</v>
      </c>
      <c r="F196" s="182" t="s">
        <v>3021</v>
      </c>
      <c r="G196" s="183" t="s">
        <v>3022</v>
      </c>
      <c r="H196" s="184">
        <v>8</v>
      </c>
      <c r="I196" s="185"/>
      <c r="J196" s="186">
        <f>ROUND(I196*H196,2)</f>
        <v>0</v>
      </c>
      <c r="K196" s="182" t="s">
        <v>19</v>
      </c>
      <c r="L196" s="41"/>
      <c r="M196" s="187" t="s">
        <v>19</v>
      </c>
      <c r="N196" s="188" t="s">
        <v>47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150</v>
      </c>
      <c r="AT196" s="191" t="s">
        <v>145</v>
      </c>
      <c r="AU196" s="191" t="s">
        <v>86</v>
      </c>
      <c r="AY196" s="19" t="s">
        <v>142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84</v>
      </c>
      <c r="BK196" s="192">
        <f>ROUND(I196*H196,2)</f>
        <v>0</v>
      </c>
      <c r="BL196" s="19" t="s">
        <v>150</v>
      </c>
      <c r="BM196" s="191" t="s">
        <v>4381</v>
      </c>
    </row>
    <row r="197" spans="1:65" s="2" customFormat="1" ht="19.5">
      <c r="A197" s="36"/>
      <c r="B197" s="37"/>
      <c r="C197" s="38"/>
      <c r="D197" s="198" t="s">
        <v>154</v>
      </c>
      <c r="E197" s="38"/>
      <c r="F197" s="199" t="s">
        <v>4224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154</v>
      </c>
      <c r="AU197" s="19" t="s">
        <v>86</v>
      </c>
    </row>
    <row r="198" spans="1:65" s="2" customFormat="1" ht="16.5" customHeight="1">
      <c r="A198" s="36"/>
      <c r="B198" s="37"/>
      <c r="C198" s="180" t="s">
        <v>533</v>
      </c>
      <c r="D198" s="180" t="s">
        <v>145</v>
      </c>
      <c r="E198" s="181" t="s">
        <v>3981</v>
      </c>
      <c r="F198" s="182" t="s">
        <v>3982</v>
      </c>
      <c r="G198" s="183" t="s">
        <v>514</v>
      </c>
      <c r="H198" s="184">
        <v>1</v>
      </c>
      <c r="I198" s="185"/>
      <c r="J198" s="186">
        <f>ROUND(I198*H198,2)</f>
        <v>0</v>
      </c>
      <c r="K198" s="182" t="s">
        <v>19</v>
      </c>
      <c r="L198" s="41"/>
      <c r="M198" s="187" t="s">
        <v>19</v>
      </c>
      <c r="N198" s="188" t="s">
        <v>47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150</v>
      </c>
      <c r="AT198" s="191" t="s">
        <v>145</v>
      </c>
      <c r="AU198" s="191" t="s">
        <v>86</v>
      </c>
      <c r="AY198" s="19" t="s">
        <v>142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84</v>
      </c>
      <c r="BK198" s="192">
        <f>ROUND(I198*H198,2)</f>
        <v>0</v>
      </c>
      <c r="BL198" s="19" t="s">
        <v>150</v>
      </c>
      <c r="BM198" s="191" t="s">
        <v>4382</v>
      </c>
    </row>
    <row r="199" spans="1:65" s="2" customFormat="1" ht="16.5" customHeight="1">
      <c r="A199" s="36"/>
      <c r="B199" s="37"/>
      <c r="C199" s="180" t="s">
        <v>539</v>
      </c>
      <c r="D199" s="180" t="s">
        <v>145</v>
      </c>
      <c r="E199" s="181" t="s">
        <v>4383</v>
      </c>
      <c r="F199" s="182" t="s">
        <v>3026</v>
      </c>
      <c r="G199" s="183" t="s">
        <v>4243</v>
      </c>
      <c r="H199" s="184">
        <v>1</v>
      </c>
      <c r="I199" s="185"/>
      <c r="J199" s="186">
        <f>ROUND(I199*H199,2)</f>
        <v>0</v>
      </c>
      <c r="K199" s="182" t="s">
        <v>19</v>
      </c>
      <c r="L199" s="41"/>
      <c r="M199" s="187" t="s">
        <v>19</v>
      </c>
      <c r="N199" s="188" t="s">
        <v>47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150</v>
      </c>
      <c r="AT199" s="191" t="s">
        <v>145</v>
      </c>
      <c r="AU199" s="191" t="s">
        <v>86</v>
      </c>
      <c r="AY199" s="19" t="s">
        <v>142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84</v>
      </c>
      <c r="BK199" s="192">
        <f>ROUND(I199*H199,2)</f>
        <v>0</v>
      </c>
      <c r="BL199" s="19" t="s">
        <v>150</v>
      </c>
      <c r="BM199" s="191" t="s">
        <v>4384</v>
      </c>
    </row>
    <row r="200" spans="1:65" s="2" customFormat="1" ht="19.5">
      <c r="A200" s="36"/>
      <c r="B200" s="37"/>
      <c r="C200" s="38"/>
      <c r="D200" s="198" t="s">
        <v>154</v>
      </c>
      <c r="E200" s="38"/>
      <c r="F200" s="199" t="s">
        <v>4224</v>
      </c>
      <c r="G200" s="38"/>
      <c r="H200" s="38"/>
      <c r="I200" s="195"/>
      <c r="J200" s="38"/>
      <c r="K200" s="38"/>
      <c r="L200" s="41"/>
      <c r="M200" s="200"/>
      <c r="N200" s="201"/>
      <c r="O200" s="202"/>
      <c r="P200" s="202"/>
      <c r="Q200" s="202"/>
      <c r="R200" s="202"/>
      <c r="S200" s="202"/>
      <c r="T200" s="20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154</v>
      </c>
      <c r="AU200" s="19" t="s">
        <v>86</v>
      </c>
    </row>
    <row r="201" spans="1:65" s="2" customFormat="1" ht="6.95" customHeight="1">
      <c r="A201" s="36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41"/>
      <c r="M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</sheetData>
  <sheetProtection algorithmName="SHA-512" hashValue="7avCHoApyDoOzcH2VB0YMZcWPwbOkHrxRJqzBJVATwZ9ecTlkE+ZmuCVkLxq9X0Vgr1zWN7PpWySYTkc111CbQ==" saltValue="Q4PIwvGmr7HrknNqY/T8ulZlatrm0tTprETldiUIxYRNNvo+icKuZcBNxeq5cwboc1JNhvkZz2dpOu9R507vig==" spinCount="100000" sheet="1" objects="1" scenarios="1" formatColumns="0" formatRows="0" autoFilter="0"/>
  <autoFilter ref="C93:K200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110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4385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217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ROUND((SUM(BE92:BE161)),  2)</f>
        <v>0</v>
      </c>
      <c r="G35" s="36"/>
      <c r="H35" s="36"/>
      <c r="I35" s="126">
        <v>0.21</v>
      </c>
      <c r="J35" s="125">
        <f>ROUND(((SUM(BE92:BE161))*I35),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ROUND((SUM(BF92:BF161)),  2)</f>
        <v>0</v>
      </c>
      <c r="G36" s="36"/>
      <c r="H36" s="36"/>
      <c r="I36" s="126">
        <v>0.15</v>
      </c>
      <c r="J36" s="125">
        <f>ROUND(((SUM(BF92:BF161))*I36),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ROUND((SUM(BG92:BG161)),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ROUND((SUM(BH92:BH161)),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ROUND((SUM(BI92:BI161)),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0108 - Slabobproudá a audiovizuální technika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231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4229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10" customFormat="1" ht="14.85" customHeight="1">
      <c r="B66" s="148"/>
      <c r="C66" s="99"/>
      <c r="D66" s="149" t="s">
        <v>4386</v>
      </c>
      <c r="E66" s="150"/>
      <c r="F66" s="150"/>
      <c r="G66" s="150"/>
      <c r="H66" s="150"/>
      <c r="I66" s="150"/>
      <c r="J66" s="151">
        <f>J95</f>
        <v>0</v>
      </c>
      <c r="K66" s="99"/>
      <c r="L66" s="152"/>
    </row>
    <row r="67" spans="1:31" s="10" customFormat="1" ht="14.85" customHeight="1">
      <c r="B67" s="148"/>
      <c r="C67" s="99"/>
      <c r="D67" s="149" t="s">
        <v>4387</v>
      </c>
      <c r="E67" s="150"/>
      <c r="F67" s="150"/>
      <c r="G67" s="150"/>
      <c r="H67" s="150"/>
      <c r="I67" s="150"/>
      <c r="J67" s="151">
        <f>J105</f>
        <v>0</v>
      </c>
      <c r="K67" s="99"/>
      <c r="L67" s="152"/>
    </row>
    <row r="68" spans="1:31" s="10" customFormat="1" ht="14.85" customHeight="1">
      <c r="B68" s="148"/>
      <c r="C68" s="99"/>
      <c r="D68" s="149" t="s">
        <v>4388</v>
      </c>
      <c r="E68" s="150"/>
      <c r="F68" s="150"/>
      <c r="G68" s="150"/>
      <c r="H68" s="150"/>
      <c r="I68" s="150"/>
      <c r="J68" s="151">
        <f>J130</f>
        <v>0</v>
      </c>
      <c r="K68" s="99"/>
      <c r="L68" s="152"/>
    </row>
    <row r="69" spans="1:31" s="9" customFormat="1" ht="24.95" customHeight="1">
      <c r="B69" s="142"/>
      <c r="C69" s="143"/>
      <c r="D69" s="144" t="s">
        <v>124</v>
      </c>
      <c r="E69" s="145"/>
      <c r="F69" s="145"/>
      <c r="G69" s="145"/>
      <c r="H69" s="145"/>
      <c r="I69" s="145"/>
      <c r="J69" s="146">
        <f>J155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125</v>
      </c>
      <c r="E70" s="150"/>
      <c r="F70" s="150"/>
      <c r="G70" s="150"/>
      <c r="H70" s="150"/>
      <c r="I70" s="150"/>
      <c r="J70" s="151">
        <f>J156</f>
        <v>0</v>
      </c>
      <c r="K70" s="99"/>
      <c r="L70" s="152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126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6.25" customHeight="1">
      <c r="A80" s="36"/>
      <c r="B80" s="37"/>
      <c r="C80" s="38"/>
      <c r="D80" s="38"/>
      <c r="E80" s="398" t="str">
        <f>E7</f>
        <v>Školní jídelna - výdejna, Gymnázium, Plzeň, Mikulášské nám. 23, z. č. 670</v>
      </c>
      <c r="F80" s="399"/>
      <c r="G80" s="399"/>
      <c r="H80" s="399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118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8" t="s">
        <v>212</v>
      </c>
      <c r="F82" s="400"/>
      <c r="G82" s="400"/>
      <c r="H82" s="400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213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52" t="str">
        <f>E11</f>
        <v>0108 - Slabobproudá a audiovizuální technika</v>
      </c>
      <c r="F84" s="400"/>
      <c r="G84" s="400"/>
      <c r="H84" s="400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kat. č. 1212</v>
      </c>
      <c r="G86" s="38"/>
      <c r="H86" s="38"/>
      <c r="I86" s="31" t="s">
        <v>23</v>
      </c>
      <c r="J86" s="61" t="str">
        <f>IF(J14="","",J14)</f>
        <v>24. 7. 2023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E17</f>
        <v>Gymnázium, Plzeň, Mikulášské nám. 23</v>
      </c>
      <c r="G88" s="38"/>
      <c r="H88" s="38"/>
      <c r="I88" s="31" t="s">
        <v>33</v>
      </c>
      <c r="J88" s="34" t="str">
        <f>E23</f>
        <v>Ing. Rudolf Jedlička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31</v>
      </c>
      <c r="D89" s="38"/>
      <c r="E89" s="38"/>
      <c r="F89" s="29" t="str">
        <f>IF(E20="","",E20)</f>
        <v>Vyplň údaj</v>
      </c>
      <c r="G89" s="38"/>
      <c r="H89" s="38"/>
      <c r="I89" s="31" t="s">
        <v>38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127</v>
      </c>
      <c r="D91" s="156" t="s">
        <v>61</v>
      </c>
      <c r="E91" s="156" t="s">
        <v>57</v>
      </c>
      <c r="F91" s="156" t="s">
        <v>58</v>
      </c>
      <c r="G91" s="156" t="s">
        <v>128</v>
      </c>
      <c r="H91" s="156" t="s">
        <v>129</v>
      </c>
      <c r="I91" s="156" t="s">
        <v>130</v>
      </c>
      <c r="J91" s="156" t="s">
        <v>122</v>
      </c>
      <c r="K91" s="157" t="s">
        <v>131</v>
      </c>
      <c r="L91" s="158"/>
      <c r="M91" s="70" t="s">
        <v>19</v>
      </c>
      <c r="N91" s="71" t="s">
        <v>46</v>
      </c>
      <c r="O91" s="71" t="s">
        <v>132</v>
      </c>
      <c r="P91" s="71" t="s">
        <v>133</v>
      </c>
      <c r="Q91" s="71" t="s">
        <v>134</v>
      </c>
      <c r="R91" s="71" t="s">
        <v>135</v>
      </c>
      <c r="S91" s="71" t="s">
        <v>136</v>
      </c>
      <c r="T91" s="72" t="s">
        <v>137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138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P93+P155</f>
        <v>0</v>
      </c>
      <c r="Q92" s="74"/>
      <c r="R92" s="161">
        <f>R93+R155</f>
        <v>0</v>
      </c>
      <c r="S92" s="74"/>
      <c r="T92" s="162">
        <f>T93+T155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75</v>
      </c>
      <c r="AU92" s="19" t="s">
        <v>123</v>
      </c>
      <c r="BK92" s="163">
        <f>BK93+BK155</f>
        <v>0</v>
      </c>
    </row>
    <row r="93" spans="1:65" s="12" customFormat="1" ht="25.9" customHeight="1">
      <c r="B93" s="164"/>
      <c r="C93" s="165"/>
      <c r="D93" s="166" t="s">
        <v>75</v>
      </c>
      <c r="E93" s="167" t="s">
        <v>1179</v>
      </c>
      <c r="F93" s="167" t="s">
        <v>1180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86</v>
      </c>
      <c r="AT93" s="176" t="s">
        <v>75</v>
      </c>
      <c r="AU93" s="176" t="s">
        <v>76</v>
      </c>
      <c r="AY93" s="175" t="s">
        <v>142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75</v>
      </c>
      <c r="E94" s="178" t="s">
        <v>4235</v>
      </c>
      <c r="F94" s="178" t="s">
        <v>4236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P95+P105+P130</f>
        <v>0</v>
      </c>
      <c r="Q94" s="172"/>
      <c r="R94" s="173">
        <f>R95+R105+R130</f>
        <v>0</v>
      </c>
      <c r="S94" s="172"/>
      <c r="T94" s="174">
        <f>T95+T105+T130</f>
        <v>0</v>
      </c>
      <c r="AR94" s="175" t="s">
        <v>86</v>
      </c>
      <c r="AT94" s="176" t="s">
        <v>75</v>
      </c>
      <c r="AU94" s="176" t="s">
        <v>84</v>
      </c>
      <c r="AY94" s="175" t="s">
        <v>142</v>
      </c>
      <c r="BK94" s="177">
        <f>BK95+BK105+BK130</f>
        <v>0</v>
      </c>
    </row>
    <row r="95" spans="1:65" s="12" customFormat="1" ht="20.85" customHeight="1">
      <c r="B95" s="164"/>
      <c r="C95" s="165"/>
      <c r="D95" s="166" t="s">
        <v>75</v>
      </c>
      <c r="E95" s="178" t="s">
        <v>4389</v>
      </c>
      <c r="F95" s="178" t="s">
        <v>4390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SUM(P96:P104)</f>
        <v>0</v>
      </c>
      <c r="Q95" s="172"/>
      <c r="R95" s="173">
        <f>SUM(R96:R104)</f>
        <v>0</v>
      </c>
      <c r="S95" s="172"/>
      <c r="T95" s="174">
        <f>SUM(T96:T104)</f>
        <v>0</v>
      </c>
      <c r="AR95" s="175" t="s">
        <v>84</v>
      </c>
      <c r="AT95" s="176" t="s">
        <v>75</v>
      </c>
      <c r="AU95" s="176" t="s">
        <v>86</v>
      </c>
      <c r="AY95" s="175" t="s">
        <v>142</v>
      </c>
      <c r="BK95" s="177">
        <f>SUM(BK96:BK104)</f>
        <v>0</v>
      </c>
    </row>
    <row r="96" spans="1:65" s="2" customFormat="1" ht="24.2" customHeight="1">
      <c r="A96" s="36"/>
      <c r="B96" s="37"/>
      <c r="C96" s="180" t="s">
        <v>84</v>
      </c>
      <c r="D96" s="180" t="s">
        <v>145</v>
      </c>
      <c r="E96" s="181" t="s">
        <v>4391</v>
      </c>
      <c r="F96" s="182" t="s">
        <v>4392</v>
      </c>
      <c r="G96" s="183" t="s">
        <v>4243</v>
      </c>
      <c r="H96" s="184">
        <v>2</v>
      </c>
      <c r="I96" s="185"/>
      <c r="J96" s="186">
        <f t="shared" ref="J96:J104" si="0">ROUND(I96*H96,2)</f>
        <v>0</v>
      </c>
      <c r="K96" s="182" t="s">
        <v>19</v>
      </c>
      <c r="L96" s="41"/>
      <c r="M96" s="187" t="s">
        <v>19</v>
      </c>
      <c r="N96" s="188" t="s">
        <v>47</v>
      </c>
      <c r="O96" s="66"/>
      <c r="P96" s="189">
        <f t="shared" ref="P96:P104" si="1">O96*H96</f>
        <v>0</v>
      </c>
      <c r="Q96" s="189">
        <v>0</v>
      </c>
      <c r="R96" s="189">
        <f t="shared" ref="R96:R104" si="2">Q96*H96</f>
        <v>0</v>
      </c>
      <c r="S96" s="189">
        <v>0</v>
      </c>
      <c r="T96" s="190">
        <f t="shared" ref="T96:T104" si="3"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339</v>
      </c>
      <c r="AT96" s="191" t="s">
        <v>145</v>
      </c>
      <c r="AU96" s="191" t="s">
        <v>161</v>
      </c>
      <c r="AY96" s="19" t="s">
        <v>142</v>
      </c>
      <c r="BE96" s="192">
        <f t="shared" ref="BE96:BE104" si="4">IF(N96="základní",J96,0)</f>
        <v>0</v>
      </c>
      <c r="BF96" s="192">
        <f t="shared" ref="BF96:BF104" si="5">IF(N96="snížená",J96,0)</f>
        <v>0</v>
      </c>
      <c r="BG96" s="192">
        <f t="shared" ref="BG96:BG104" si="6">IF(N96="zákl. přenesená",J96,0)</f>
        <v>0</v>
      </c>
      <c r="BH96" s="192">
        <f t="shared" ref="BH96:BH104" si="7">IF(N96="sníž. přenesená",J96,0)</f>
        <v>0</v>
      </c>
      <c r="BI96" s="192">
        <f t="shared" ref="BI96:BI104" si="8">IF(N96="nulová",J96,0)</f>
        <v>0</v>
      </c>
      <c r="BJ96" s="19" t="s">
        <v>84</v>
      </c>
      <c r="BK96" s="192">
        <f t="shared" ref="BK96:BK104" si="9">ROUND(I96*H96,2)</f>
        <v>0</v>
      </c>
      <c r="BL96" s="19" t="s">
        <v>339</v>
      </c>
      <c r="BM96" s="191" t="s">
        <v>4393</v>
      </c>
    </row>
    <row r="97" spans="1:65" s="2" customFormat="1" ht="49.15" customHeight="1">
      <c r="A97" s="36"/>
      <c r="B97" s="37"/>
      <c r="C97" s="180" t="s">
        <v>86</v>
      </c>
      <c r="D97" s="180" t="s">
        <v>145</v>
      </c>
      <c r="E97" s="181" t="s">
        <v>4394</v>
      </c>
      <c r="F97" s="182" t="s">
        <v>4395</v>
      </c>
      <c r="G97" s="183" t="s">
        <v>4243</v>
      </c>
      <c r="H97" s="184">
        <v>2</v>
      </c>
      <c r="I97" s="185"/>
      <c r="J97" s="186">
        <f t="shared" si="0"/>
        <v>0</v>
      </c>
      <c r="K97" s="182" t="s">
        <v>19</v>
      </c>
      <c r="L97" s="41"/>
      <c r="M97" s="187" t="s">
        <v>19</v>
      </c>
      <c r="N97" s="188" t="s">
        <v>47</v>
      </c>
      <c r="O97" s="66"/>
      <c r="P97" s="189">
        <f t="shared" si="1"/>
        <v>0</v>
      </c>
      <c r="Q97" s="189">
        <v>0</v>
      </c>
      <c r="R97" s="189">
        <f t="shared" si="2"/>
        <v>0</v>
      </c>
      <c r="S97" s="189">
        <v>0</v>
      </c>
      <c r="T97" s="190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339</v>
      </c>
      <c r="AT97" s="191" t="s">
        <v>145</v>
      </c>
      <c r="AU97" s="191" t="s">
        <v>161</v>
      </c>
      <c r="AY97" s="19" t="s">
        <v>142</v>
      </c>
      <c r="BE97" s="192">
        <f t="shared" si="4"/>
        <v>0</v>
      </c>
      <c r="BF97" s="192">
        <f t="shared" si="5"/>
        <v>0</v>
      </c>
      <c r="BG97" s="192">
        <f t="shared" si="6"/>
        <v>0</v>
      </c>
      <c r="BH97" s="192">
        <f t="shared" si="7"/>
        <v>0</v>
      </c>
      <c r="BI97" s="192">
        <f t="shared" si="8"/>
        <v>0</v>
      </c>
      <c r="BJ97" s="19" t="s">
        <v>84</v>
      </c>
      <c r="BK97" s="192">
        <f t="shared" si="9"/>
        <v>0</v>
      </c>
      <c r="BL97" s="19" t="s">
        <v>339</v>
      </c>
      <c r="BM97" s="191" t="s">
        <v>4396</v>
      </c>
    </row>
    <row r="98" spans="1:65" s="2" customFormat="1" ht="78" customHeight="1">
      <c r="A98" s="36"/>
      <c r="B98" s="37"/>
      <c r="C98" s="180" t="s">
        <v>161</v>
      </c>
      <c r="D98" s="180" t="s">
        <v>145</v>
      </c>
      <c r="E98" s="181" t="s">
        <v>4397</v>
      </c>
      <c r="F98" s="182" t="s">
        <v>4398</v>
      </c>
      <c r="G98" s="183" t="s">
        <v>4243</v>
      </c>
      <c r="H98" s="184">
        <v>3</v>
      </c>
      <c r="I98" s="185"/>
      <c r="J98" s="186">
        <f t="shared" si="0"/>
        <v>0</v>
      </c>
      <c r="K98" s="182" t="s">
        <v>19</v>
      </c>
      <c r="L98" s="41"/>
      <c r="M98" s="187" t="s">
        <v>19</v>
      </c>
      <c r="N98" s="188" t="s">
        <v>47</v>
      </c>
      <c r="O98" s="66"/>
      <c r="P98" s="189">
        <f t="shared" si="1"/>
        <v>0</v>
      </c>
      <c r="Q98" s="189">
        <v>0</v>
      </c>
      <c r="R98" s="189">
        <f t="shared" si="2"/>
        <v>0</v>
      </c>
      <c r="S98" s="189">
        <v>0</v>
      </c>
      <c r="T98" s="190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339</v>
      </c>
      <c r="AT98" s="191" t="s">
        <v>145</v>
      </c>
      <c r="AU98" s="191" t="s">
        <v>161</v>
      </c>
      <c r="AY98" s="19" t="s">
        <v>142</v>
      </c>
      <c r="BE98" s="192">
        <f t="shared" si="4"/>
        <v>0</v>
      </c>
      <c r="BF98" s="192">
        <f t="shared" si="5"/>
        <v>0</v>
      </c>
      <c r="BG98" s="192">
        <f t="shared" si="6"/>
        <v>0</v>
      </c>
      <c r="BH98" s="192">
        <f t="shared" si="7"/>
        <v>0</v>
      </c>
      <c r="BI98" s="192">
        <f t="shared" si="8"/>
        <v>0</v>
      </c>
      <c r="BJ98" s="19" t="s">
        <v>84</v>
      </c>
      <c r="BK98" s="192">
        <f t="shared" si="9"/>
        <v>0</v>
      </c>
      <c r="BL98" s="19" t="s">
        <v>339</v>
      </c>
      <c r="BM98" s="191" t="s">
        <v>4399</v>
      </c>
    </row>
    <row r="99" spans="1:65" s="2" customFormat="1" ht="49.15" customHeight="1">
      <c r="A99" s="36"/>
      <c r="B99" s="37"/>
      <c r="C99" s="180" t="s">
        <v>167</v>
      </c>
      <c r="D99" s="180" t="s">
        <v>145</v>
      </c>
      <c r="E99" s="181" t="s">
        <v>4400</v>
      </c>
      <c r="F99" s="182" t="s">
        <v>4401</v>
      </c>
      <c r="G99" s="183" t="s">
        <v>4243</v>
      </c>
      <c r="H99" s="184">
        <v>1</v>
      </c>
      <c r="I99" s="185"/>
      <c r="J99" s="186">
        <f t="shared" si="0"/>
        <v>0</v>
      </c>
      <c r="K99" s="182" t="s">
        <v>19</v>
      </c>
      <c r="L99" s="41"/>
      <c r="M99" s="187" t="s">
        <v>19</v>
      </c>
      <c r="N99" s="188" t="s">
        <v>47</v>
      </c>
      <c r="O99" s="66"/>
      <c r="P99" s="189">
        <f t="shared" si="1"/>
        <v>0</v>
      </c>
      <c r="Q99" s="189">
        <v>0</v>
      </c>
      <c r="R99" s="189">
        <f t="shared" si="2"/>
        <v>0</v>
      </c>
      <c r="S99" s="189">
        <v>0</v>
      </c>
      <c r="T99" s="190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339</v>
      </c>
      <c r="AT99" s="191" t="s">
        <v>145</v>
      </c>
      <c r="AU99" s="191" t="s">
        <v>161</v>
      </c>
      <c r="AY99" s="19" t="s">
        <v>142</v>
      </c>
      <c r="BE99" s="192">
        <f t="shared" si="4"/>
        <v>0</v>
      </c>
      <c r="BF99" s="192">
        <f t="shared" si="5"/>
        <v>0</v>
      </c>
      <c r="BG99" s="192">
        <f t="shared" si="6"/>
        <v>0</v>
      </c>
      <c r="BH99" s="192">
        <f t="shared" si="7"/>
        <v>0</v>
      </c>
      <c r="BI99" s="192">
        <f t="shared" si="8"/>
        <v>0</v>
      </c>
      <c r="BJ99" s="19" t="s">
        <v>84</v>
      </c>
      <c r="BK99" s="192">
        <f t="shared" si="9"/>
        <v>0</v>
      </c>
      <c r="BL99" s="19" t="s">
        <v>339</v>
      </c>
      <c r="BM99" s="191" t="s">
        <v>4402</v>
      </c>
    </row>
    <row r="100" spans="1:65" s="2" customFormat="1" ht="24.2" customHeight="1">
      <c r="A100" s="36"/>
      <c r="B100" s="37"/>
      <c r="C100" s="180" t="s">
        <v>141</v>
      </c>
      <c r="D100" s="180" t="s">
        <v>145</v>
      </c>
      <c r="E100" s="181" t="s">
        <v>4403</v>
      </c>
      <c r="F100" s="182" t="s">
        <v>4404</v>
      </c>
      <c r="G100" s="183" t="s">
        <v>4405</v>
      </c>
      <c r="H100" s="184">
        <v>1</v>
      </c>
      <c r="I100" s="185"/>
      <c r="J100" s="186">
        <f t="shared" si="0"/>
        <v>0</v>
      </c>
      <c r="K100" s="182" t="s">
        <v>19</v>
      </c>
      <c r="L100" s="41"/>
      <c r="M100" s="187" t="s">
        <v>19</v>
      </c>
      <c r="N100" s="188" t="s">
        <v>47</v>
      </c>
      <c r="O100" s="66"/>
      <c r="P100" s="189">
        <f t="shared" si="1"/>
        <v>0</v>
      </c>
      <c r="Q100" s="189">
        <v>0</v>
      </c>
      <c r="R100" s="189">
        <f t="shared" si="2"/>
        <v>0</v>
      </c>
      <c r="S100" s="189">
        <v>0</v>
      </c>
      <c r="T100" s="190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339</v>
      </c>
      <c r="AT100" s="191" t="s">
        <v>145</v>
      </c>
      <c r="AU100" s="191" t="s">
        <v>161</v>
      </c>
      <c r="AY100" s="19" t="s">
        <v>142</v>
      </c>
      <c r="BE100" s="192">
        <f t="shared" si="4"/>
        <v>0</v>
      </c>
      <c r="BF100" s="192">
        <f t="shared" si="5"/>
        <v>0</v>
      </c>
      <c r="BG100" s="192">
        <f t="shared" si="6"/>
        <v>0</v>
      </c>
      <c r="BH100" s="192">
        <f t="shared" si="7"/>
        <v>0</v>
      </c>
      <c r="BI100" s="192">
        <f t="shared" si="8"/>
        <v>0</v>
      </c>
      <c r="BJ100" s="19" t="s">
        <v>84</v>
      </c>
      <c r="BK100" s="192">
        <f t="shared" si="9"/>
        <v>0</v>
      </c>
      <c r="BL100" s="19" t="s">
        <v>339</v>
      </c>
      <c r="BM100" s="191" t="s">
        <v>4406</v>
      </c>
    </row>
    <row r="101" spans="1:65" s="2" customFormat="1" ht="16.5" customHeight="1">
      <c r="A101" s="36"/>
      <c r="B101" s="37"/>
      <c r="C101" s="180" t="s">
        <v>178</v>
      </c>
      <c r="D101" s="180" t="s">
        <v>145</v>
      </c>
      <c r="E101" s="181" t="s">
        <v>4407</v>
      </c>
      <c r="F101" s="182" t="s">
        <v>4408</v>
      </c>
      <c r="G101" s="183" t="s">
        <v>4243</v>
      </c>
      <c r="H101" s="184">
        <v>2</v>
      </c>
      <c r="I101" s="185"/>
      <c r="J101" s="186">
        <f t="shared" si="0"/>
        <v>0</v>
      </c>
      <c r="K101" s="182" t="s">
        <v>19</v>
      </c>
      <c r="L101" s="41"/>
      <c r="M101" s="187" t="s">
        <v>19</v>
      </c>
      <c r="N101" s="188" t="s">
        <v>47</v>
      </c>
      <c r="O101" s="66"/>
      <c r="P101" s="189">
        <f t="shared" si="1"/>
        <v>0</v>
      </c>
      <c r="Q101" s="189">
        <v>0</v>
      </c>
      <c r="R101" s="189">
        <f t="shared" si="2"/>
        <v>0</v>
      </c>
      <c r="S101" s="189">
        <v>0</v>
      </c>
      <c r="T101" s="190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339</v>
      </c>
      <c r="AT101" s="191" t="s">
        <v>145</v>
      </c>
      <c r="AU101" s="191" t="s">
        <v>161</v>
      </c>
      <c r="AY101" s="19" t="s">
        <v>142</v>
      </c>
      <c r="BE101" s="192">
        <f t="shared" si="4"/>
        <v>0</v>
      </c>
      <c r="BF101" s="192">
        <f t="shared" si="5"/>
        <v>0</v>
      </c>
      <c r="BG101" s="192">
        <f t="shared" si="6"/>
        <v>0</v>
      </c>
      <c r="BH101" s="192">
        <f t="shared" si="7"/>
        <v>0</v>
      </c>
      <c r="BI101" s="192">
        <f t="shared" si="8"/>
        <v>0</v>
      </c>
      <c r="BJ101" s="19" t="s">
        <v>84</v>
      </c>
      <c r="BK101" s="192">
        <f t="shared" si="9"/>
        <v>0</v>
      </c>
      <c r="BL101" s="19" t="s">
        <v>339</v>
      </c>
      <c r="BM101" s="191" t="s">
        <v>4409</v>
      </c>
    </row>
    <row r="102" spans="1:65" s="2" customFormat="1" ht="24.2" customHeight="1">
      <c r="A102" s="36"/>
      <c r="B102" s="37"/>
      <c r="C102" s="180" t="s">
        <v>184</v>
      </c>
      <c r="D102" s="180" t="s">
        <v>145</v>
      </c>
      <c r="E102" s="181" t="s">
        <v>4410</v>
      </c>
      <c r="F102" s="182" t="s">
        <v>4411</v>
      </c>
      <c r="G102" s="183" t="s">
        <v>4405</v>
      </c>
      <c r="H102" s="184">
        <v>1</v>
      </c>
      <c r="I102" s="185"/>
      <c r="J102" s="186">
        <f t="shared" si="0"/>
        <v>0</v>
      </c>
      <c r="K102" s="182" t="s">
        <v>19</v>
      </c>
      <c r="L102" s="41"/>
      <c r="M102" s="187" t="s">
        <v>19</v>
      </c>
      <c r="N102" s="188" t="s">
        <v>47</v>
      </c>
      <c r="O102" s="66"/>
      <c r="P102" s="189">
        <f t="shared" si="1"/>
        <v>0</v>
      </c>
      <c r="Q102" s="189">
        <v>0</v>
      </c>
      <c r="R102" s="189">
        <f t="shared" si="2"/>
        <v>0</v>
      </c>
      <c r="S102" s="189">
        <v>0</v>
      </c>
      <c r="T102" s="190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339</v>
      </c>
      <c r="AT102" s="191" t="s">
        <v>145</v>
      </c>
      <c r="AU102" s="191" t="s">
        <v>161</v>
      </c>
      <c r="AY102" s="19" t="s">
        <v>142</v>
      </c>
      <c r="BE102" s="192">
        <f t="shared" si="4"/>
        <v>0</v>
      </c>
      <c r="BF102" s="192">
        <f t="shared" si="5"/>
        <v>0</v>
      </c>
      <c r="BG102" s="192">
        <f t="shared" si="6"/>
        <v>0</v>
      </c>
      <c r="BH102" s="192">
        <f t="shared" si="7"/>
        <v>0</v>
      </c>
      <c r="BI102" s="192">
        <f t="shared" si="8"/>
        <v>0</v>
      </c>
      <c r="BJ102" s="19" t="s">
        <v>84</v>
      </c>
      <c r="BK102" s="192">
        <f t="shared" si="9"/>
        <v>0</v>
      </c>
      <c r="BL102" s="19" t="s">
        <v>339</v>
      </c>
      <c r="BM102" s="191" t="s">
        <v>4412</v>
      </c>
    </row>
    <row r="103" spans="1:65" s="2" customFormat="1" ht="16.5" customHeight="1">
      <c r="A103" s="36"/>
      <c r="B103" s="37"/>
      <c r="C103" s="180" t="s">
        <v>189</v>
      </c>
      <c r="D103" s="180" t="s">
        <v>145</v>
      </c>
      <c r="E103" s="181" t="s">
        <v>4413</v>
      </c>
      <c r="F103" s="182" t="s">
        <v>4414</v>
      </c>
      <c r="G103" s="183" t="s">
        <v>4243</v>
      </c>
      <c r="H103" s="184">
        <v>1</v>
      </c>
      <c r="I103" s="185"/>
      <c r="J103" s="186">
        <f t="shared" si="0"/>
        <v>0</v>
      </c>
      <c r="K103" s="182" t="s">
        <v>19</v>
      </c>
      <c r="L103" s="41"/>
      <c r="M103" s="187" t="s">
        <v>19</v>
      </c>
      <c r="N103" s="188" t="s">
        <v>47</v>
      </c>
      <c r="O103" s="66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339</v>
      </c>
      <c r="AT103" s="191" t="s">
        <v>145</v>
      </c>
      <c r="AU103" s="191" t="s">
        <v>161</v>
      </c>
      <c r="AY103" s="19" t="s">
        <v>142</v>
      </c>
      <c r="BE103" s="192">
        <f t="shared" si="4"/>
        <v>0</v>
      </c>
      <c r="BF103" s="192">
        <f t="shared" si="5"/>
        <v>0</v>
      </c>
      <c r="BG103" s="192">
        <f t="shared" si="6"/>
        <v>0</v>
      </c>
      <c r="BH103" s="192">
        <f t="shared" si="7"/>
        <v>0</v>
      </c>
      <c r="BI103" s="192">
        <f t="shared" si="8"/>
        <v>0</v>
      </c>
      <c r="BJ103" s="19" t="s">
        <v>84</v>
      </c>
      <c r="BK103" s="192">
        <f t="shared" si="9"/>
        <v>0</v>
      </c>
      <c r="BL103" s="19" t="s">
        <v>339</v>
      </c>
      <c r="BM103" s="191" t="s">
        <v>4415</v>
      </c>
    </row>
    <row r="104" spans="1:65" s="2" customFormat="1" ht="16.5" customHeight="1">
      <c r="A104" s="36"/>
      <c r="B104" s="37"/>
      <c r="C104" s="180" t="s">
        <v>194</v>
      </c>
      <c r="D104" s="180" t="s">
        <v>145</v>
      </c>
      <c r="E104" s="181" t="s">
        <v>4416</v>
      </c>
      <c r="F104" s="182" t="s">
        <v>4417</v>
      </c>
      <c r="G104" s="183" t="s">
        <v>4243</v>
      </c>
      <c r="H104" s="184">
        <v>1</v>
      </c>
      <c r="I104" s="185"/>
      <c r="J104" s="186">
        <f t="shared" si="0"/>
        <v>0</v>
      </c>
      <c r="K104" s="182" t="s">
        <v>19</v>
      </c>
      <c r="L104" s="41"/>
      <c r="M104" s="187" t="s">
        <v>19</v>
      </c>
      <c r="N104" s="188" t="s">
        <v>47</v>
      </c>
      <c r="O104" s="66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339</v>
      </c>
      <c r="AT104" s="191" t="s">
        <v>145</v>
      </c>
      <c r="AU104" s="191" t="s">
        <v>161</v>
      </c>
      <c r="AY104" s="19" t="s">
        <v>142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9" t="s">
        <v>84</v>
      </c>
      <c r="BK104" s="192">
        <f t="shared" si="9"/>
        <v>0</v>
      </c>
      <c r="BL104" s="19" t="s">
        <v>339</v>
      </c>
      <c r="BM104" s="191" t="s">
        <v>4418</v>
      </c>
    </row>
    <row r="105" spans="1:65" s="12" customFormat="1" ht="20.85" customHeight="1">
      <c r="B105" s="164"/>
      <c r="C105" s="165"/>
      <c r="D105" s="166" t="s">
        <v>75</v>
      </c>
      <c r="E105" s="178" t="s">
        <v>4419</v>
      </c>
      <c r="F105" s="178" t="s">
        <v>4420</v>
      </c>
      <c r="G105" s="165"/>
      <c r="H105" s="165"/>
      <c r="I105" s="168"/>
      <c r="J105" s="179">
        <f>BK105</f>
        <v>0</v>
      </c>
      <c r="K105" s="165"/>
      <c r="L105" s="170"/>
      <c r="M105" s="171"/>
      <c r="N105" s="172"/>
      <c r="O105" s="172"/>
      <c r="P105" s="173">
        <f>SUM(P106:P129)</f>
        <v>0</v>
      </c>
      <c r="Q105" s="172"/>
      <c r="R105" s="173">
        <f>SUM(R106:R129)</f>
        <v>0</v>
      </c>
      <c r="S105" s="172"/>
      <c r="T105" s="174">
        <f>SUM(T106:T129)</f>
        <v>0</v>
      </c>
      <c r="AR105" s="175" t="s">
        <v>84</v>
      </c>
      <c r="AT105" s="176" t="s">
        <v>75</v>
      </c>
      <c r="AU105" s="176" t="s">
        <v>86</v>
      </c>
      <c r="AY105" s="175" t="s">
        <v>142</v>
      </c>
      <c r="BK105" s="177">
        <f>SUM(BK106:BK129)</f>
        <v>0</v>
      </c>
    </row>
    <row r="106" spans="1:65" s="2" customFormat="1" ht="16.5" customHeight="1">
      <c r="A106" s="36"/>
      <c r="B106" s="37"/>
      <c r="C106" s="180" t="s">
        <v>200</v>
      </c>
      <c r="D106" s="180" t="s">
        <v>145</v>
      </c>
      <c r="E106" s="181" t="s">
        <v>4421</v>
      </c>
      <c r="F106" s="182" t="s">
        <v>4422</v>
      </c>
      <c r="G106" s="183" t="s">
        <v>414</v>
      </c>
      <c r="H106" s="184">
        <v>500</v>
      </c>
      <c r="I106" s="185"/>
      <c r="J106" s="186">
        <f t="shared" ref="J106:J129" si="10">ROUND(I106*H106,2)</f>
        <v>0</v>
      </c>
      <c r="K106" s="182" t="s">
        <v>19</v>
      </c>
      <c r="L106" s="41"/>
      <c r="M106" s="187" t="s">
        <v>19</v>
      </c>
      <c r="N106" s="188" t="s">
        <v>47</v>
      </c>
      <c r="O106" s="66"/>
      <c r="P106" s="189">
        <f t="shared" ref="P106:P129" si="11">O106*H106</f>
        <v>0</v>
      </c>
      <c r="Q106" s="189">
        <v>0</v>
      </c>
      <c r="R106" s="189">
        <f t="shared" ref="R106:R129" si="12">Q106*H106</f>
        <v>0</v>
      </c>
      <c r="S106" s="189">
        <v>0</v>
      </c>
      <c r="T106" s="190">
        <f t="shared" ref="T106:T129" si="13"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339</v>
      </c>
      <c r="AT106" s="191" t="s">
        <v>145</v>
      </c>
      <c r="AU106" s="191" t="s">
        <v>161</v>
      </c>
      <c r="AY106" s="19" t="s">
        <v>142</v>
      </c>
      <c r="BE106" s="192">
        <f t="shared" ref="BE106:BE129" si="14">IF(N106="základní",J106,0)</f>
        <v>0</v>
      </c>
      <c r="BF106" s="192">
        <f t="shared" ref="BF106:BF129" si="15">IF(N106="snížená",J106,0)</f>
        <v>0</v>
      </c>
      <c r="BG106" s="192">
        <f t="shared" ref="BG106:BG129" si="16">IF(N106="zákl. přenesená",J106,0)</f>
        <v>0</v>
      </c>
      <c r="BH106" s="192">
        <f t="shared" ref="BH106:BH129" si="17">IF(N106="sníž. přenesená",J106,0)</f>
        <v>0</v>
      </c>
      <c r="BI106" s="192">
        <f t="shared" ref="BI106:BI129" si="18">IF(N106="nulová",J106,0)</f>
        <v>0</v>
      </c>
      <c r="BJ106" s="19" t="s">
        <v>84</v>
      </c>
      <c r="BK106" s="192">
        <f t="shared" ref="BK106:BK129" si="19">ROUND(I106*H106,2)</f>
        <v>0</v>
      </c>
      <c r="BL106" s="19" t="s">
        <v>339</v>
      </c>
      <c r="BM106" s="191" t="s">
        <v>4423</v>
      </c>
    </row>
    <row r="107" spans="1:65" s="2" customFormat="1" ht="16.5" customHeight="1">
      <c r="A107" s="36"/>
      <c r="B107" s="37"/>
      <c r="C107" s="180" t="s">
        <v>206</v>
      </c>
      <c r="D107" s="180" t="s">
        <v>145</v>
      </c>
      <c r="E107" s="181" t="s">
        <v>4424</v>
      </c>
      <c r="F107" s="182" t="s">
        <v>4425</v>
      </c>
      <c r="G107" s="183" t="s">
        <v>414</v>
      </c>
      <c r="H107" s="184">
        <v>150</v>
      </c>
      <c r="I107" s="185"/>
      <c r="J107" s="186">
        <f t="shared" si="10"/>
        <v>0</v>
      </c>
      <c r="K107" s="182" t="s">
        <v>19</v>
      </c>
      <c r="L107" s="41"/>
      <c r="M107" s="187" t="s">
        <v>19</v>
      </c>
      <c r="N107" s="188" t="s">
        <v>47</v>
      </c>
      <c r="O107" s="66"/>
      <c r="P107" s="189">
        <f t="shared" si="11"/>
        <v>0</v>
      </c>
      <c r="Q107" s="189">
        <v>0</v>
      </c>
      <c r="R107" s="189">
        <f t="shared" si="12"/>
        <v>0</v>
      </c>
      <c r="S107" s="189">
        <v>0</v>
      </c>
      <c r="T107" s="190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339</v>
      </c>
      <c r="AT107" s="191" t="s">
        <v>145</v>
      </c>
      <c r="AU107" s="191" t="s">
        <v>161</v>
      </c>
      <c r="AY107" s="19" t="s">
        <v>142</v>
      </c>
      <c r="BE107" s="192">
        <f t="shared" si="14"/>
        <v>0</v>
      </c>
      <c r="BF107" s="192">
        <f t="shared" si="15"/>
        <v>0</v>
      </c>
      <c r="BG107" s="192">
        <f t="shared" si="16"/>
        <v>0</v>
      </c>
      <c r="BH107" s="192">
        <f t="shared" si="17"/>
        <v>0</v>
      </c>
      <c r="BI107" s="192">
        <f t="shared" si="18"/>
        <v>0</v>
      </c>
      <c r="BJ107" s="19" t="s">
        <v>84</v>
      </c>
      <c r="BK107" s="192">
        <f t="shared" si="19"/>
        <v>0</v>
      </c>
      <c r="BL107" s="19" t="s">
        <v>339</v>
      </c>
      <c r="BM107" s="191" t="s">
        <v>4426</v>
      </c>
    </row>
    <row r="108" spans="1:65" s="2" customFormat="1" ht="24.2" customHeight="1">
      <c r="A108" s="36"/>
      <c r="B108" s="37"/>
      <c r="C108" s="180" t="s">
        <v>312</v>
      </c>
      <c r="D108" s="180" t="s">
        <v>145</v>
      </c>
      <c r="E108" s="181" t="s">
        <v>4427</v>
      </c>
      <c r="F108" s="182" t="s">
        <v>4428</v>
      </c>
      <c r="G108" s="183" t="s">
        <v>414</v>
      </c>
      <c r="H108" s="184">
        <v>150</v>
      </c>
      <c r="I108" s="185"/>
      <c r="J108" s="186">
        <f t="shared" si="10"/>
        <v>0</v>
      </c>
      <c r="K108" s="182" t="s">
        <v>19</v>
      </c>
      <c r="L108" s="41"/>
      <c r="M108" s="187" t="s">
        <v>19</v>
      </c>
      <c r="N108" s="188" t="s">
        <v>47</v>
      </c>
      <c r="O108" s="66"/>
      <c r="P108" s="189">
        <f t="shared" si="11"/>
        <v>0</v>
      </c>
      <c r="Q108" s="189">
        <v>0</v>
      </c>
      <c r="R108" s="189">
        <f t="shared" si="12"/>
        <v>0</v>
      </c>
      <c r="S108" s="189">
        <v>0</v>
      </c>
      <c r="T108" s="190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339</v>
      </c>
      <c r="AT108" s="191" t="s">
        <v>145</v>
      </c>
      <c r="AU108" s="191" t="s">
        <v>161</v>
      </c>
      <c r="AY108" s="19" t="s">
        <v>142</v>
      </c>
      <c r="BE108" s="192">
        <f t="shared" si="14"/>
        <v>0</v>
      </c>
      <c r="BF108" s="192">
        <f t="shared" si="15"/>
        <v>0</v>
      </c>
      <c r="BG108" s="192">
        <f t="shared" si="16"/>
        <v>0</v>
      </c>
      <c r="BH108" s="192">
        <f t="shared" si="17"/>
        <v>0</v>
      </c>
      <c r="BI108" s="192">
        <f t="shared" si="18"/>
        <v>0</v>
      </c>
      <c r="BJ108" s="19" t="s">
        <v>84</v>
      </c>
      <c r="BK108" s="192">
        <f t="shared" si="19"/>
        <v>0</v>
      </c>
      <c r="BL108" s="19" t="s">
        <v>339</v>
      </c>
      <c r="BM108" s="191" t="s">
        <v>4429</v>
      </c>
    </row>
    <row r="109" spans="1:65" s="2" customFormat="1" ht="24.2" customHeight="1">
      <c r="A109" s="36"/>
      <c r="B109" s="37"/>
      <c r="C109" s="180" t="s">
        <v>320</v>
      </c>
      <c r="D109" s="180" t="s">
        <v>145</v>
      </c>
      <c r="E109" s="181" t="s">
        <v>4430</v>
      </c>
      <c r="F109" s="182" t="s">
        <v>4431</v>
      </c>
      <c r="G109" s="183" t="s">
        <v>4243</v>
      </c>
      <c r="H109" s="184">
        <v>1</v>
      </c>
      <c r="I109" s="185"/>
      <c r="J109" s="186">
        <f t="shared" si="10"/>
        <v>0</v>
      </c>
      <c r="K109" s="182" t="s">
        <v>19</v>
      </c>
      <c r="L109" s="41"/>
      <c r="M109" s="187" t="s">
        <v>19</v>
      </c>
      <c r="N109" s="188" t="s">
        <v>47</v>
      </c>
      <c r="O109" s="66"/>
      <c r="P109" s="189">
        <f t="shared" si="11"/>
        <v>0</v>
      </c>
      <c r="Q109" s="189">
        <v>0</v>
      </c>
      <c r="R109" s="189">
        <f t="shared" si="12"/>
        <v>0</v>
      </c>
      <c r="S109" s="189">
        <v>0</v>
      </c>
      <c r="T109" s="190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339</v>
      </c>
      <c r="AT109" s="191" t="s">
        <v>145</v>
      </c>
      <c r="AU109" s="191" t="s">
        <v>161</v>
      </c>
      <c r="AY109" s="19" t="s">
        <v>142</v>
      </c>
      <c r="BE109" s="192">
        <f t="shared" si="14"/>
        <v>0</v>
      </c>
      <c r="BF109" s="192">
        <f t="shared" si="15"/>
        <v>0</v>
      </c>
      <c r="BG109" s="192">
        <f t="shared" si="16"/>
        <v>0</v>
      </c>
      <c r="BH109" s="192">
        <f t="shared" si="17"/>
        <v>0</v>
      </c>
      <c r="BI109" s="192">
        <f t="shared" si="18"/>
        <v>0</v>
      </c>
      <c r="BJ109" s="19" t="s">
        <v>84</v>
      </c>
      <c r="BK109" s="192">
        <f t="shared" si="19"/>
        <v>0</v>
      </c>
      <c r="BL109" s="19" t="s">
        <v>339</v>
      </c>
      <c r="BM109" s="191" t="s">
        <v>4432</v>
      </c>
    </row>
    <row r="110" spans="1:65" s="2" customFormat="1" ht="16.5" customHeight="1">
      <c r="A110" s="36"/>
      <c r="B110" s="37"/>
      <c r="C110" s="180" t="s">
        <v>328</v>
      </c>
      <c r="D110" s="180" t="s">
        <v>145</v>
      </c>
      <c r="E110" s="181" t="s">
        <v>4433</v>
      </c>
      <c r="F110" s="182" t="s">
        <v>4434</v>
      </c>
      <c r="G110" s="183" t="s">
        <v>4243</v>
      </c>
      <c r="H110" s="184">
        <v>60</v>
      </c>
      <c r="I110" s="185"/>
      <c r="J110" s="186">
        <f t="shared" si="10"/>
        <v>0</v>
      </c>
      <c r="K110" s="182" t="s">
        <v>19</v>
      </c>
      <c r="L110" s="41"/>
      <c r="M110" s="187" t="s">
        <v>19</v>
      </c>
      <c r="N110" s="188" t="s">
        <v>47</v>
      </c>
      <c r="O110" s="66"/>
      <c r="P110" s="189">
        <f t="shared" si="11"/>
        <v>0</v>
      </c>
      <c r="Q110" s="189">
        <v>0</v>
      </c>
      <c r="R110" s="189">
        <f t="shared" si="12"/>
        <v>0</v>
      </c>
      <c r="S110" s="189">
        <v>0</v>
      </c>
      <c r="T110" s="190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339</v>
      </c>
      <c r="AT110" s="191" t="s">
        <v>145</v>
      </c>
      <c r="AU110" s="191" t="s">
        <v>161</v>
      </c>
      <c r="AY110" s="19" t="s">
        <v>142</v>
      </c>
      <c r="BE110" s="192">
        <f t="shared" si="14"/>
        <v>0</v>
      </c>
      <c r="BF110" s="192">
        <f t="shared" si="15"/>
        <v>0</v>
      </c>
      <c r="BG110" s="192">
        <f t="shared" si="16"/>
        <v>0</v>
      </c>
      <c r="BH110" s="192">
        <f t="shared" si="17"/>
        <v>0</v>
      </c>
      <c r="BI110" s="192">
        <f t="shared" si="18"/>
        <v>0</v>
      </c>
      <c r="BJ110" s="19" t="s">
        <v>84</v>
      </c>
      <c r="BK110" s="192">
        <f t="shared" si="19"/>
        <v>0</v>
      </c>
      <c r="BL110" s="19" t="s">
        <v>339</v>
      </c>
      <c r="BM110" s="191" t="s">
        <v>4435</v>
      </c>
    </row>
    <row r="111" spans="1:65" s="2" customFormat="1" ht="24.2" customHeight="1">
      <c r="A111" s="36"/>
      <c r="B111" s="37"/>
      <c r="C111" s="180" t="s">
        <v>8</v>
      </c>
      <c r="D111" s="180" t="s">
        <v>145</v>
      </c>
      <c r="E111" s="181" t="s">
        <v>4436</v>
      </c>
      <c r="F111" s="182" t="s">
        <v>4437</v>
      </c>
      <c r="G111" s="183" t="s">
        <v>4243</v>
      </c>
      <c r="H111" s="184">
        <v>4</v>
      </c>
      <c r="I111" s="185"/>
      <c r="J111" s="186">
        <f t="shared" si="10"/>
        <v>0</v>
      </c>
      <c r="K111" s="182" t="s">
        <v>19</v>
      </c>
      <c r="L111" s="41"/>
      <c r="M111" s="187" t="s">
        <v>19</v>
      </c>
      <c r="N111" s="188" t="s">
        <v>47</v>
      </c>
      <c r="O111" s="66"/>
      <c r="P111" s="189">
        <f t="shared" si="11"/>
        <v>0</v>
      </c>
      <c r="Q111" s="189">
        <v>0</v>
      </c>
      <c r="R111" s="189">
        <f t="shared" si="12"/>
        <v>0</v>
      </c>
      <c r="S111" s="189">
        <v>0</v>
      </c>
      <c r="T111" s="190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339</v>
      </c>
      <c r="AT111" s="191" t="s">
        <v>145</v>
      </c>
      <c r="AU111" s="191" t="s">
        <v>161</v>
      </c>
      <c r="AY111" s="19" t="s">
        <v>142</v>
      </c>
      <c r="BE111" s="192">
        <f t="shared" si="14"/>
        <v>0</v>
      </c>
      <c r="BF111" s="192">
        <f t="shared" si="15"/>
        <v>0</v>
      </c>
      <c r="BG111" s="192">
        <f t="shared" si="16"/>
        <v>0</v>
      </c>
      <c r="BH111" s="192">
        <f t="shared" si="17"/>
        <v>0</v>
      </c>
      <c r="BI111" s="192">
        <f t="shared" si="18"/>
        <v>0</v>
      </c>
      <c r="BJ111" s="19" t="s">
        <v>84</v>
      </c>
      <c r="BK111" s="192">
        <f t="shared" si="19"/>
        <v>0</v>
      </c>
      <c r="BL111" s="19" t="s">
        <v>339</v>
      </c>
      <c r="BM111" s="191" t="s">
        <v>4438</v>
      </c>
    </row>
    <row r="112" spans="1:65" s="2" customFormat="1" ht="16.5" customHeight="1">
      <c r="A112" s="36"/>
      <c r="B112" s="37"/>
      <c r="C112" s="180" t="s">
        <v>339</v>
      </c>
      <c r="D112" s="180" t="s">
        <v>145</v>
      </c>
      <c r="E112" s="181" t="s">
        <v>4439</v>
      </c>
      <c r="F112" s="182" t="s">
        <v>4440</v>
      </c>
      <c r="G112" s="183" t="s">
        <v>4243</v>
      </c>
      <c r="H112" s="184">
        <v>6</v>
      </c>
      <c r="I112" s="185"/>
      <c r="J112" s="186">
        <f t="shared" si="10"/>
        <v>0</v>
      </c>
      <c r="K112" s="182" t="s">
        <v>19</v>
      </c>
      <c r="L112" s="41"/>
      <c r="M112" s="187" t="s">
        <v>19</v>
      </c>
      <c r="N112" s="188" t="s">
        <v>47</v>
      </c>
      <c r="O112" s="66"/>
      <c r="P112" s="189">
        <f t="shared" si="11"/>
        <v>0</v>
      </c>
      <c r="Q112" s="189">
        <v>0</v>
      </c>
      <c r="R112" s="189">
        <f t="shared" si="12"/>
        <v>0</v>
      </c>
      <c r="S112" s="189">
        <v>0</v>
      </c>
      <c r="T112" s="190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339</v>
      </c>
      <c r="AT112" s="191" t="s">
        <v>145</v>
      </c>
      <c r="AU112" s="191" t="s">
        <v>161</v>
      </c>
      <c r="AY112" s="19" t="s">
        <v>142</v>
      </c>
      <c r="BE112" s="192">
        <f t="shared" si="14"/>
        <v>0</v>
      </c>
      <c r="BF112" s="192">
        <f t="shared" si="15"/>
        <v>0</v>
      </c>
      <c r="BG112" s="192">
        <f t="shared" si="16"/>
        <v>0</v>
      </c>
      <c r="BH112" s="192">
        <f t="shared" si="17"/>
        <v>0</v>
      </c>
      <c r="BI112" s="192">
        <f t="shared" si="18"/>
        <v>0</v>
      </c>
      <c r="BJ112" s="19" t="s">
        <v>84</v>
      </c>
      <c r="BK112" s="192">
        <f t="shared" si="19"/>
        <v>0</v>
      </c>
      <c r="BL112" s="19" t="s">
        <v>339</v>
      </c>
      <c r="BM112" s="191" t="s">
        <v>4441</v>
      </c>
    </row>
    <row r="113" spans="1:65" s="2" customFormat="1" ht="16.5" customHeight="1">
      <c r="A113" s="36"/>
      <c r="B113" s="37"/>
      <c r="C113" s="180" t="s">
        <v>344</v>
      </c>
      <c r="D113" s="180" t="s">
        <v>145</v>
      </c>
      <c r="E113" s="181" t="s">
        <v>4442</v>
      </c>
      <c r="F113" s="182" t="s">
        <v>4443</v>
      </c>
      <c r="G113" s="183" t="s">
        <v>4243</v>
      </c>
      <c r="H113" s="184">
        <v>4</v>
      </c>
      <c r="I113" s="185"/>
      <c r="J113" s="186">
        <f t="shared" si="10"/>
        <v>0</v>
      </c>
      <c r="K113" s="182" t="s">
        <v>19</v>
      </c>
      <c r="L113" s="41"/>
      <c r="M113" s="187" t="s">
        <v>19</v>
      </c>
      <c r="N113" s="188" t="s">
        <v>47</v>
      </c>
      <c r="O113" s="66"/>
      <c r="P113" s="189">
        <f t="shared" si="11"/>
        <v>0</v>
      </c>
      <c r="Q113" s="189">
        <v>0</v>
      </c>
      <c r="R113" s="189">
        <f t="shared" si="12"/>
        <v>0</v>
      </c>
      <c r="S113" s="189">
        <v>0</v>
      </c>
      <c r="T113" s="190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339</v>
      </c>
      <c r="AT113" s="191" t="s">
        <v>145</v>
      </c>
      <c r="AU113" s="191" t="s">
        <v>161</v>
      </c>
      <c r="AY113" s="19" t="s">
        <v>142</v>
      </c>
      <c r="BE113" s="192">
        <f t="shared" si="14"/>
        <v>0</v>
      </c>
      <c r="BF113" s="192">
        <f t="shared" si="15"/>
        <v>0</v>
      </c>
      <c r="BG113" s="192">
        <f t="shared" si="16"/>
        <v>0</v>
      </c>
      <c r="BH113" s="192">
        <f t="shared" si="17"/>
        <v>0</v>
      </c>
      <c r="BI113" s="192">
        <f t="shared" si="18"/>
        <v>0</v>
      </c>
      <c r="BJ113" s="19" t="s">
        <v>84</v>
      </c>
      <c r="BK113" s="192">
        <f t="shared" si="19"/>
        <v>0</v>
      </c>
      <c r="BL113" s="19" t="s">
        <v>339</v>
      </c>
      <c r="BM113" s="191" t="s">
        <v>4444</v>
      </c>
    </row>
    <row r="114" spans="1:65" s="2" customFormat="1" ht="16.5" customHeight="1">
      <c r="A114" s="36"/>
      <c r="B114" s="37"/>
      <c r="C114" s="180" t="s">
        <v>350</v>
      </c>
      <c r="D114" s="180" t="s">
        <v>145</v>
      </c>
      <c r="E114" s="181" t="s">
        <v>4445</v>
      </c>
      <c r="F114" s="182" t="s">
        <v>4446</v>
      </c>
      <c r="G114" s="183" t="s">
        <v>4243</v>
      </c>
      <c r="H114" s="184">
        <v>2</v>
      </c>
      <c r="I114" s="185"/>
      <c r="J114" s="186">
        <f t="shared" si="10"/>
        <v>0</v>
      </c>
      <c r="K114" s="182" t="s">
        <v>19</v>
      </c>
      <c r="L114" s="41"/>
      <c r="M114" s="187" t="s">
        <v>19</v>
      </c>
      <c r="N114" s="188" t="s">
        <v>47</v>
      </c>
      <c r="O114" s="66"/>
      <c r="P114" s="189">
        <f t="shared" si="11"/>
        <v>0</v>
      </c>
      <c r="Q114" s="189">
        <v>0</v>
      </c>
      <c r="R114" s="189">
        <f t="shared" si="12"/>
        <v>0</v>
      </c>
      <c r="S114" s="189">
        <v>0</v>
      </c>
      <c r="T114" s="190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339</v>
      </c>
      <c r="AT114" s="191" t="s">
        <v>145</v>
      </c>
      <c r="AU114" s="191" t="s">
        <v>161</v>
      </c>
      <c r="AY114" s="19" t="s">
        <v>142</v>
      </c>
      <c r="BE114" s="192">
        <f t="shared" si="14"/>
        <v>0</v>
      </c>
      <c r="BF114" s="192">
        <f t="shared" si="15"/>
        <v>0</v>
      </c>
      <c r="BG114" s="192">
        <f t="shared" si="16"/>
        <v>0</v>
      </c>
      <c r="BH114" s="192">
        <f t="shared" si="17"/>
        <v>0</v>
      </c>
      <c r="BI114" s="192">
        <f t="shared" si="18"/>
        <v>0</v>
      </c>
      <c r="BJ114" s="19" t="s">
        <v>84</v>
      </c>
      <c r="BK114" s="192">
        <f t="shared" si="19"/>
        <v>0</v>
      </c>
      <c r="BL114" s="19" t="s">
        <v>339</v>
      </c>
      <c r="BM114" s="191" t="s">
        <v>4447</v>
      </c>
    </row>
    <row r="115" spans="1:65" s="2" customFormat="1" ht="16.5" customHeight="1">
      <c r="A115" s="36"/>
      <c r="B115" s="37"/>
      <c r="C115" s="180" t="s">
        <v>356</v>
      </c>
      <c r="D115" s="180" t="s">
        <v>145</v>
      </c>
      <c r="E115" s="181" t="s">
        <v>4448</v>
      </c>
      <c r="F115" s="182" t="s">
        <v>4449</v>
      </c>
      <c r="G115" s="183" t="s">
        <v>4243</v>
      </c>
      <c r="H115" s="184">
        <v>2</v>
      </c>
      <c r="I115" s="185"/>
      <c r="J115" s="186">
        <f t="shared" si="10"/>
        <v>0</v>
      </c>
      <c r="K115" s="182" t="s">
        <v>19</v>
      </c>
      <c r="L115" s="41"/>
      <c r="M115" s="187" t="s">
        <v>19</v>
      </c>
      <c r="N115" s="188" t="s">
        <v>47</v>
      </c>
      <c r="O115" s="66"/>
      <c r="P115" s="189">
        <f t="shared" si="11"/>
        <v>0</v>
      </c>
      <c r="Q115" s="189">
        <v>0</v>
      </c>
      <c r="R115" s="189">
        <f t="shared" si="12"/>
        <v>0</v>
      </c>
      <c r="S115" s="189">
        <v>0</v>
      </c>
      <c r="T115" s="190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339</v>
      </c>
      <c r="AT115" s="191" t="s">
        <v>145</v>
      </c>
      <c r="AU115" s="191" t="s">
        <v>161</v>
      </c>
      <c r="AY115" s="19" t="s">
        <v>142</v>
      </c>
      <c r="BE115" s="192">
        <f t="shared" si="14"/>
        <v>0</v>
      </c>
      <c r="BF115" s="192">
        <f t="shared" si="15"/>
        <v>0</v>
      </c>
      <c r="BG115" s="192">
        <f t="shared" si="16"/>
        <v>0</v>
      </c>
      <c r="BH115" s="192">
        <f t="shared" si="17"/>
        <v>0</v>
      </c>
      <c r="BI115" s="192">
        <f t="shared" si="18"/>
        <v>0</v>
      </c>
      <c r="BJ115" s="19" t="s">
        <v>84</v>
      </c>
      <c r="BK115" s="192">
        <f t="shared" si="19"/>
        <v>0</v>
      </c>
      <c r="BL115" s="19" t="s">
        <v>339</v>
      </c>
      <c r="BM115" s="191" t="s">
        <v>4450</v>
      </c>
    </row>
    <row r="116" spans="1:65" s="2" customFormat="1" ht="16.5" customHeight="1">
      <c r="A116" s="36"/>
      <c r="B116" s="37"/>
      <c r="C116" s="180" t="s">
        <v>362</v>
      </c>
      <c r="D116" s="180" t="s">
        <v>145</v>
      </c>
      <c r="E116" s="181" t="s">
        <v>4451</v>
      </c>
      <c r="F116" s="182" t="s">
        <v>4452</v>
      </c>
      <c r="G116" s="183" t="s">
        <v>4243</v>
      </c>
      <c r="H116" s="184">
        <v>2</v>
      </c>
      <c r="I116" s="185"/>
      <c r="J116" s="186">
        <f t="shared" si="10"/>
        <v>0</v>
      </c>
      <c r="K116" s="182" t="s">
        <v>19</v>
      </c>
      <c r="L116" s="41"/>
      <c r="M116" s="187" t="s">
        <v>19</v>
      </c>
      <c r="N116" s="188" t="s">
        <v>47</v>
      </c>
      <c r="O116" s="66"/>
      <c r="P116" s="189">
        <f t="shared" si="11"/>
        <v>0</v>
      </c>
      <c r="Q116" s="189">
        <v>0</v>
      </c>
      <c r="R116" s="189">
        <f t="shared" si="12"/>
        <v>0</v>
      </c>
      <c r="S116" s="189">
        <v>0</v>
      </c>
      <c r="T116" s="190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339</v>
      </c>
      <c r="AT116" s="191" t="s">
        <v>145</v>
      </c>
      <c r="AU116" s="191" t="s">
        <v>161</v>
      </c>
      <c r="AY116" s="19" t="s">
        <v>142</v>
      </c>
      <c r="BE116" s="192">
        <f t="shared" si="14"/>
        <v>0</v>
      </c>
      <c r="BF116" s="192">
        <f t="shared" si="15"/>
        <v>0</v>
      </c>
      <c r="BG116" s="192">
        <f t="shared" si="16"/>
        <v>0</v>
      </c>
      <c r="BH116" s="192">
        <f t="shared" si="17"/>
        <v>0</v>
      </c>
      <c r="BI116" s="192">
        <f t="shared" si="18"/>
        <v>0</v>
      </c>
      <c r="BJ116" s="19" t="s">
        <v>84</v>
      </c>
      <c r="BK116" s="192">
        <f t="shared" si="19"/>
        <v>0</v>
      </c>
      <c r="BL116" s="19" t="s">
        <v>339</v>
      </c>
      <c r="BM116" s="191" t="s">
        <v>4453</v>
      </c>
    </row>
    <row r="117" spans="1:65" s="2" customFormat="1" ht="16.5" customHeight="1">
      <c r="A117" s="36"/>
      <c r="B117" s="37"/>
      <c r="C117" s="180" t="s">
        <v>7</v>
      </c>
      <c r="D117" s="180" t="s">
        <v>145</v>
      </c>
      <c r="E117" s="181" t="s">
        <v>4454</v>
      </c>
      <c r="F117" s="182" t="s">
        <v>4455</v>
      </c>
      <c r="G117" s="183" t="s">
        <v>4405</v>
      </c>
      <c r="H117" s="184">
        <v>1</v>
      </c>
      <c r="I117" s="185"/>
      <c r="J117" s="186">
        <f t="shared" si="10"/>
        <v>0</v>
      </c>
      <c r="K117" s="182" t="s">
        <v>19</v>
      </c>
      <c r="L117" s="41"/>
      <c r="M117" s="187" t="s">
        <v>19</v>
      </c>
      <c r="N117" s="188" t="s">
        <v>47</v>
      </c>
      <c r="O117" s="66"/>
      <c r="P117" s="189">
        <f t="shared" si="11"/>
        <v>0</v>
      </c>
      <c r="Q117" s="189">
        <v>0</v>
      </c>
      <c r="R117" s="189">
        <f t="shared" si="12"/>
        <v>0</v>
      </c>
      <c r="S117" s="189">
        <v>0</v>
      </c>
      <c r="T117" s="190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339</v>
      </c>
      <c r="AT117" s="191" t="s">
        <v>145</v>
      </c>
      <c r="AU117" s="191" t="s">
        <v>161</v>
      </c>
      <c r="AY117" s="19" t="s">
        <v>142</v>
      </c>
      <c r="BE117" s="192">
        <f t="shared" si="14"/>
        <v>0</v>
      </c>
      <c r="BF117" s="192">
        <f t="shared" si="15"/>
        <v>0</v>
      </c>
      <c r="BG117" s="192">
        <f t="shared" si="16"/>
        <v>0</v>
      </c>
      <c r="BH117" s="192">
        <f t="shared" si="17"/>
        <v>0</v>
      </c>
      <c r="BI117" s="192">
        <f t="shared" si="18"/>
        <v>0</v>
      </c>
      <c r="BJ117" s="19" t="s">
        <v>84</v>
      </c>
      <c r="BK117" s="192">
        <f t="shared" si="19"/>
        <v>0</v>
      </c>
      <c r="BL117" s="19" t="s">
        <v>339</v>
      </c>
      <c r="BM117" s="191" t="s">
        <v>4456</v>
      </c>
    </row>
    <row r="118" spans="1:65" s="2" customFormat="1" ht="24.2" customHeight="1">
      <c r="A118" s="36"/>
      <c r="B118" s="37"/>
      <c r="C118" s="180" t="s">
        <v>372</v>
      </c>
      <c r="D118" s="180" t="s">
        <v>145</v>
      </c>
      <c r="E118" s="181" t="s">
        <v>4457</v>
      </c>
      <c r="F118" s="182" t="s">
        <v>4458</v>
      </c>
      <c r="G118" s="183" t="s">
        <v>4243</v>
      </c>
      <c r="H118" s="184">
        <v>40</v>
      </c>
      <c r="I118" s="185"/>
      <c r="J118" s="186">
        <f t="shared" si="10"/>
        <v>0</v>
      </c>
      <c r="K118" s="182" t="s">
        <v>19</v>
      </c>
      <c r="L118" s="41"/>
      <c r="M118" s="187" t="s">
        <v>19</v>
      </c>
      <c r="N118" s="188" t="s">
        <v>47</v>
      </c>
      <c r="O118" s="66"/>
      <c r="P118" s="189">
        <f t="shared" si="11"/>
        <v>0</v>
      </c>
      <c r="Q118" s="189">
        <v>0</v>
      </c>
      <c r="R118" s="189">
        <f t="shared" si="12"/>
        <v>0</v>
      </c>
      <c r="S118" s="189">
        <v>0</v>
      </c>
      <c r="T118" s="190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339</v>
      </c>
      <c r="AT118" s="191" t="s">
        <v>145</v>
      </c>
      <c r="AU118" s="191" t="s">
        <v>161</v>
      </c>
      <c r="AY118" s="19" t="s">
        <v>142</v>
      </c>
      <c r="BE118" s="192">
        <f t="shared" si="14"/>
        <v>0</v>
      </c>
      <c r="BF118" s="192">
        <f t="shared" si="15"/>
        <v>0</v>
      </c>
      <c r="BG118" s="192">
        <f t="shared" si="16"/>
        <v>0</v>
      </c>
      <c r="BH118" s="192">
        <f t="shared" si="17"/>
        <v>0</v>
      </c>
      <c r="BI118" s="192">
        <f t="shared" si="18"/>
        <v>0</v>
      </c>
      <c r="BJ118" s="19" t="s">
        <v>84</v>
      </c>
      <c r="BK118" s="192">
        <f t="shared" si="19"/>
        <v>0</v>
      </c>
      <c r="BL118" s="19" t="s">
        <v>339</v>
      </c>
      <c r="BM118" s="191" t="s">
        <v>4459</v>
      </c>
    </row>
    <row r="119" spans="1:65" s="2" customFormat="1" ht="24.2" customHeight="1">
      <c r="A119" s="36"/>
      <c r="B119" s="37"/>
      <c r="C119" s="180" t="s">
        <v>383</v>
      </c>
      <c r="D119" s="180" t="s">
        <v>145</v>
      </c>
      <c r="E119" s="181" t="s">
        <v>4460</v>
      </c>
      <c r="F119" s="182" t="s">
        <v>4461</v>
      </c>
      <c r="G119" s="183" t="s">
        <v>414</v>
      </c>
      <c r="H119" s="184">
        <v>450</v>
      </c>
      <c r="I119" s="185"/>
      <c r="J119" s="186">
        <f t="shared" si="10"/>
        <v>0</v>
      </c>
      <c r="K119" s="182" t="s">
        <v>19</v>
      </c>
      <c r="L119" s="41"/>
      <c r="M119" s="187" t="s">
        <v>19</v>
      </c>
      <c r="N119" s="188" t="s">
        <v>47</v>
      </c>
      <c r="O119" s="66"/>
      <c r="P119" s="189">
        <f t="shared" si="11"/>
        <v>0</v>
      </c>
      <c r="Q119" s="189">
        <v>0</v>
      </c>
      <c r="R119" s="189">
        <f t="shared" si="12"/>
        <v>0</v>
      </c>
      <c r="S119" s="189">
        <v>0</v>
      </c>
      <c r="T119" s="190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339</v>
      </c>
      <c r="AT119" s="191" t="s">
        <v>145</v>
      </c>
      <c r="AU119" s="191" t="s">
        <v>161</v>
      </c>
      <c r="AY119" s="19" t="s">
        <v>142</v>
      </c>
      <c r="BE119" s="192">
        <f t="shared" si="14"/>
        <v>0</v>
      </c>
      <c r="BF119" s="192">
        <f t="shared" si="15"/>
        <v>0</v>
      </c>
      <c r="BG119" s="192">
        <f t="shared" si="16"/>
        <v>0</v>
      </c>
      <c r="BH119" s="192">
        <f t="shared" si="17"/>
        <v>0</v>
      </c>
      <c r="BI119" s="192">
        <f t="shared" si="18"/>
        <v>0</v>
      </c>
      <c r="BJ119" s="19" t="s">
        <v>84</v>
      </c>
      <c r="BK119" s="192">
        <f t="shared" si="19"/>
        <v>0</v>
      </c>
      <c r="BL119" s="19" t="s">
        <v>339</v>
      </c>
      <c r="BM119" s="191" t="s">
        <v>4462</v>
      </c>
    </row>
    <row r="120" spans="1:65" s="2" customFormat="1" ht="24.2" customHeight="1">
      <c r="A120" s="36"/>
      <c r="B120" s="37"/>
      <c r="C120" s="180" t="s">
        <v>389</v>
      </c>
      <c r="D120" s="180" t="s">
        <v>145</v>
      </c>
      <c r="E120" s="181" t="s">
        <v>4463</v>
      </c>
      <c r="F120" s="182" t="s">
        <v>4464</v>
      </c>
      <c r="G120" s="183" t="s">
        <v>414</v>
      </c>
      <c r="H120" s="184">
        <v>200</v>
      </c>
      <c r="I120" s="185"/>
      <c r="J120" s="186">
        <f t="shared" si="10"/>
        <v>0</v>
      </c>
      <c r="K120" s="182" t="s">
        <v>19</v>
      </c>
      <c r="L120" s="41"/>
      <c r="M120" s="187" t="s">
        <v>19</v>
      </c>
      <c r="N120" s="188" t="s">
        <v>47</v>
      </c>
      <c r="O120" s="66"/>
      <c r="P120" s="189">
        <f t="shared" si="11"/>
        <v>0</v>
      </c>
      <c r="Q120" s="189">
        <v>0</v>
      </c>
      <c r="R120" s="189">
        <f t="shared" si="12"/>
        <v>0</v>
      </c>
      <c r="S120" s="189">
        <v>0</v>
      </c>
      <c r="T120" s="190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339</v>
      </c>
      <c r="AT120" s="191" t="s">
        <v>145</v>
      </c>
      <c r="AU120" s="191" t="s">
        <v>161</v>
      </c>
      <c r="AY120" s="19" t="s">
        <v>142</v>
      </c>
      <c r="BE120" s="192">
        <f t="shared" si="14"/>
        <v>0</v>
      </c>
      <c r="BF120" s="192">
        <f t="shared" si="15"/>
        <v>0</v>
      </c>
      <c r="BG120" s="192">
        <f t="shared" si="16"/>
        <v>0</v>
      </c>
      <c r="BH120" s="192">
        <f t="shared" si="17"/>
        <v>0</v>
      </c>
      <c r="BI120" s="192">
        <f t="shared" si="18"/>
        <v>0</v>
      </c>
      <c r="BJ120" s="19" t="s">
        <v>84</v>
      </c>
      <c r="BK120" s="192">
        <f t="shared" si="19"/>
        <v>0</v>
      </c>
      <c r="BL120" s="19" t="s">
        <v>339</v>
      </c>
      <c r="BM120" s="191" t="s">
        <v>4465</v>
      </c>
    </row>
    <row r="121" spans="1:65" s="2" customFormat="1" ht="24.2" customHeight="1">
      <c r="A121" s="36"/>
      <c r="B121" s="37"/>
      <c r="C121" s="180" t="s">
        <v>394</v>
      </c>
      <c r="D121" s="180" t="s">
        <v>145</v>
      </c>
      <c r="E121" s="181" t="s">
        <v>4466</v>
      </c>
      <c r="F121" s="182" t="s">
        <v>4404</v>
      </c>
      <c r="G121" s="183" t="s">
        <v>4405</v>
      </c>
      <c r="H121" s="184">
        <v>1</v>
      </c>
      <c r="I121" s="185"/>
      <c r="J121" s="186">
        <f t="shared" si="10"/>
        <v>0</v>
      </c>
      <c r="K121" s="182" t="s">
        <v>19</v>
      </c>
      <c r="L121" s="41"/>
      <c r="M121" s="187" t="s">
        <v>19</v>
      </c>
      <c r="N121" s="188" t="s">
        <v>47</v>
      </c>
      <c r="O121" s="66"/>
      <c r="P121" s="189">
        <f t="shared" si="11"/>
        <v>0</v>
      </c>
      <c r="Q121" s="189">
        <v>0</v>
      </c>
      <c r="R121" s="189">
        <f t="shared" si="12"/>
        <v>0</v>
      </c>
      <c r="S121" s="189">
        <v>0</v>
      </c>
      <c r="T121" s="190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339</v>
      </c>
      <c r="AT121" s="191" t="s">
        <v>145</v>
      </c>
      <c r="AU121" s="191" t="s">
        <v>161</v>
      </c>
      <c r="AY121" s="19" t="s">
        <v>142</v>
      </c>
      <c r="BE121" s="192">
        <f t="shared" si="14"/>
        <v>0</v>
      </c>
      <c r="BF121" s="192">
        <f t="shared" si="15"/>
        <v>0</v>
      </c>
      <c r="BG121" s="192">
        <f t="shared" si="16"/>
        <v>0</v>
      </c>
      <c r="BH121" s="192">
        <f t="shared" si="17"/>
        <v>0</v>
      </c>
      <c r="BI121" s="192">
        <f t="shared" si="18"/>
        <v>0</v>
      </c>
      <c r="BJ121" s="19" t="s">
        <v>84</v>
      </c>
      <c r="BK121" s="192">
        <f t="shared" si="19"/>
        <v>0</v>
      </c>
      <c r="BL121" s="19" t="s">
        <v>339</v>
      </c>
      <c r="BM121" s="191" t="s">
        <v>4467</v>
      </c>
    </row>
    <row r="122" spans="1:65" s="2" customFormat="1" ht="16.5" customHeight="1">
      <c r="A122" s="36"/>
      <c r="B122" s="37"/>
      <c r="C122" s="180" t="s">
        <v>400</v>
      </c>
      <c r="D122" s="180" t="s">
        <v>145</v>
      </c>
      <c r="E122" s="181" t="s">
        <v>4468</v>
      </c>
      <c r="F122" s="182" t="s">
        <v>4469</v>
      </c>
      <c r="G122" s="183" t="s">
        <v>4243</v>
      </c>
      <c r="H122" s="184">
        <v>6</v>
      </c>
      <c r="I122" s="185"/>
      <c r="J122" s="186">
        <f t="shared" si="10"/>
        <v>0</v>
      </c>
      <c r="K122" s="182" t="s">
        <v>19</v>
      </c>
      <c r="L122" s="41"/>
      <c r="M122" s="187" t="s">
        <v>19</v>
      </c>
      <c r="N122" s="188" t="s">
        <v>47</v>
      </c>
      <c r="O122" s="66"/>
      <c r="P122" s="189">
        <f t="shared" si="11"/>
        <v>0</v>
      </c>
      <c r="Q122" s="189">
        <v>0</v>
      </c>
      <c r="R122" s="189">
        <f t="shared" si="12"/>
        <v>0</v>
      </c>
      <c r="S122" s="189">
        <v>0</v>
      </c>
      <c r="T122" s="190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339</v>
      </c>
      <c r="AT122" s="191" t="s">
        <v>145</v>
      </c>
      <c r="AU122" s="191" t="s">
        <v>161</v>
      </c>
      <c r="AY122" s="19" t="s">
        <v>142</v>
      </c>
      <c r="BE122" s="192">
        <f t="shared" si="14"/>
        <v>0</v>
      </c>
      <c r="BF122" s="192">
        <f t="shared" si="15"/>
        <v>0</v>
      </c>
      <c r="BG122" s="192">
        <f t="shared" si="16"/>
        <v>0</v>
      </c>
      <c r="BH122" s="192">
        <f t="shared" si="17"/>
        <v>0</v>
      </c>
      <c r="BI122" s="192">
        <f t="shared" si="18"/>
        <v>0</v>
      </c>
      <c r="BJ122" s="19" t="s">
        <v>84</v>
      </c>
      <c r="BK122" s="192">
        <f t="shared" si="19"/>
        <v>0</v>
      </c>
      <c r="BL122" s="19" t="s">
        <v>339</v>
      </c>
      <c r="BM122" s="191" t="s">
        <v>4470</v>
      </c>
    </row>
    <row r="123" spans="1:65" s="2" customFormat="1" ht="24.2" customHeight="1">
      <c r="A123" s="36"/>
      <c r="B123" s="37"/>
      <c r="C123" s="180" t="s">
        <v>403</v>
      </c>
      <c r="D123" s="180" t="s">
        <v>145</v>
      </c>
      <c r="E123" s="181" t="s">
        <v>4471</v>
      </c>
      <c r="F123" s="182" t="s">
        <v>4472</v>
      </c>
      <c r="G123" s="183" t="s">
        <v>414</v>
      </c>
      <c r="H123" s="184">
        <v>650</v>
      </c>
      <c r="I123" s="185"/>
      <c r="J123" s="186">
        <f t="shared" si="10"/>
        <v>0</v>
      </c>
      <c r="K123" s="182" t="s">
        <v>19</v>
      </c>
      <c r="L123" s="41"/>
      <c r="M123" s="187" t="s">
        <v>19</v>
      </c>
      <c r="N123" s="188" t="s">
        <v>47</v>
      </c>
      <c r="O123" s="66"/>
      <c r="P123" s="189">
        <f t="shared" si="11"/>
        <v>0</v>
      </c>
      <c r="Q123" s="189">
        <v>0</v>
      </c>
      <c r="R123" s="189">
        <f t="shared" si="12"/>
        <v>0</v>
      </c>
      <c r="S123" s="189">
        <v>0</v>
      </c>
      <c r="T123" s="190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339</v>
      </c>
      <c r="AT123" s="191" t="s">
        <v>145</v>
      </c>
      <c r="AU123" s="191" t="s">
        <v>161</v>
      </c>
      <c r="AY123" s="19" t="s">
        <v>142</v>
      </c>
      <c r="BE123" s="192">
        <f t="shared" si="14"/>
        <v>0</v>
      </c>
      <c r="BF123" s="192">
        <f t="shared" si="15"/>
        <v>0</v>
      </c>
      <c r="BG123" s="192">
        <f t="shared" si="16"/>
        <v>0</v>
      </c>
      <c r="BH123" s="192">
        <f t="shared" si="17"/>
        <v>0</v>
      </c>
      <c r="BI123" s="192">
        <f t="shared" si="18"/>
        <v>0</v>
      </c>
      <c r="BJ123" s="19" t="s">
        <v>84</v>
      </c>
      <c r="BK123" s="192">
        <f t="shared" si="19"/>
        <v>0</v>
      </c>
      <c r="BL123" s="19" t="s">
        <v>339</v>
      </c>
      <c r="BM123" s="191" t="s">
        <v>4473</v>
      </c>
    </row>
    <row r="124" spans="1:65" s="2" customFormat="1" ht="16.5" customHeight="1">
      <c r="A124" s="36"/>
      <c r="B124" s="37"/>
      <c r="C124" s="180" t="s">
        <v>411</v>
      </c>
      <c r="D124" s="180" t="s">
        <v>145</v>
      </c>
      <c r="E124" s="181" t="s">
        <v>4474</v>
      </c>
      <c r="F124" s="182" t="s">
        <v>4475</v>
      </c>
      <c r="G124" s="183" t="s">
        <v>4243</v>
      </c>
      <c r="H124" s="184">
        <v>48</v>
      </c>
      <c r="I124" s="185"/>
      <c r="J124" s="186">
        <f t="shared" si="10"/>
        <v>0</v>
      </c>
      <c r="K124" s="182" t="s">
        <v>19</v>
      </c>
      <c r="L124" s="41"/>
      <c r="M124" s="187" t="s">
        <v>19</v>
      </c>
      <c r="N124" s="188" t="s">
        <v>47</v>
      </c>
      <c r="O124" s="66"/>
      <c r="P124" s="189">
        <f t="shared" si="11"/>
        <v>0</v>
      </c>
      <c r="Q124" s="189">
        <v>0</v>
      </c>
      <c r="R124" s="189">
        <f t="shared" si="12"/>
        <v>0</v>
      </c>
      <c r="S124" s="189">
        <v>0</v>
      </c>
      <c r="T124" s="19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339</v>
      </c>
      <c r="AT124" s="191" t="s">
        <v>145</v>
      </c>
      <c r="AU124" s="191" t="s">
        <v>161</v>
      </c>
      <c r="AY124" s="19" t="s">
        <v>142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9" t="s">
        <v>84</v>
      </c>
      <c r="BK124" s="192">
        <f t="shared" si="19"/>
        <v>0</v>
      </c>
      <c r="BL124" s="19" t="s">
        <v>339</v>
      </c>
      <c r="BM124" s="191" t="s">
        <v>4476</v>
      </c>
    </row>
    <row r="125" spans="1:65" s="2" customFormat="1" ht="16.5" customHeight="1">
      <c r="A125" s="36"/>
      <c r="B125" s="37"/>
      <c r="C125" s="180" t="s">
        <v>418</v>
      </c>
      <c r="D125" s="180" t="s">
        <v>145</v>
      </c>
      <c r="E125" s="181" t="s">
        <v>4477</v>
      </c>
      <c r="F125" s="182" t="s">
        <v>4478</v>
      </c>
      <c r="G125" s="183" t="s">
        <v>4243</v>
      </c>
      <c r="H125" s="184">
        <v>1</v>
      </c>
      <c r="I125" s="185"/>
      <c r="J125" s="186">
        <f t="shared" si="10"/>
        <v>0</v>
      </c>
      <c r="K125" s="182" t="s">
        <v>19</v>
      </c>
      <c r="L125" s="41"/>
      <c r="M125" s="187" t="s">
        <v>19</v>
      </c>
      <c r="N125" s="188" t="s">
        <v>47</v>
      </c>
      <c r="O125" s="66"/>
      <c r="P125" s="189">
        <f t="shared" si="11"/>
        <v>0</v>
      </c>
      <c r="Q125" s="189">
        <v>0</v>
      </c>
      <c r="R125" s="189">
        <f t="shared" si="12"/>
        <v>0</v>
      </c>
      <c r="S125" s="189">
        <v>0</v>
      </c>
      <c r="T125" s="190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339</v>
      </c>
      <c r="AT125" s="191" t="s">
        <v>145</v>
      </c>
      <c r="AU125" s="191" t="s">
        <v>161</v>
      </c>
      <c r="AY125" s="19" t="s">
        <v>142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9" t="s">
        <v>84</v>
      </c>
      <c r="BK125" s="192">
        <f t="shared" si="19"/>
        <v>0</v>
      </c>
      <c r="BL125" s="19" t="s">
        <v>339</v>
      </c>
      <c r="BM125" s="191" t="s">
        <v>4479</v>
      </c>
    </row>
    <row r="126" spans="1:65" s="2" customFormat="1" ht="24.2" customHeight="1">
      <c r="A126" s="36"/>
      <c r="B126" s="37"/>
      <c r="C126" s="180" t="s">
        <v>424</v>
      </c>
      <c r="D126" s="180" t="s">
        <v>145</v>
      </c>
      <c r="E126" s="181" t="s">
        <v>4480</v>
      </c>
      <c r="F126" s="182" t="s">
        <v>4481</v>
      </c>
      <c r="G126" s="183" t="s">
        <v>414</v>
      </c>
      <c r="H126" s="184">
        <v>150</v>
      </c>
      <c r="I126" s="185"/>
      <c r="J126" s="186">
        <f t="shared" si="10"/>
        <v>0</v>
      </c>
      <c r="K126" s="182" t="s">
        <v>19</v>
      </c>
      <c r="L126" s="41"/>
      <c r="M126" s="187" t="s">
        <v>19</v>
      </c>
      <c r="N126" s="188" t="s">
        <v>47</v>
      </c>
      <c r="O126" s="66"/>
      <c r="P126" s="189">
        <f t="shared" si="11"/>
        <v>0</v>
      </c>
      <c r="Q126" s="189">
        <v>0</v>
      </c>
      <c r="R126" s="189">
        <f t="shared" si="12"/>
        <v>0</v>
      </c>
      <c r="S126" s="189">
        <v>0</v>
      </c>
      <c r="T126" s="190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339</v>
      </c>
      <c r="AT126" s="191" t="s">
        <v>145</v>
      </c>
      <c r="AU126" s="191" t="s">
        <v>161</v>
      </c>
      <c r="AY126" s="19" t="s">
        <v>142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9" t="s">
        <v>84</v>
      </c>
      <c r="BK126" s="192">
        <f t="shared" si="19"/>
        <v>0</v>
      </c>
      <c r="BL126" s="19" t="s">
        <v>339</v>
      </c>
      <c r="BM126" s="191" t="s">
        <v>4482</v>
      </c>
    </row>
    <row r="127" spans="1:65" s="2" customFormat="1" ht="16.5" customHeight="1">
      <c r="A127" s="36"/>
      <c r="B127" s="37"/>
      <c r="C127" s="180" t="s">
        <v>430</v>
      </c>
      <c r="D127" s="180" t="s">
        <v>145</v>
      </c>
      <c r="E127" s="181" t="s">
        <v>4483</v>
      </c>
      <c r="F127" s="182" t="s">
        <v>4484</v>
      </c>
      <c r="G127" s="183" t="s">
        <v>4243</v>
      </c>
      <c r="H127" s="184">
        <v>4</v>
      </c>
      <c r="I127" s="185"/>
      <c r="J127" s="186">
        <f t="shared" si="10"/>
        <v>0</v>
      </c>
      <c r="K127" s="182" t="s">
        <v>19</v>
      </c>
      <c r="L127" s="41"/>
      <c r="M127" s="187" t="s">
        <v>19</v>
      </c>
      <c r="N127" s="188" t="s">
        <v>47</v>
      </c>
      <c r="O127" s="66"/>
      <c r="P127" s="189">
        <f t="shared" si="11"/>
        <v>0</v>
      </c>
      <c r="Q127" s="189">
        <v>0</v>
      </c>
      <c r="R127" s="189">
        <f t="shared" si="12"/>
        <v>0</v>
      </c>
      <c r="S127" s="189">
        <v>0</v>
      </c>
      <c r="T127" s="190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339</v>
      </c>
      <c r="AT127" s="191" t="s">
        <v>145</v>
      </c>
      <c r="AU127" s="191" t="s">
        <v>161</v>
      </c>
      <c r="AY127" s="19" t="s">
        <v>142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9" t="s">
        <v>84</v>
      </c>
      <c r="BK127" s="192">
        <f t="shared" si="19"/>
        <v>0</v>
      </c>
      <c r="BL127" s="19" t="s">
        <v>339</v>
      </c>
      <c r="BM127" s="191" t="s">
        <v>4485</v>
      </c>
    </row>
    <row r="128" spans="1:65" s="2" customFormat="1" ht="21.75" customHeight="1">
      <c r="A128" s="36"/>
      <c r="B128" s="37"/>
      <c r="C128" s="180" t="s">
        <v>437</v>
      </c>
      <c r="D128" s="180" t="s">
        <v>145</v>
      </c>
      <c r="E128" s="181" t="s">
        <v>4486</v>
      </c>
      <c r="F128" s="182" t="s">
        <v>4487</v>
      </c>
      <c r="G128" s="183" t="s">
        <v>4243</v>
      </c>
      <c r="H128" s="184">
        <v>4</v>
      </c>
      <c r="I128" s="185"/>
      <c r="J128" s="186">
        <f t="shared" si="10"/>
        <v>0</v>
      </c>
      <c r="K128" s="182" t="s">
        <v>19</v>
      </c>
      <c r="L128" s="41"/>
      <c r="M128" s="187" t="s">
        <v>19</v>
      </c>
      <c r="N128" s="188" t="s">
        <v>47</v>
      </c>
      <c r="O128" s="66"/>
      <c r="P128" s="189">
        <f t="shared" si="11"/>
        <v>0</v>
      </c>
      <c r="Q128" s="189">
        <v>0</v>
      </c>
      <c r="R128" s="189">
        <f t="shared" si="12"/>
        <v>0</v>
      </c>
      <c r="S128" s="189">
        <v>0</v>
      </c>
      <c r="T128" s="19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339</v>
      </c>
      <c r="AT128" s="191" t="s">
        <v>145</v>
      </c>
      <c r="AU128" s="191" t="s">
        <v>161</v>
      </c>
      <c r="AY128" s="19" t="s">
        <v>142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9" t="s">
        <v>84</v>
      </c>
      <c r="BK128" s="192">
        <f t="shared" si="19"/>
        <v>0</v>
      </c>
      <c r="BL128" s="19" t="s">
        <v>339</v>
      </c>
      <c r="BM128" s="191" t="s">
        <v>4488</v>
      </c>
    </row>
    <row r="129" spans="1:65" s="2" customFormat="1" ht="16.5" customHeight="1">
      <c r="A129" s="36"/>
      <c r="B129" s="37"/>
      <c r="C129" s="180" t="s">
        <v>443</v>
      </c>
      <c r="D129" s="180" t="s">
        <v>145</v>
      </c>
      <c r="E129" s="181" t="s">
        <v>4489</v>
      </c>
      <c r="F129" s="182" t="s">
        <v>4417</v>
      </c>
      <c r="G129" s="183" t="s">
        <v>4243</v>
      </c>
      <c r="H129" s="184">
        <v>1</v>
      </c>
      <c r="I129" s="185"/>
      <c r="J129" s="186">
        <f t="shared" si="10"/>
        <v>0</v>
      </c>
      <c r="K129" s="182" t="s">
        <v>19</v>
      </c>
      <c r="L129" s="41"/>
      <c r="M129" s="187" t="s">
        <v>19</v>
      </c>
      <c r="N129" s="188" t="s">
        <v>47</v>
      </c>
      <c r="O129" s="66"/>
      <c r="P129" s="189">
        <f t="shared" si="11"/>
        <v>0</v>
      </c>
      <c r="Q129" s="189">
        <v>0</v>
      </c>
      <c r="R129" s="189">
        <f t="shared" si="12"/>
        <v>0</v>
      </c>
      <c r="S129" s="189">
        <v>0</v>
      </c>
      <c r="T129" s="19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339</v>
      </c>
      <c r="AT129" s="191" t="s">
        <v>145</v>
      </c>
      <c r="AU129" s="191" t="s">
        <v>161</v>
      </c>
      <c r="AY129" s="19" t="s">
        <v>142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9" t="s">
        <v>84</v>
      </c>
      <c r="BK129" s="192">
        <f t="shared" si="19"/>
        <v>0</v>
      </c>
      <c r="BL129" s="19" t="s">
        <v>339</v>
      </c>
      <c r="BM129" s="191" t="s">
        <v>4490</v>
      </c>
    </row>
    <row r="130" spans="1:65" s="12" customFormat="1" ht="20.85" customHeight="1">
      <c r="B130" s="164"/>
      <c r="C130" s="165"/>
      <c r="D130" s="166" t="s">
        <v>75</v>
      </c>
      <c r="E130" s="178" t="s">
        <v>4491</v>
      </c>
      <c r="F130" s="178" t="s">
        <v>4492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SUM(P131:P154)</f>
        <v>0</v>
      </c>
      <c r="Q130" s="172"/>
      <c r="R130" s="173">
        <f>SUM(R131:R154)</f>
        <v>0</v>
      </c>
      <c r="S130" s="172"/>
      <c r="T130" s="174">
        <f>SUM(T131:T154)</f>
        <v>0</v>
      </c>
      <c r="AR130" s="175" t="s">
        <v>84</v>
      </c>
      <c r="AT130" s="176" t="s">
        <v>75</v>
      </c>
      <c r="AU130" s="176" t="s">
        <v>86</v>
      </c>
      <c r="AY130" s="175" t="s">
        <v>142</v>
      </c>
      <c r="BK130" s="177">
        <f>SUM(BK131:BK154)</f>
        <v>0</v>
      </c>
    </row>
    <row r="131" spans="1:65" s="2" customFormat="1" ht="24.2" customHeight="1">
      <c r="A131" s="36"/>
      <c r="B131" s="37"/>
      <c r="C131" s="180" t="s">
        <v>449</v>
      </c>
      <c r="D131" s="180" t="s">
        <v>145</v>
      </c>
      <c r="E131" s="181" t="s">
        <v>4493</v>
      </c>
      <c r="F131" s="182" t="s">
        <v>4494</v>
      </c>
      <c r="G131" s="183" t="s">
        <v>4243</v>
      </c>
      <c r="H131" s="184">
        <v>1</v>
      </c>
      <c r="I131" s="185"/>
      <c r="J131" s="186">
        <f t="shared" ref="J131:J142" si="20">ROUND(I131*H131,2)</f>
        <v>0</v>
      </c>
      <c r="K131" s="182" t="s">
        <v>19</v>
      </c>
      <c r="L131" s="41"/>
      <c r="M131" s="187" t="s">
        <v>19</v>
      </c>
      <c r="N131" s="188" t="s">
        <v>47</v>
      </c>
      <c r="O131" s="66"/>
      <c r="P131" s="189">
        <f t="shared" ref="P131:P142" si="21">O131*H131</f>
        <v>0</v>
      </c>
      <c r="Q131" s="189">
        <v>0</v>
      </c>
      <c r="R131" s="189">
        <f t="shared" ref="R131:R142" si="22">Q131*H131</f>
        <v>0</v>
      </c>
      <c r="S131" s="189">
        <v>0</v>
      </c>
      <c r="T131" s="190">
        <f t="shared" ref="T131:T142" si="23"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339</v>
      </c>
      <c r="AT131" s="191" t="s">
        <v>145</v>
      </c>
      <c r="AU131" s="191" t="s">
        <v>161</v>
      </c>
      <c r="AY131" s="19" t="s">
        <v>142</v>
      </c>
      <c r="BE131" s="192">
        <f t="shared" ref="BE131:BE142" si="24">IF(N131="základní",J131,0)</f>
        <v>0</v>
      </c>
      <c r="BF131" s="192">
        <f t="shared" ref="BF131:BF142" si="25">IF(N131="snížená",J131,0)</f>
        <v>0</v>
      </c>
      <c r="BG131" s="192">
        <f t="shared" ref="BG131:BG142" si="26">IF(N131="zákl. přenesená",J131,0)</f>
        <v>0</v>
      </c>
      <c r="BH131" s="192">
        <f t="shared" ref="BH131:BH142" si="27">IF(N131="sníž. přenesená",J131,0)</f>
        <v>0</v>
      </c>
      <c r="BI131" s="192">
        <f t="shared" ref="BI131:BI142" si="28">IF(N131="nulová",J131,0)</f>
        <v>0</v>
      </c>
      <c r="BJ131" s="19" t="s">
        <v>84</v>
      </c>
      <c r="BK131" s="192">
        <f t="shared" ref="BK131:BK142" si="29">ROUND(I131*H131,2)</f>
        <v>0</v>
      </c>
      <c r="BL131" s="19" t="s">
        <v>339</v>
      </c>
      <c r="BM131" s="191" t="s">
        <v>4495</v>
      </c>
    </row>
    <row r="132" spans="1:65" s="2" customFormat="1" ht="62.65" customHeight="1">
      <c r="A132" s="36"/>
      <c r="B132" s="37"/>
      <c r="C132" s="180" t="s">
        <v>455</v>
      </c>
      <c r="D132" s="180" t="s">
        <v>145</v>
      </c>
      <c r="E132" s="181" t="s">
        <v>4496</v>
      </c>
      <c r="F132" s="182" t="s">
        <v>4497</v>
      </c>
      <c r="G132" s="183" t="s">
        <v>4243</v>
      </c>
      <c r="H132" s="184">
        <v>2</v>
      </c>
      <c r="I132" s="185"/>
      <c r="J132" s="186">
        <f t="shared" si="20"/>
        <v>0</v>
      </c>
      <c r="K132" s="182" t="s">
        <v>19</v>
      </c>
      <c r="L132" s="41"/>
      <c r="M132" s="187" t="s">
        <v>19</v>
      </c>
      <c r="N132" s="188" t="s">
        <v>47</v>
      </c>
      <c r="O132" s="66"/>
      <c r="P132" s="189">
        <f t="shared" si="21"/>
        <v>0</v>
      </c>
      <c r="Q132" s="189">
        <v>0</v>
      </c>
      <c r="R132" s="189">
        <f t="shared" si="22"/>
        <v>0</v>
      </c>
      <c r="S132" s="189">
        <v>0</v>
      </c>
      <c r="T132" s="190">
        <f t="shared" si="2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339</v>
      </c>
      <c r="AT132" s="191" t="s">
        <v>145</v>
      </c>
      <c r="AU132" s="191" t="s">
        <v>161</v>
      </c>
      <c r="AY132" s="19" t="s">
        <v>142</v>
      </c>
      <c r="BE132" s="192">
        <f t="shared" si="24"/>
        <v>0</v>
      </c>
      <c r="BF132" s="192">
        <f t="shared" si="25"/>
        <v>0</v>
      </c>
      <c r="BG132" s="192">
        <f t="shared" si="26"/>
        <v>0</v>
      </c>
      <c r="BH132" s="192">
        <f t="shared" si="27"/>
        <v>0</v>
      </c>
      <c r="BI132" s="192">
        <f t="shared" si="28"/>
        <v>0</v>
      </c>
      <c r="BJ132" s="19" t="s">
        <v>84</v>
      </c>
      <c r="BK132" s="192">
        <f t="shared" si="29"/>
        <v>0</v>
      </c>
      <c r="BL132" s="19" t="s">
        <v>339</v>
      </c>
      <c r="BM132" s="191" t="s">
        <v>4498</v>
      </c>
    </row>
    <row r="133" spans="1:65" s="2" customFormat="1" ht="44.25" customHeight="1">
      <c r="A133" s="36"/>
      <c r="B133" s="37"/>
      <c r="C133" s="180" t="s">
        <v>460</v>
      </c>
      <c r="D133" s="180" t="s">
        <v>145</v>
      </c>
      <c r="E133" s="181" t="s">
        <v>4499</v>
      </c>
      <c r="F133" s="182" t="s">
        <v>4500</v>
      </c>
      <c r="G133" s="183" t="s">
        <v>4243</v>
      </c>
      <c r="H133" s="184">
        <v>2</v>
      </c>
      <c r="I133" s="185"/>
      <c r="J133" s="186">
        <f t="shared" si="20"/>
        <v>0</v>
      </c>
      <c r="K133" s="182" t="s">
        <v>19</v>
      </c>
      <c r="L133" s="41"/>
      <c r="M133" s="187" t="s">
        <v>19</v>
      </c>
      <c r="N133" s="188" t="s">
        <v>47</v>
      </c>
      <c r="O133" s="66"/>
      <c r="P133" s="189">
        <f t="shared" si="21"/>
        <v>0</v>
      </c>
      <c r="Q133" s="189">
        <v>0</v>
      </c>
      <c r="R133" s="189">
        <f t="shared" si="22"/>
        <v>0</v>
      </c>
      <c r="S133" s="189">
        <v>0</v>
      </c>
      <c r="T133" s="190">
        <f t="shared" si="2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339</v>
      </c>
      <c r="AT133" s="191" t="s">
        <v>145</v>
      </c>
      <c r="AU133" s="191" t="s">
        <v>161</v>
      </c>
      <c r="AY133" s="19" t="s">
        <v>142</v>
      </c>
      <c r="BE133" s="192">
        <f t="shared" si="24"/>
        <v>0</v>
      </c>
      <c r="BF133" s="192">
        <f t="shared" si="25"/>
        <v>0</v>
      </c>
      <c r="BG133" s="192">
        <f t="shared" si="26"/>
        <v>0</v>
      </c>
      <c r="BH133" s="192">
        <f t="shared" si="27"/>
        <v>0</v>
      </c>
      <c r="BI133" s="192">
        <f t="shared" si="28"/>
        <v>0</v>
      </c>
      <c r="BJ133" s="19" t="s">
        <v>84</v>
      </c>
      <c r="BK133" s="192">
        <f t="shared" si="29"/>
        <v>0</v>
      </c>
      <c r="BL133" s="19" t="s">
        <v>339</v>
      </c>
      <c r="BM133" s="191" t="s">
        <v>4501</v>
      </c>
    </row>
    <row r="134" spans="1:65" s="2" customFormat="1" ht="37.9" customHeight="1">
      <c r="A134" s="36"/>
      <c r="B134" s="37"/>
      <c r="C134" s="180" t="s">
        <v>467</v>
      </c>
      <c r="D134" s="180" t="s">
        <v>145</v>
      </c>
      <c r="E134" s="181" t="s">
        <v>4502</v>
      </c>
      <c r="F134" s="182" t="s">
        <v>4503</v>
      </c>
      <c r="G134" s="183" t="s">
        <v>4243</v>
      </c>
      <c r="H134" s="184">
        <v>2</v>
      </c>
      <c r="I134" s="185"/>
      <c r="J134" s="186">
        <f t="shared" si="20"/>
        <v>0</v>
      </c>
      <c r="K134" s="182" t="s">
        <v>19</v>
      </c>
      <c r="L134" s="41"/>
      <c r="M134" s="187" t="s">
        <v>19</v>
      </c>
      <c r="N134" s="188" t="s">
        <v>47</v>
      </c>
      <c r="O134" s="66"/>
      <c r="P134" s="189">
        <f t="shared" si="21"/>
        <v>0</v>
      </c>
      <c r="Q134" s="189">
        <v>0</v>
      </c>
      <c r="R134" s="189">
        <f t="shared" si="22"/>
        <v>0</v>
      </c>
      <c r="S134" s="189">
        <v>0</v>
      </c>
      <c r="T134" s="190">
        <f t="shared" si="2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339</v>
      </c>
      <c r="AT134" s="191" t="s">
        <v>145</v>
      </c>
      <c r="AU134" s="191" t="s">
        <v>161</v>
      </c>
      <c r="AY134" s="19" t="s">
        <v>142</v>
      </c>
      <c r="BE134" s="192">
        <f t="shared" si="24"/>
        <v>0</v>
      </c>
      <c r="BF134" s="192">
        <f t="shared" si="25"/>
        <v>0</v>
      </c>
      <c r="BG134" s="192">
        <f t="shared" si="26"/>
        <v>0</v>
      </c>
      <c r="BH134" s="192">
        <f t="shared" si="27"/>
        <v>0</v>
      </c>
      <c r="BI134" s="192">
        <f t="shared" si="28"/>
        <v>0</v>
      </c>
      <c r="BJ134" s="19" t="s">
        <v>84</v>
      </c>
      <c r="BK134" s="192">
        <f t="shared" si="29"/>
        <v>0</v>
      </c>
      <c r="BL134" s="19" t="s">
        <v>339</v>
      </c>
      <c r="BM134" s="191" t="s">
        <v>4504</v>
      </c>
    </row>
    <row r="135" spans="1:65" s="2" customFormat="1" ht="24.2" customHeight="1">
      <c r="A135" s="36"/>
      <c r="B135" s="37"/>
      <c r="C135" s="180" t="s">
        <v>473</v>
      </c>
      <c r="D135" s="180" t="s">
        <v>145</v>
      </c>
      <c r="E135" s="181" t="s">
        <v>4505</v>
      </c>
      <c r="F135" s="182" t="s">
        <v>4506</v>
      </c>
      <c r="G135" s="183" t="s">
        <v>4243</v>
      </c>
      <c r="H135" s="184">
        <v>4</v>
      </c>
      <c r="I135" s="185"/>
      <c r="J135" s="186">
        <f t="shared" si="20"/>
        <v>0</v>
      </c>
      <c r="K135" s="182" t="s">
        <v>19</v>
      </c>
      <c r="L135" s="41"/>
      <c r="M135" s="187" t="s">
        <v>19</v>
      </c>
      <c r="N135" s="188" t="s">
        <v>47</v>
      </c>
      <c r="O135" s="66"/>
      <c r="P135" s="189">
        <f t="shared" si="21"/>
        <v>0</v>
      </c>
      <c r="Q135" s="189">
        <v>0</v>
      </c>
      <c r="R135" s="189">
        <f t="shared" si="22"/>
        <v>0</v>
      </c>
      <c r="S135" s="189">
        <v>0</v>
      </c>
      <c r="T135" s="190">
        <f t="shared" si="2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339</v>
      </c>
      <c r="AT135" s="191" t="s">
        <v>145</v>
      </c>
      <c r="AU135" s="191" t="s">
        <v>161</v>
      </c>
      <c r="AY135" s="19" t="s">
        <v>142</v>
      </c>
      <c r="BE135" s="192">
        <f t="shared" si="24"/>
        <v>0</v>
      </c>
      <c r="BF135" s="192">
        <f t="shared" si="25"/>
        <v>0</v>
      </c>
      <c r="BG135" s="192">
        <f t="shared" si="26"/>
        <v>0</v>
      </c>
      <c r="BH135" s="192">
        <f t="shared" si="27"/>
        <v>0</v>
      </c>
      <c r="BI135" s="192">
        <f t="shared" si="28"/>
        <v>0</v>
      </c>
      <c r="BJ135" s="19" t="s">
        <v>84</v>
      </c>
      <c r="BK135" s="192">
        <f t="shared" si="29"/>
        <v>0</v>
      </c>
      <c r="BL135" s="19" t="s">
        <v>339</v>
      </c>
      <c r="BM135" s="191" t="s">
        <v>4507</v>
      </c>
    </row>
    <row r="136" spans="1:65" s="2" customFormat="1" ht="37.9" customHeight="1">
      <c r="A136" s="36"/>
      <c r="B136" s="37"/>
      <c r="C136" s="180" t="s">
        <v>478</v>
      </c>
      <c r="D136" s="180" t="s">
        <v>145</v>
      </c>
      <c r="E136" s="181" t="s">
        <v>4508</v>
      </c>
      <c r="F136" s="182" t="s">
        <v>4509</v>
      </c>
      <c r="G136" s="183" t="s">
        <v>4243</v>
      </c>
      <c r="H136" s="184">
        <v>4</v>
      </c>
      <c r="I136" s="185"/>
      <c r="J136" s="186">
        <f t="shared" si="20"/>
        <v>0</v>
      </c>
      <c r="K136" s="182" t="s">
        <v>19</v>
      </c>
      <c r="L136" s="41"/>
      <c r="M136" s="187" t="s">
        <v>19</v>
      </c>
      <c r="N136" s="188" t="s">
        <v>47</v>
      </c>
      <c r="O136" s="66"/>
      <c r="P136" s="189">
        <f t="shared" si="21"/>
        <v>0</v>
      </c>
      <c r="Q136" s="189">
        <v>0</v>
      </c>
      <c r="R136" s="189">
        <f t="shared" si="22"/>
        <v>0</v>
      </c>
      <c r="S136" s="189">
        <v>0</v>
      </c>
      <c r="T136" s="190">
        <f t="shared" si="2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339</v>
      </c>
      <c r="AT136" s="191" t="s">
        <v>145</v>
      </c>
      <c r="AU136" s="191" t="s">
        <v>161</v>
      </c>
      <c r="AY136" s="19" t="s">
        <v>142</v>
      </c>
      <c r="BE136" s="192">
        <f t="shared" si="24"/>
        <v>0</v>
      </c>
      <c r="BF136" s="192">
        <f t="shared" si="25"/>
        <v>0</v>
      </c>
      <c r="BG136" s="192">
        <f t="shared" si="26"/>
        <v>0</v>
      </c>
      <c r="BH136" s="192">
        <f t="shared" si="27"/>
        <v>0</v>
      </c>
      <c r="BI136" s="192">
        <f t="shared" si="28"/>
        <v>0</v>
      </c>
      <c r="BJ136" s="19" t="s">
        <v>84</v>
      </c>
      <c r="BK136" s="192">
        <f t="shared" si="29"/>
        <v>0</v>
      </c>
      <c r="BL136" s="19" t="s">
        <v>339</v>
      </c>
      <c r="BM136" s="191" t="s">
        <v>4510</v>
      </c>
    </row>
    <row r="137" spans="1:65" s="2" customFormat="1" ht="37.9" customHeight="1">
      <c r="A137" s="36"/>
      <c r="B137" s="37"/>
      <c r="C137" s="180" t="s">
        <v>487</v>
      </c>
      <c r="D137" s="180" t="s">
        <v>145</v>
      </c>
      <c r="E137" s="181" t="s">
        <v>4511</v>
      </c>
      <c r="F137" s="182" t="s">
        <v>4512</v>
      </c>
      <c r="G137" s="183" t="s">
        <v>4243</v>
      </c>
      <c r="H137" s="184">
        <v>4</v>
      </c>
      <c r="I137" s="185"/>
      <c r="J137" s="186">
        <f t="shared" si="20"/>
        <v>0</v>
      </c>
      <c r="K137" s="182" t="s">
        <v>19</v>
      </c>
      <c r="L137" s="41"/>
      <c r="M137" s="187" t="s">
        <v>19</v>
      </c>
      <c r="N137" s="188" t="s">
        <v>47</v>
      </c>
      <c r="O137" s="66"/>
      <c r="P137" s="189">
        <f t="shared" si="21"/>
        <v>0</v>
      </c>
      <c r="Q137" s="189">
        <v>0</v>
      </c>
      <c r="R137" s="189">
        <f t="shared" si="22"/>
        <v>0</v>
      </c>
      <c r="S137" s="189">
        <v>0</v>
      </c>
      <c r="T137" s="190">
        <f t="shared" si="2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339</v>
      </c>
      <c r="AT137" s="191" t="s">
        <v>145</v>
      </c>
      <c r="AU137" s="191" t="s">
        <v>161</v>
      </c>
      <c r="AY137" s="19" t="s">
        <v>142</v>
      </c>
      <c r="BE137" s="192">
        <f t="shared" si="24"/>
        <v>0</v>
      </c>
      <c r="BF137" s="192">
        <f t="shared" si="25"/>
        <v>0</v>
      </c>
      <c r="BG137" s="192">
        <f t="shared" si="26"/>
        <v>0</v>
      </c>
      <c r="BH137" s="192">
        <f t="shared" si="27"/>
        <v>0</v>
      </c>
      <c r="BI137" s="192">
        <f t="shared" si="28"/>
        <v>0</v>
      </c>
      <c r="BJ137" s="19" t="s">
        <v>84</v>
      </c>
      <c r="BK137" s="192">
        <f t="shared" si="29"/>
        <v>0</v>
      </c>
      <c r="BL137" s="19" t="s">
        <v>339</v>
      </c>
      <c r="BM137" s="191" t="s">
        <v>4513</v>
      </c>
    </row>
    <row r="138" spans="1:65" s="2" customFormat="1" ht="24.2" customHeight="1">
      <c r="A138" s="36"/>
      <c r="B138" s="37"/>
      <c r="C138" s="180" t="s">
        <v>492</v>
      </c>
      <c r="D138" s="180" t="s">
        <v>145</v>
      </c>
      <c r="E138" s="181" t="s">
        <v>4514</v>
      </c>
      <c r="F138" s="182" t="s">
        <v>4515</v>
      </c>
      <c r="G138" s="183" t="s">
        <v>4243</v>
      </c>
      <c r="H138" s="184">
        <v>4</v>
      </c>
      <c r="I138" s="185"/>
      <c r="J138" s="186">
        <f t="shared" si="20"/>
        <v>0</v>
      </c>
      <c r="K138" s="182" t="s">
        <v>19</v>
      </c>
      <c r="L138" s="41"/>
      <c r="M138" s="187" t="s">
        <v>19</v>
      </c>
      <c r="N138" s="188" t="s">
        <v>47</v>
      </c>
      <c r="O138" s="66"/>
      <c r="P138" s="189">
        <f t="shared" si="21"/>
        <v>0</v>
      </c>
      <c r="Q138" s="189">
        <v>0</v>
      </c>
      <c r="R138" s="189">
        <f t="shared" si="22"/>
        <v>0</v>
      </c>
      <c r="S138" s="189">
        <v>0</v>
      </c>
      <c r="T138" s="190">
        <f t="shared" si="2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339</v>
      </c>
      <c r="AT138" s="191" t="s">
        <v>145</v>
      </c>
      <c r="AU138" s="191" t="s">
        <v>161</v>
      </c>
      <c r="AY138" s="19" t="s">
        <v>142</v>
      </c>
      <c r="BE138" s="192">
        <f t="shared" si="24"/>
        <v>0</v>
      </c>
      <c r="BF138" s="192">
        <f t="shared" si="25"/>
        <v>0</v>
      </c>
      <c r="BG138" s="192">
        <f t="shared" si="26"/>
        <v>0</v>
      </c>
      <c r="BH138" s="192">
        <f t="shared" si="27"/>
        <v>0</v>
      </c>
      <c r="BI138" s="192">
        <f t="shared" si="28"/>
        <v>0</v>
      </c>
      <c r="BJ138" s="19" t="s">
        <v>84</v>
      </c>
      <c r="BK138" s="192">
        <f t="shared" si="29"/>
        <v>0</v>
      </c>
      <c r="BL138" s="19" t="s">
        <v>339</v>
      </c>
      <c r="BM138" s="191" t="s">
        <v>4516</v>
      </c>
    </row>
    <row r="139" spans="1:65" s="2" customFormat="1" ht="44.25" customHeight="1">
      <c r="A139" s="36"/>
      <c r="B139" s="37"/>
      <c r="C139" s="180" t="s">
        <v>498</v>
      </c>
      <c r="D139" s="180" t="s">
        <v>145</v>
      </c>
      <c r="E139" s="181" t="s">
        <v>4517</v>
      </c>
      <c r="F139" s="182" t="s">
        <v>4518</v>
      </c>
      <c r="G139" s="183" t="s">
        <v>4243</v>
      </c>
      <c r="H139" s="184">
        <v>1</v>
      </c>
      <c r="I139" s="185"/>
      <c r="J139" s="186">
        <f t="shared" si="20"/>
        <v>0</v>
      </c>
      <c r="K139" s="182" t="s">
        <v>19</v>
      </c>
      <c r="L139" s="41"/>
      <c r="M139" s="187" t="s">
        <v>19</v>
      </c>
      <c r="N139" s="188" t="s">
        <v>47</v>
      </c>
      <c r="O139" s="66"/>
      <c r="P139" s="189">
        <f t="shared" si="21"/>
        <v>0</v>
      </c>
      <c r="Q139" s="189">
        <v>0</v>
      </c>
      <c r="R139" s="189">
        <f t="shared" si="22"/>
        <v>0</v>
      </c>
      <c r="S139" s="189">
        <v>0</v>
      </c>
      <c r="T139" s="190">
        <f t="shared" si="2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339</v>
      </c>
      <c r="AT139" s="191" t="s">
        <v>145</v>
      </c>
      <c r="AU139" s="191" t="s">
        <v>161</v>
      </c>
      <c r="AY139" s="19" t="s">
        <v>142</v>
      </c>
      <c r="BE139" s="192">
        <f t="shared" si="24"/>
        <v>0</v>
      </c>
      <c r="BF139" s="192">
        <f t="shared" si="25"/>
        <v>0</v>
      </c>
      <c r="BG139" s="192">
        <f t="shared" si="26"/>
        <v>0</v>
      </c>
      <c r="BH139" s="192">
        <f t="shared" si="27"/>
        <v>0</v>
      </c>
      <c r="BI139" s="192">
        <f t="shared" si="28"/>
        <v>0</v>
      </c>
      <c r="BJ139" s="19" t="s">
        <v>84</v>
      </c>
      <c r="BK139" s="192">
        <f t="shared" si="29"/>
        <v>0</v>
      </c>
      <c r="BL139" s="19" t="s">
        <v>339</v>
      </c>
      <c r="BM139" s="191" t="s">
        <v>4519</v>
      </c>
    </row>
    <row r="140" spans="1:65" s="2" customFormat="1" ht="44.25" customHeight="1">
      <c r="A140" s="36"/>
      <c r="B140" s="37"/>
      <c r="C140" s="180" t="s">
        <v>505</v>
      </c>
      <c r="D140" s="180" t="s">
        <v>145</v>
      </c>
      <c r="E140" s="181" t="s">
        <v>4520</v>
      </c>
      <c r="F140" s="182" t="s">
        <v>4521</v>
      </c>
      <c r="G140" s="183" t="s">
        <v>4243</v>
      </c>
      <c r="H140" s="184">
        <v>4</v>
      </c>
      <c r="I140" s="185"/>
      <c r="J140" s="186">
        <f t="shared" si="20"/>
        <v>0</v>
      </c>
      <c r="K140" s="182" t="s">
        <v>19</v>
      </c>
      <c r="L140" s="41"/>
      <c r="M140" s="187" t="s">
        <v>19</v>
      </c>
      <c r="N140" s="188" t="s">
        <v>47</v>
      </c>
      <c r="O140" s="66"/>
      <c r="P140" s="189">
        <f t="shared" si="21"/>
        <v>0</v>
      </c>
      <c r="Q140" s="189">
        <v>0</v>
      </c>
      <c r="R140" s="189">
        <f t="shared" si="22"/>
        <v>0</v>
      </c>
      <c r="S140" s="189">
        <v>0</v>
      </c>
      <c r="T140" s="190">
        <f t="shared" si="2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339</v>
      </c>
      <c r="AT140" s="191" t="s">
        <v>145</v>
      </c>
      <c r="AU140" s="191" t="s">
        <v>161</v>
      </c>
      <c r="AY140" s="19" t="s">
        <v>142</v>
      </c>
      <c r="BE140" s="192">
        <f t="shared" si="24"/>
        <v>0</v>
      </c>
      <c r="BF140" s="192">
        <f t="shared" si="25"/>
        <v>0</v>
      </c>
      <c r="BG140" s="192">
        <f t="shared" si="26"/>
        <v>0</v>
      </c>
      <c r="BH140" s="192">
        <f t="shared" si="27"/>
        <v>0</v>
      </c>
      <c r="BI140" s="192">
        <f t="shared" si="28"/>
        <v>0</v>
      </c>
      <c r="BJ140" s="19" t="s">
        <v>84</v>
      </c>
      <c r="BK140" s="192">
        <f t="shared" si="29"/>
        <v>0</v>
      </c>
      <c r="BL140" s="19" t="s">
        <v>339</v>
      </c>
      <c r="BM140" s="191" t="s">
        <v>4522</v>
      </c>
    </row>
    <row r="141" spans="1:65" s="2" customFormat="1" ht="49.15" customHeight="1">
      <c r="A141" s="36"/>
      <c r="B141" s="37"/>
      <c r="C141" s="180" t="s">
        <v>511</v>
      </c>
      <c r="D141" s="180" t="s">
        <v>145</v>
      </c>
      <c r="E141" s="181" t="s">
        <v>4523</v>
      </c>
      <c r="F141" s="182" t="s">
        <v>4524</v>
      </c>
      <c r="G141" s="183" t="s">
        <v>4243</v>
      </c>
      <c r="H141" s="184">
        <v>1</v>
      </c>
      <c r="I141" s="185"/>
      <c r="J141" s="186">
        <f t="shared" si="20"/>
        <v>0</v>
      </c>
      <c r="K141" s="182" t="s">
        <v>19</v>
      </c>
      <c r="L141" s="41"/>
      <c r="M141" s="187" t="s">
        <v>19</v>
      </c>
      <c r="N141" s="188" t="s">
        <v>47</v>
      </c>
      <c r="O141" s="66"/>
      <c r="P141" s="189">
        <f t="shared" si="21"/>
        <v>0</v>
      </c>
      <c r="Q141" s="189">
        <v>0</v>
      </c>
      <c r="R141" s="189">
        <f t="shared" si="22"/>
        <v>0</v>
      </c>
      <c r="S141" s="189">
        <v>0</v>
      </c>
      <c r="T141" s="190">
        <f t="shared" si="2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339</v>
      </c>
      <c r="AT141" s="191" t="s">
        <v>145</v>
      </c>
      <c r="AU141" s="191" t="s">
        <v>161</v>
      </c>
      <c r="AY141" s="19" t="s">
        <v>142</v>
      </c>
      <c r="BE141" s="192">
        <f t="shared" si="24"/>
        <v>0</v>
      </c>
      <c r="BF141" s="192">
        <f t="shared" si="25"/>
        <v>0</v>
      </c>
      <c r="BG141" s="192">
        <f t="shared" si="26"/>
        <v>0</v>
      </c>
      <c r="BH141" s="192">
        <f t="shared" si="27"/>
        <v>0</v>
      </c>
      <c r="BI141" s="192">
        <f t="shared" si="28"/>
        <v>0</v>
      </c>
      <c r="BJ141" s="19" t="s">
        <v>84</v>
      </c>
      <c r="BK141" s="192">
        <f t="shared" si="29"/>
        <v>0</v>
      </c>
      <c r="BL141" s="19" t="s">
        <v>339</v>
      </c>
      <c r="BM141" s="191" t="s">
        <v>4525</v>
      </c>
    </row>
    <row r="142" spans="1:65" s="2" customFormat="1" ht="246" customHeight="1">
      <c r="A142" s="36"/>
      <c r="B142" s="37"/>
      <c r="C142" s="180" t="s">
        <v>518</v>
      </c>
      <c r="D142" s="180" t="s">
        <v>145</v>
      </c>
      <c r="E142" s="181" t="s">
        <v>4526</v>
      </c>
      <c r="F142" s="182" t="s">
        <v>4527</v>
      </c>
      <c r="G142" s="183" t="s">
        <v>4243</v>
      </c>
      <c r="H142" s="184">
        <v>1</v>
      </c>
      <c r="I142" s="185"/>
      <c r="J142" s="186">
        <f t="shared" si="20"/>
        <v>0</v>
      </c>
      <c r="K142" s="182" t="s">
        <v>19</v>
      </c>
      <c r="L142" s="41"/>
      <c r="M142" s="187" t="s">
        <v>19</v>
      </c>
      <c r="N142" s="188" t="s">
        <v>47</v>
      </c>
      <c r="O142" s="66"/>
      <c r="P142" s="189">
        <f t="shared" si="21"/>
        <v>0</v>
      </c>
      <c r="Q142" s="189">
        <v>0</v>
      </c>
      <c r="R142" s="189">
        <f t="shared" si="22"/>
        <v>0</v>
      </c>
      <c r="S142" s="189">
        <v>0</v>
      </c>
      <c r="T142" s="190">
        <f t="shared" si="2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339</v>
      </c>
      <c r="AT142" s="191" t="s">
        <v>145</v>
      </c>
      <c r="AU142" s="191" t="s">
        <v>161</v>
      </c>
      <c r="AY142" s="19" t="s">
        <v>142</v>
      </c>
      <c r="BE142" s="192">
        <f t="shared" si="24"/>
        <v>0</v>
      </c>
      <c r="BF142" s="192">
        <f t="shared" si="25"/>
        <v>0</v>
      </c>
      <c r="BG142" s="192">
        <f t="shared" si="26"/>
        <v>0</v>
      </c>
      <c r="BH142" s="192">
        <f t="shared" si="27"/>
        <v>0</v>
      </c>
      <c r="BI142" s="192">
        <f t="shared" si="28"/>
        <v>0</v>
      </c>
      <c r="BJ142" s="19" t="s">
        <v>84</v>
      </c>
      <c r="BK142" s="192">
        <f t="shared" si="29"/>
        <v>0</v>
      </c>
      <c r="BL142" s="19" t="s">
        <v>339</v>
      </c>
      <c r="BM142" s="191" t="s">
        <v>4528</v>
      </c>
    </row>
    <row r="143" spans="1:65" s="2" customFormat="1" ht="302.25">
      <c r="A143" s="36"/>
      <c r="B143" s="37"/>
      <c r="C143" s="38"/>
      <c r="D143" s="198" t="s">
        <v>154</v>
      </c>
      <c r="E143" s="38"/>
      <c r="F143" s="199" t="s">
        <v>4529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154</v>
      </c>
      <c r="AU143" s="19" t="s">
        <v>161</v>
      </c>
    </row>
    <row r="144" spans="1:65" s="2" customFormat="1" ht="37.9" customHeight="1">
      <c r="A144" s="36"/>
      <c r="B144" s="37"/>
      <c r="C144" s="180" t="s">
        <v>525</v>
      </c>
      <c r="D144" s="180" t="s">
        <v>145</v>
      </c>
      <c r="E144" s="181" t="s">
        <v>4530</v>
      </c>
      <c r="F144" s="182" t="s">
        <v>4531</v>
      </c>
      <c r="G144" s="183" t="s">
        <v>4243</v>
      </c>
      <c r="H144" s="184">
        <v>1</v>
      </c>
      <c r="I144" s="185"/>
      <c r="J144" s="186">
        <f t="shared" ref="J144:J154" si="30">ROUND(I144*H144,2)</f>
        <v>0</v>
      </c>
      <c r="K144" s="182" t="s">
        <v>19</v>
      </c>
      <c r="L144" s="41"/>
      <c r="M144" s="187" t="s">
        <v>19</v>
      </c>
      <c r="N144" s="188" t="s">
        <v>47</v>
      </c>
      <c r="O144" s="66"/>
      <c r="P144" s="189">
        <f t="shared" ref="P144:P154" si="31">O144*H144</f>
        <v>0</v>
      </c>
      <c r="Q144" s="189">
        <v>0</v>
      </c>
      <c r="R144" s="189">
        <f t="shared" ref="R144:R154" si="32">Q144*H144</f>
        <v>0</v>
      </c>
      <c r="S144" s="189">
        <v>0</v>
      </c>
      <c r="T144" s="190">
        <f t="shared" ref="T144:T154" si="33"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339</v>
      </c>
      <c r="AT144" s="191" t="s">
        <v>145</v>
      </c>
      <c r="AU144" s="191" t="s">
        <v>161</v>
      </c>
      <c r="AY144" s="19" t="s">
        <v>142</v>
      </c>
      <c r="BE144" s="192">
        <f t="shared" ref="BE144:BE154" si="34">IF(N144="základní",J144,0)</f>
        <v>0</v>
      </c>
      <c r="BF144" s="192">
        <f t="shared" ref="BF144:BF154" si="35">IF(N144="snížená",J144,0)</f>
        <v>0</v>
      </c>
      <c r="BG144" s="192">
        <f t="shared" ref="BG144:BG154" si="36">IF(N144="zákl. přenesená",J144,0)</f>
        <v>0</v>
      </c>
      <c r="BH144" s="192">
        <f t="shared" ref="BH144:BH154" si="37">IF(N144="sníž. přenesená",J144,0)</f>
        <v>0</v>
      </c>
      <c r="BI144" s="192">
        <f t="shared" ref="BI144:BI154" si="38">IF(N144="nulová",J144,0)</f>
        <v>0</v>
      </c>
      <c r="BJ144" s="19" t="s">
        <v>84</v>
      </c>
      <c r="BK144" s="192">
        <f t="shared" ref="BK144:BK154" si="39">ROUND(I144*H144,2)</f>
        <v>0</v>
      </c>
      <c r="BL144" s="19" t="s">
        <v>339</v>
      </c>
      <c r="BM144" s="191" t="s">
        <v>4532</v>
      </c>
    </row>
    <row r="145" spans="1:65" s="2" customFormat="1" ht="37.9" customHeight="1">
      <c r="A145" s="36"/>
      <c r="B145" s="37"/>
      <c r="C145" s="180" t="s">
        <v>527</v>
      </c>
      <c r="D145" s="180" t="s">
        <v>145</v>
      </c>
      <c r="E145" s="181" t="s">
        <v>4533</v>
      </c>
      <c r="F145" s="182" t="s">
        <v>4534</v>
      </c>
      <c r="G145" s="183" t="s">
        <v>4243</v>
      </c>
      <c r="H145" s="184">
        <v>2</v>
      </c>
      <c r="I145" s="185"/>
      <c r="J145" s="186">
        <f t="shared" si="30"/>
        <v>0</v>
      </c>
      <c r="K145" s="182" t="s">
        <v>19</v>
      </c>
      <c r="L145" s="41"/>
      <c r="M145" s="187" t="s">
        <v>19</v>
      </c>
      <c r="N145" s="188" t="s">
        <v>47</v>
      </c>
      <c r="O145" s="66"/>
      <c r="P145" s="189">
        <f t="shared" si="31"/>
        <v>0</v>
      </c>
      <c r="Q145" s="189">
        <v>0</v>
      </c>
      <c r="R145" s="189">
        <f t="shared" si="32"/>
        <v>0</v>
      </c>
      <c r="S145" s="189">
        <v>0</v>
      </c>
      <c r="T145" s="190">
        <f t="shared" si="3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339</v>
      </c>
      <c r="AT145" s="191" t="s">
        <v>145</v>
      </c>
      <c r="AU145" s="191" t="s">
        <v>161</v>
      </c>
      <c r="AY145" s="19" t="s">
        <v>142</v>
      </c>
      <c r="BE145" s="192">
        <f t="shared" si="34"/>
        <v>0</v>
      </c>
      <c r="BF145" s="192">
        <f t="shared" si="35"/>
        <v>0</v>
      </c>
      <c r="BG145" s="192">
        <f t="shared" si="36"/>
        <v>0</v>
      </c>
      <c r="BH145" s="192">
        <f t="shared" si="37"/>
        <v>0</v>
      </c>
      <c r="BI145" s="192">
        <f t="shared" si="38"/>
        <v>0</v>
      </c>
      <c r="BJ145" s="19" t="s">
        <v>84</v>
      </c>
      <c r="BK145" s="192">
        <f t="shared" si="39"/>
        <v>0</v>
      </c>
      <c r="BL145" s="19" t="s">
        <v>339</v>
      </c>
      <c r="BM145" s="191" t="s">
        <v>4535</v>
      </c>
    </row>
    <row r="146" spans="1:65" s="2" customFormat="1" ht="37.9" customHeight="1">
      <c r="A146" s="36"/>
      <c r="B146" s="37"/>
      <c r="C146" s="180" t="s">
        <v>533</v>
      </c>
      <c r="D146" s="180" t="s">
        <v>145</v>
      </c>
      <c r="E146" s="181" t="s">
        <v>4536</v>
      </c>
      <c r="F146" s="182" t="s">
        <v>4537</v>
      </c>
      <c r="G146" s="183" t="s">
        <v>4243</v>
      </c>
      <c r="H146" s="184">
        <v>2</v>
      </c>
      <c r="I146" s="185"/>
      <c r="J146" s="186">
        <f t="shared" si="30"/>
        <v>0</v>
      </c>
      <c r="K146" s="182" t="s">
        <v>19</v>
      </c>
      <c r="L146" s="41"/>
      <c r="M146" s="187" t="s">
        <v>19</v>
      </c>
      <c r="N146" s="188" t="s">
        <v>47</v>
      </c>
      <c r="O146" s="66"/>
      <c r="P146" s="189">
        <f t="shared" si="31"/>
        <v>0</v>
      </c>
      <c r="Q146" s="189">
        <v>0</v>
      </c>
      <c r="R146" s="189">
        <f t="shared" si="32"/>
        <v>0</v>
      </c>
      <c r="S146" s="189">
        <v>0</v>
      </c>
      <c r="T146" s="190">
        <f t="shared" si="3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339</v>
      </c>
      <c r="AT146" s="191" t="s">
        <v>145</v>
      </c>
      <c r="AU146" s="191" t="s">
        <v>161</v>
      </c>
      <c r="AY146" s="19" t="s">
        <v>142</v>
      </c>
      <c r="BE146" s="192">
        <f t="shared" si="34"/>
        <v>0</v>
      </c>
      <c r="BF146" s="192">
        <f t="shared" si="35"/>
        <v>0</v>
      </c>
      <c r="BG146" s="192">
        <f t="shared" si="36"/>
        <v>0</v>
      </c>
      <c r="BH146" s="192">
        <f t="shared" si="37"/>
        <v>0</v>
      </c>
      <c r="BI146" s="192">
        <f t="shared" si="38"/>
        <v>0</v>
      </c>
      <c r="BJ146" s="19" t="s">
        <v>84</v>
      </c>
      <c r="BK146" s="192">
        <f t="shared" si="39"/>
        <v>0</v>
      </c>
      <c r="BL146" s="19" t="s">
        <v>339</v>
      </c>
      <c r="BM146" s="191" t="s">
        <v>4538</v>
      </c>
    </row>
    <row r="147" spans="1:65" s="2" customFormat="1" ht="33" customHeight="1">
      <c r="A147" s="36"/>
      <c r="B147" s="37"/>
      <c r="C147" s="180" t="s">
        <v>539</v>
      </c>
      <c r="D147" s="180" t="s">
        <v>145</v>
      </c>
      <c r="E147" s="181" t="s">
        <v>4539</v>
      </c>
      <c r="F147" s="182" t="s">
        <v>4540</v>
      </c>
      <c r="G147" s="183" t="s">
        <v>414</v>
      </c>
      <c r="H147" s="184">
        <v>200</v>
      </c>
      <c r="I147" s="185"/>
      <c r="J147" s="186">
        <f t="shared" si="30"/>
        <v>0</v>
      </c>
      <c r="K147" s="182" t="s">
        <v>19</v>
      </c>
      <c r="L147" s="41"/>
      <c r="M147" s="187" t="s">
        <v>19</v>
      </c>
      <c r="N147" s="188" t="s">
        <v>47</v>
      </c>
      <c r="O147" s="66"/>
      <c r="P147" s="189">
        <f t="shared" si="31"/>
        <v>0</v>
      </c>
      <c r="Q147" s="189">
        <v>0</v>
      </c>
      <c r="R147" s="189">
        <f t="shared" si="32"/>
        <v>0</v>
      </c>
      <c r="S147" s="189">
        <v>0</v>
      </c>
      <c r="T147" s="190">
        <f t="shared" si="3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339</v>
      </c>
      <c r="AT147" s="191" t="s">
        <v>145</v>
      </c>
      <c r="AU147" s="191" t="s">
        <v>161</v>
      </c>
      <c r="AY147" s="19" t="s">
        <v>142</v>
      </c>
      <c r="BE147" s="192">
        <f t="shared" si="34"/>
        <v>0</v>
      </c>
      <c r="BF147" s="192">
        <f t="shared" si="35"/>
        <v>0</v>
      </c>
      <c r="BG147" s="192">
        <f t="shared" si="36"/>
        <v>0</v>
      </c>
      <c r="BH147" s="192">
        <f t="shared" si="37"/>
        <v>0</v>
      </c>
      <c r="BI147" s="192">
        <f t="shared" si="38"/>
        <v>0</v>
      </c>
      <c r="BJ147" s="19" t="s">
        <v>84</v>
      </c>
      <c r="BK147" s="192">
        <f t="shared" si="39"/>
        <v>0</v>
      </c>
      <c r="BL147" s="19" t="s">
        <v>339</v>
      </c>
      <c r="BM147" s="191" t="s">
        <v>4541</v>
      </c>
    </row>
    <row r="148" spans="1:65" s="2" customFormat="1" ht="37.9" customHeight="1">
      <c r="A148" s="36"/>
      <c r="B148" s="37"/>
      <c r="C148" s="180" t="s">
        <v>545</v>
      </c>
      <c r="D148" s="180" t="s">
        <v>145</v>
      </c>
      <c r="E148" s="181" t="s">
        <v>4542</v>
      </c>
      <c r="F148" s="182" t="s">
        <v>4543</v>
      </c>
      <c r="G148" s="183" t="s">
        <v>414</v>
      </c>
      <c r="H148" s="184">
        <v>200</v>
      </c>
      <c r="I148" s="185"/>
      <c r="J148" s="186">
        <f t="shared" si="30"/>
        <v>0</v>
      </c>
      <c r="K148" s="182" t="s">
        <v>19</v>
      </c>
      <c r="L148" s="41"/>
      <c r="M148" s="187" t="s">
        <v>19</v>
      </c>
      <c r="N148" s="188" t="s">
        <v>47</v>
      </c>
      <c r="O148" s="66"/>
      <c r="P148" s="189">
        <f t="shared" si="31"/>
        <v>0</v>
      </c>
      <c r="Q148" s="189">
        <v>0</v>
      </c>
      <c r="R148" s="189">
        <f t="shared" si="32"/>
        <v>0</v>
      </c>
      <c r="S148" s="189">
        <v>0</v>
      </c>
      <c r="T148" s="190">
        <f t="shared" si="3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339</v>
      </c>
      <c r="AT148" s="191" t="s">
        <v>145</v>
      </c>
      <c r="AU148" s="191" t="s">
        <v>161</v>
      </c>
      <c r="AY148" s="19" t="s">
        <v>142</v>
      </c>
      <c r="BE148" s="192">
        <f t="shared" si="34"/>
        <v>0</v>
      </c>
      <c r="BF148" s="192">
        <f t="shared" si="35"/>
        <v>0</v>
      </c>
      <c r="BG148" s="192">
        <f t="shared" si="36"/>
        <v>0</v>
      </c>
      <c r="BH148" s="192">
        <f t="shared" si="37"/>
        <v>0</v>
      </c>
      <c r="BI148" s="192">
        <f t="shared" si="38"/>
        <v>0</v>
      </c>
      <c r="BJ148" s="19" t="s">
        <v>84</v>
      </c>
      <c r="BK148" s="192">
        <f t="shared" si="39"/>
        <v>0</v>
      </c>
      <c r="BL148" s="19" t="s">
        <v>339</v>
      </c>
      <c r="BM148" s="191" t="s">
        <v>4544</v>
      </c>
    </row>
    <row r="149" spans="1:65" s="2" customFormat="1" ht="16.5" customHeight="1">
      <c r="A149" s="36"/>
      <c r="B149" s="37"/>
      <c r="C149" s="180" t="s">
        <v>551</v>
      </c>
      <c r="D149" s="180" t="s">
        <v>145</v>
      </c>
      <c r="E149" s="181" t="s">
        <v>4545</v>
      </c>
      <c r="F149" s="182" t="s">
        <v>4546</v>
      </c>
      <c r="G149" s="183" t="s">
        <v>4243</v>
      </c>
      <c r="H149" s="184">
        <v>4</v>
      </c>
      <c r="I149" s="185"/>
      <c r="J149" s="186">
        <f t="shared" si="30"/>
        <v>0</v>
      </c>
      <c r="K149" s="182" t="s">
        <v>19</v>
      </c>
      <c r="L149" s="41"/>
      <c r="M149" s="187" t="s">
        <v>19</v>
      </c>
      <c r="N149" s="188" t="s">
        <v>47</v>
      </c>
      <c r="O149" s="66"/>
      <c r="P149" s="189">
        <f t="shared" si="31"/>
        <v>0</v>
      </c>
      <c r="Q149" s="189">
        <v>0</v>
      </c>
      <c r="R149" s="189">
        <f t="shared" si="32"/>
        <v>0</v>
      </c>
      <c r="S149" s="189">
        <v>0</v>
      </c>
      <c r="T149" s="190">
        <f t="shared" si="3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339</v>
      </c>
      <c r="AT149" s="191" t="s">
        <v>145</v>
      </c>
      <c r="AU149" s="191" t="s">
        <v>161</v>
      </c>
      <c r="AY149" s="19" t="s">
        <v>142</v>
      </c>
      <c r="BE149" s="192">
        <f t="shared" si="34"/>
        <v>0</v>
      </c>
      <c r="BF149" s="192">
        <f t="shared" si="35"/>
        <v>0</v>
      </c>
      <c r="BG149" s="192">
        <f t="shared" si="36"/>
        <v>0</v>
      </c>
      <c r="BH149" s="192">
        <f t="shared" si="37"/>
        <v>0</v>
      </c>
      <c r="BI149" s="192">
        <f t="shared" si="38"/>
        <v>0</v>
      </c>
      <c r="BJ149" s="19" t="s">
        <v>84</v>
      </c>
      <c r="BK149" s="192">
        <f t="shared" si="39"/>
        <v>0</v>
      </c>
      <c r="BL149" s="19" t="s">
        <v>339</v>
      </c>
      <c r="BM149" s="191" t="s">
        <v>4547</v>
      </c>
    </row>
    <row r="150" spans="1:65" s="2" customFormat="1" ht="24.2" customHeight="1">
      <c r="A150" s="36"/>
      <c r="B150" s="37"/>
      <c r="C150" s="180" t="s">
        <v>558</v>
      </c>
      <c r="D150" s="180" t="s">
        <v>145</v>
      </c>
      <c r="E150" s="181" t="s">
        <v>4548</v>
      </c>
      <c r="F150" s="182" t="s">
        <v>4404</v>
      </c>
      <c r="G150" s="183" t="s">
        <v>4243</v>
      </c>
      <c r="H150" s="184">
        <v>1</v>
      </c>
      <c r="I150" s="185"/>
      <c r="J150" s="186">
        <f t="shared" si="30"/>
        <v>0</v>
      </c>
      <c r="K150" s="182" t="s">
        <v>19</v>
      </c>
      <c r="L150" s="41"/>
      <c r="M150" s="187" t="s">
        <v>19</v>
      </c>
      <c r="N150" s="188" t="s">
        <v>47</v>
      </c>
      <c r="O150" s="66"/>
      <c r="P150" s="189">
        <f t="shared" si="31"/>
        <v>0</v>
      </c>
      <c r="Q150" s="189">
        <v>0</v>
      </c>
      <c r="R150" s="189">
        <f t="shared" si="32"/>
        <v>0</v>
      </c>
      <c r="S150" s="189">
        <v>0</v>
      </c>
      <c r="T150" s="190">
        <f t="shared" si="3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339</v>
      </c>
      <c r="AT150" s="191" t="s">
        <v>145</v>
      </c>
      <c r="AU150" s="191" t="s">
        <v>161</v>
      </c>
      <c r="AY150" s="19" t="s">
        <v>142</v>
      </c>
      <c r="BE150" s="192">
        <f t="shared" si="34"/>
        <v>0</v>
      </c>
      <c r="BF150" s="192">
        <f t="shared" si="35"/>
        <v>0</v>
      </c>
      <c r="BG150" s="192">
        <f t="shared" si="36"/>
        <v>0</v>
      </c>
      <c r="BH150" s="192">
        <f t="shared" si="37"/>
        <v>0</v>
      </c>
      <c r="BI150" s="192">
        <f t="shared" si="38"/>
        <v>0</v>
      </c>
      <c r="BJ150" s="19" t="s">
        <v>84</v>
      </c>
      <c r="BK150" s="192">
        <f t="shared" si="39"/>
        <v>0</v>
      </c>
      <c r="BL150" s="19" t="s">
        <v>339</v>
      </c>
      <c r="BM150" s="191" t="s">
        <v>4549</v>
      </c>
    </row>
    <row r="151" spans="1:65" s="2" customFormat="1" ht="24.2" customHeight="1">
      <c r="A151" s="36"/>
      <c r="B151" s="37"/>
      <c r="C151" s="180" t="s">
        <v>563</v>
      </c>
      <c r="D151" s="180" t="s">
        <v>145</v>
      </c>
      <c r="E151" s="181" t="s">
        <v>4550</v>
      </c>
      <c r="F151" s="182" t="s">
        <v>4551</v>
      </c>
      <c r="G151" s="183" t="s">
        <v>414</v>
      </c>
      <c r="H151" s="184">
        <v>400</v>
      </c>
      <c r="I151" s="185"/>
      <c r="J151" s="186">
        <f t="shared" si="30"/>
        <v>0</v>
      </c>
      <c r="K151" s="182" t="s">
        <v>19</v>
      </c>
      <c r="L151" s="41"/>
      <c r="M151" s="187" t="s">
        <v>19</v>
      </c>
      <c r="N151" s="188" t="s">
        <v>47</v>
      </c>
      <c r="O151" s="66"/>
      <c r="P151" s="189">
        <f t="shared" si="31"/>
        <v>0</v>
      </c>
      <c r="Q151" s="189">
        <v>0</v>
      </c>
      <c r="R151" s="189">
        <f t="shared" si="32"/>
        <v>0</v>
      </c>
      <c r="S151" s="189">
        <v>0</v>
      </c>
      <c r="T151" s="190">
        <f t="shared" si="3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339</v>
      </c>
      <c r="AT151" s="191" t="s">
        <v>145</v>
      </c>
      <c r="AU151" s="191" t="s">
        <v>161</v>
      </c>
      <c r="AY151" s="19" t="s">
        <v>142</v>
      </c>
      <c r="BE151" s="192">
        <f t="shared" si="34"/>
        <v>0</v>
      </c>
      <c r="BF151" s="192">
        <f t="shared" si="35"/>
        <v>0</v>
      </c>
      <c r="BG151" s="192">
        <f t="shared" si="36"/>
        <v>0</v>
      </c>
      <c r="BH151" s="192">
        <f t="shared" si="37"/>
        <v>0</v>
      </c>
      <c r="BI151" s="192">
        <f t="shared" si="38"/>
        <v>0</v>
      </c>
      <c r="BJ151" s="19" t="s">
        <v>84</v>
      </c>
      <c r="BK151" s="192">
        <f t="shared" si="39"/>
        <v>0</v>
      </c>
      <c r="BL151" s="19" t="s">
        <v>339</v>
      </c>
      <c r="BM151" s="191" t="s">
        <v>4552</v>
      </c>
    </row>
    <row r="152" spans="1:65" s="2" customFormat="1" ht="16.5" customHeight="1">
      <c r="A152" s="36"/>
      <c r="B152" s="37"/>
      <c r="C152" s="180" t="s">
        <v>569</v>
      </c>
      <c r="D152" s="180" t="s">
        <v>145</v>
      </c>
      <c r="E152" s="181" t="s">
        <v>4553</v>
      </c>
      <c r="F152" s="182" t="s">
        <v>4554</v>
      </c>
      <c r="G152" s="183" t="s">
        <v>4243</v>
      </c>
      <c r="H152" s="184">
        <v>1</v>
      </c>
      <c r="I152" s="185"/>
      <c r="J152" s="186">
        <f t="shared" si="30"/>
        <v>0</v>
      </c>
      <c r="K152" s="182" t="s">
        <v>19</v>
      </c>
      <c r="L152" s="41"/>
      <c r="M152" s="187" t="s">
        <v>19</v>
      </c>
      <c r="N152" s="188" t="s">
        <v>47</v>
      </c>
      <c r="O152" s="66"/>
      <c r="P152" s="189">
        <f t="shared" si="31"/>
        <v>0</v>
      </c>
      <c r="Q152" s="189">
        <v>0</v>
      </c>
      <c r="R152" s="189">
        <f t="shared" si="32"/>
        <v>0</v>
      </c>
      <c r="S152" s="189">
        <v>0</v>
      </c>
      <c r="T152" s="190">
        <f t="shared" si="3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339</v>
      </c>
      <c r="AT152" s="191" t="s">
        <v>145</v>
      </c>
      <c r="AU152" s="191" t="s">
        <v>161</v>
      </c>
      <c r="AY152" s="19" t="s">
        <v>142</v>
      </c>
      <c r="BE152" s="192">
        <f t="shared" si="34"/>
        <v>0</v>
      </c>
      <c r="BF152" s="192">
        <f t="shared" si="35"/>
        <v>0</v>
      </c>
      <c r="BG152" s="192">
        <f t="shared" si="36"/>
        <v>0</v>
      </c>
      <c r="BH152" s="192">
        <f t="shared" si="37"/>
        <v>0</v>
      </c>
      <c r="BI152" s="192">
        <f t="shared" si="38"/>
        <v>0</v>
      </c>
      <c r="BJ152" s="19" t="s">
        <v>84</v>
      </c>
      <c r="BK152" s="192">
        <f t="shared" si="39"/>
        <v>0</v>
      </c>
      <c r="BL152" s="19" t="s">
        <v>339</v>
      </c>
      <c r="BM152" s="191" t="s">
        <v>4555</v>
      </c>
    </row>
    <row r="153" spans="1:65" s="2" customFormat="1" ht="21.75" customHeight="1">
      <c r="A153" s="36"/>
      <c r="B153" s="37"/>
      <c r="C153" s="180" t="s">
        <v>574</v>
      </c>
      <c r="D153" s="180" t="s">
        <v>145</v>
      </c>
      <c r="E153" s="181" t="s">
        <v>4556</v>
      </c>
      <c r="F153" s="182" t="s">
        <v>4557</v>
      </c>
      <c r="G153" s="183" t="s">
        <v>4243</v>
      </c>
      <c r="H153" s="184">
        <v>1</v>
      </c>
      <c r="I153" s="185"/>
      <c r="J153" s="186">
        <f t="shared" si="30"/>
        <v>0</v>
      </c>
      <c r="K153" s="182" t="s">
        <v>19</v>
      </c>
      <c r="L153" s="41"/>
      <c r="M153" s="187" t="s">
        <v>19</v>
      </c>
      <c r="N153" s="188" t="s">
        <v>47</v>
      </c>
      <c r="O153" s="66"/>
      <c r="P153" s="189">
        <f t="shared" si="31"/>
        <v>0</v>
      </c>
      <c r="Q153" s="189">
        <v>0</v>
      </c>
      <c r="R153" s="189">
        <f t="shared" si="32"/>
        <v>0</v>
      </c>
      <c r="S153" s="189">
        <v>0</v>
      </c>
      <c r="T153" s="190">
        <f t="shared" si="3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339</v>
      </c>
      <c r="AT153" s="191" t="s">
        <v>145</v>
      </c>
      <c r="AU153" s="191" t="s">
        <v>161</v>
      </c>
      <c r="AY153" s="19" t="s">
        <v>142</v>
      </c>
      <c r="BE153" s="192">
        <f t="shared" si="34"/>
        <v>0</v>
      </c>
      <c r="BF153" s="192">
        <f t="shared" si="35"/>
        <v>0</v>
      </c>
      <c r="BG153" s="192">
        <f t="shared" si="36"/>
        <v>0</v>
      </c>
      <c r="BH153" s="192">
        <f t="shared" si="37"/>
        <v>0</v>
      </c>
      <c r="BI153" s="192">
        <f t="shared" si="38"/>
        <v>0</v>
      </c>
      <c r="BJ153" s="19" t="s">
        <v>84</v>
      </c>
      <c r="BK153" s="192">
        <f t="shared" si="39"/>
        <v>0</v>
      </c>
      <c r="BL153" s="19" t="s">
        <v>339</v>
      </c>
      <c r="BM153" s="191" t="s">
        <v>4558</v>
      </c>
    </row>
    <row r="154" spans="1:65" s="2" customFormat="1" ht="16.5" customHeight="1">
      <c r="A154" s="36"/>
      <c r="B154" s="37"/>
      <c r="C154" s="180" t="s">
        <v>578</v>
      </c>
      <c r="D154" s="180" t="s">
        <v>145</v>
      </c>
      <c r="E154" s="181" t="s">
        <v>4559</v>
      </c>
      <c r="F154" s="182" t="s">
        <v>4417</v>
      </c>
      <c r="G154" s="183" t="s">
        <v>4243</v>
      </c>
      <c r="H154" s="184">
        <v>4</v>
      </c>
      <c r="I154" s="185"/>
      <c r="J154" s="186">
        <f t="shared" si="30"/>
        <v>0</v>
      </c>
      <c r="K154" s="182" t="s">
        <v>19</v>
      </c>
      <c r="L154" s="41"/>
      <c r="M154" s="187" t="s">
        <v>19</v>
      </c>
      <c r="N154" s="188" t="s">
        <v>47</v>
      </c>
      <c r="O154" s="66"/>
      <c r="P154" s="189">
        <f t="shared" si="31"/>
        <v>0</v>
      </c>
      <c r="Q154" s="189">
        <v>0</v>
      </c>
      <c r="R154" s="189">
        <f t="shared" si="32"/>
        <v>0</v>
      </c>
      <c r="S154" s="189">
        <v>0</v>
      </c>
      <c r="T154" s="190">
        <f t="shared" si="3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339</v>
      </c>
      <c r="AT154" s="191" t="s">
        <v>145</v>
      </c>
      <c r="AU154" s="191" t="s">
        <v>161</v>
      </c>
      <c r="AY154" s="19" t="s">
        <v>142</v>
      </c>
      <c r="BE154" s="192">
        <f t="shared" si="34"/>
        <v>0</v>
      </c>
      <c r="BF154" s="192">
        <f t="shared" si="35"/>
        <v>0</v>
      </c>
      <c r="BG154" s="192">
        <f t="shared" si="36"/>
        <v>0</v>
      </c>
      <c r="BH154" s="192">
        <f t="shared" si="37"/>
        <v>0</v>
      </c>
      <c r="BI154" s="192">
        <f t="shared" si="38"/>
        <v>0</v>
      </c>
      <c r="BJ154" s="19" t="s">
        <v>84</v>
      </c>
      <c r="BK154" s="192">
        <f t="shared" si="39"/>
        <v>0</v>
      </c>
      <c r="BL154" s="19" t="s">
        <v>339</v>
      </c>
      <c r="BM154" s="191" t="s">
        <v>4560</v>
      </c>
    </row>
    <row r="155" spans="1:65" s="12" customFormat="1" ht="25.9" customHeight="1">
      <c r="B155" s="164"/>
      <c r="C155" s="165"/>
      <c r="D155" s="166" t="s">
        <v>75</v>
      </c>
      <c r="E155" s="167" t="s">
        <v>139</v>
      </c>
      <c r="F155" s="167" t="s">
        <v>140</v>
      </c>
      <c r="G155" s="165"/>
      <c r="H155" s="165"/>
      <c r="I155" s="168"/>
      <c r="J155" s="169">
        <f>BK155</f>
        <v>0</v>
      </c>
      <c r="K155" s="165"/>
      <c r="L155" s="170"/>
      <c r="M155" s="171"/>
      <c r="N155" s="172"/>
      <c r="O155" s="172"/>
      <c r="P155" s="173">
        <f>P156</f>
        <v>0</v>
      </c>
      <c r="Q155" s="172"/>
      <c r="R155" s="173">
        <f>R156</f>
        <v>0</v>
      </c>
      <c r="S155" s="172"/>
      <c r="T155" s="174">
        <f>T156</f>
        <v>0</v>
      </c>
      <c r="AR155" s="175" t="s">
        <v>141</v>
      </c>
      <c r="AT155" s="176" t="s">
        <v>75</v>
      </c>
      <c r="AU155" s="176" t="s">
        <v>76</v>
      </c>
      <c r="AY155" s="175" t="s">
        <v>142</v>
      </c>
      <c r="BK155" s="177">
        <f>BK156</f>
        <v>0</v>
      </c>
    </row>
    <row r="156" spans="1:65" s="12" customFormat="1" ht="22.9" customHeight="1">
      <c r="B156" s="164"/>
      <c r="C156" s="165"/>
      <c r="D156" s="166" t="s">
        <v>75</v>
      </c>
      <c r="E156" s="178" t="s">
        <v>143</v>
      </c>
      <c r="F156" s="178" t="s">
        <v>144</v>
      </c>
      <c r="G156" s="165"/>
      <c r="H156" s="165"/>
      <c r="I156" s="168"/>
      <c r="J156" s="179">
        <f>BK156</f>
        <v>0</v>
      </c>
      <c r="K156" s="165"/>
      <c r="L156" s="170"/>
      <c r="M156" s="171"/>
      <c r="N156" s="172"/>
      <c r="O156" s="172"/>
      <c r="P156" s="173">
        <f>SUM(P157:P161)</f>
        <v>0</v>
      </c>
      <c r="Q156" s="172"/>
      <c r="R156" s="173">
        <f>SUM(R157:R161)</f>
        <v>0</v>
      </c>
      <c r="S156" s="172"/>
      <c r="T156" s="174">
        <f>SUM(T157:T161)</f>
        <v>0</v>
      </c>
      <c r="AR156" s="175" t="s">
        <v>141</v>
      </c>
      <c r="AT156" s="176" t="s">
        <v>75</v>
      </c>
      <c r="AU156" s="176" t="s">
        <v>84</v>
      </c>
      <c r="AY156" s="175" t="s">
        <v>142</v>
      </c>
      <c r="BK156" s="177">
        <f>SUM(BK157:BK161)</f>
        <v>0</v>
      </c>
    </row>
    <row r="157" spans="1:65" s="2" customFormat="1" ht="21.75" customHeight="1">
      <c r="A157" s="36"/>
      <c r="B157" s="37"/>
      <c r="C157" s="180" t="s">
        <v>583</v>
      </c>
      <c r="D157" s="180" t="s">
        <v>145</v>
      </c>
      <c r="E157" s="181" t="s">
        <v>4561</v>
      </c>
      <c r="F157" s="182" t="s">
        <v>3978</v>
      </c>
      <c r="G157" s="183" t="s">
        <v>980</v>
      </c>
      <c r="H157" s="184">
        <v>4</v>
      </c>
      <c r="I157" s="185"/>
      <c r="J157" s="186">
        <f>ROUND(I157*H157,2)</f>
        <v>0</v>
      </c>
      <c r="K157" s="182" t="s">
        <v>19</v>
      </c>
      <c r="L157" s="41"/>
      <c r="M157" s="187" t="s">
        <v>19</v>
      </c>
      <c r="N157" s="188" t="s">
        <v>47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150</v>
      </c>
      <c r="AT157" s="191" t="s">
        <v>145</v>
      </c>
      <c r="AU157" s="191" t="s">
        <v>86</v>
      </c>
      <c r="AY157" s="19" t="s">
        <v>142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84</v>
      </c>
      <c r="BK157" s="192">
        <f>ROUND(I157*H157,2)</f>
        <v>0</v>
      </c>
      <c r="BL157" s="19" t="s">
        <v>150</v>
      </c>
      <c r="BM157" s="191" t="s">
        <v>4562</v>
      </c>
    </row>
    <row r="158" spans="1:65" s="2" customFormat="1" ht="39">
      <c r="A158" s="36"/>
      <c r="B158" s="37"/>
      <c r="C158" s="38"/>
      <c r="D158" s="198" t="s">
        <v>154</v>
      </c>
      <c r="E158" s="38"/>
      <c r="F158" s="199" t="s">
        <v>3980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154</v>
      </c>
      <c r="AU158" s="19" t="s">
        <v>86</v>
      </c>
    </row>
    <row r="159" spans="1:65" s="2" customFormat="1" ht="16.5" customHeight="1">
      <c r="A159" s="36"/>
      <c r="B159" s="37"/>
      <c r="C159" s="180" t="s">
        <v>587</v>
      </c>
      <c r="D159" s="180" t="s">
        <v>145</v>
      </c>
      <c r="E159" s="181" t="s">
        <v>4563</v>
      </c>
      <c r="F159" s="182" t="s">
        <v>3021</v>
      </c>
      <c r="G159" s="183" t="s">
        <v>3022</v>
      </c>
      <c r="H159" s="184">
        <v>6</v>
      </c>
      <c r="I159" s="185"/>
      <c r="J159" s="186">
        <f>ROUND(I159*H159,2)</f>
        <v>0</v>
      </c>
      <c r="K159" s="182" t="s">
        <v>19</v>
      </c>
      <c r="L159" s="41"/>
      <c r="M159" s="187" t="s">
        <v>19</v>
      </c>
      <c r="N159" s="188" t="s">
        <v>47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150</v>
      </c>
      <c r="AT159" s="191" t="s">
        <v>145</v>
      </c>
      <c r="AU159" s="191" t="s">
        <v>86</v>
      </c>
      <c r="AY159" s="19" t="s">
        <v>142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84</v>
      </c>
      <c r="BK159" s="192">
        <f>ROUND(I159*H159,2)</f>
        <v>0</v>
      </c>
      <c r="BL159" s="19" t="s">
        <v>150</v>
      </c>
      <c r="BM159" s="191" t="s">
        <v>4564</v>
      </c>
    </row>
    <row r="160" spans="1:65" s="2" customFormat="1" ht="16.5" customHeight="1">
      <c r="A160" s="36"/>
      <c r="B160" s="37"/>
      <c r="C160" s="180" t="s">
        <v>591</v>
      </c>
      <c r="D160" s="180" t="s">
        <v>145</v>
      </c>
      <c r="E160" s="181" t="s">
        <v>4565</v>
      </c>
      <c r="F160" s="182" t="s">
        <v>3026</v>
      </c>
      <c r="G160" s="183" t="s">
        <v>4243</v>
      </c>
      <c r="H160" s="184">
        <v>1</v>
      </c>
      <c r="I160" s="185"/>
      <c r="J160" s="186">
        <f>ROUND(I160*H160,2)</f>
        <v>0</v>
      </c>
      <c r="K160" s="182" t="s">
        <v>19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150</v>
      </c>
      <c r="AT160" s="191" t="s">
        <v>145</v>
      </c>
      <c r="AU160" s="191" t="s">
        <v>86</v>
      </c>
      <c r="AY160" s="19" t="s">
        <v>142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150</v>
      </c>
      <c r="BM160" s="191" t="s">
        <v>4566</v>
      </c>
    </row>
    <row r="161" spans="1:65" s="2" customFormat="1" ht="16.5" customHeight="1">
      <c r="A161" s="36"/>
      <c r="B161" s="37"/>
      <c r="C161" s="180" t="s">
        <v>596</v>
      </c>
      <c r="D161" s="180" t="s">
        <v>145</v>
      </c>
      <c r="E161" s="181" t="s">
        <v>4567</v>
      </c>
      <c r="F161" s="182" t="s">
        <v>3982</v>
      </c>
      <c r="G161" s="183" t="s">
        <v>4243</v>
      </c>
      <c r="H161" s="184">
        <v>1</v>
      </c>
      <c r="I161" s="185"/>
      <c r="J161" s="186">
        <f>ROUND(I161*H161,2)</f>
        <v>0</v>
      </c>
      <c r="K161" s="182" t="s">
        <v>19</v>
      </c>
      <c r="L161" s="41"/>
      <c r="M161" s="248" t="s">
        <v>19</v>
      </c>
      <c r="N161" s="249" t="s">
        <v>47</v>
      </c>
      <c r="O161" s="202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150</v>
      </c>
      <c r="AT161" s="191" t="s">
        <v>145</v>
      </c>
      <c r="AU161" s="191" t="s">
        <v>86</v>
      </c>
      <c r="AY161" s="19" t="s">
        <v>142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150</v>
      </c>
      <c r="BM161" s="191" t="s">
        <v>4568</v>
      </c>
    </row>
    <row r="162" spans="1:65" s="2" customFormat="1" ht="6.95" customHeight="1">
      <c r="A162" s="36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41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algorithmName="SHA-512" hashValue="Dwcvb14t72KbQPuLhUPSMpzEEcoES2wyudjJNRSnyV+zcW9suscjOYXrDFgS1KDoWRNOIyyCnof2jsHDYXt6tw==" saltValue="U4ocdjkFZ/H6CXaF/rtorlPDS9lDYrtUHz4jPqV9hcr5+Rn62PHwdCX5lhjKx3CSYyx5eLQYHB4iVdw+na89fw==" spinCount="100000" sheet="1" objects="1" scenarios="1" formatColumns="0" formatRows="0" autoFilter="0"/>
  <autoFilter ref="C91:K161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19" t="s">
        <v>113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117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26.25" customHeight="1">
      <c r="B7" s="22"/>
      <c r="E7" s="391" t="str">
        <f>'Rekapitulace stavby'!K6</f>
        <v>Školní jídelna - výdejna, Gymnázium, Plzeň, Mikulášské nám. 23, z. č. 670</v>
      </c>
      <c r="F7" s="392"/>
      <c r="G7" s="392"/>
      <c r="H7" s="392"/>
      <c r="L7" s="22"/>
    </row>
    <row r="8" spans="1:46" s="1" customFormat="1" ht="12" customHeight="1">
      <c r="B8" s="22"/>
      <c r="D8" s="114" t="s">
        <v>118</v>
      </c>
      <c r="L8" s="22"/>
    </row>
    <row r="9" spans="1:46" s="2" customFormat="1" ht="16.5" customHeight="1">
      <c r="A9" s="36"/>
      <c r="B9" s="41"/>
      <c r="C9" s="36"/>
      <c r="D9" s="36"/>
      <c r="E9" s="391" t="s">
        <v>212</v>
      </c>
      <c r="F9" s="394"/>
      <c r="G9" s="394"/>
      <c r="H9" s="394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213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3" t="s">
        <v>4569</v>
      </c>
      <c r="F11" s="394"/>
      <c r="G11" s="394"/>
      <c r="H11" s="394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91</v>
      </c>
      <c r="G13" s="36"/>
      <c r="H13" s="36"/>
      <c r="I13" s="114" t="s">
        <v>20</v>
      </c>
      <c r="J13" s="105" t="s">
        <v>215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24. 7. 2023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204" t="s">
        <v>216</v>
      </c>
      <c r="E15" s="36"/>
      <c r="F15" s="205" t="s">
        <v>217</v>
      </c>
      <c r="G15" s="36"/>
      <c r="H15" s="36"/>
      <c r="I15" s="204" t="s">
        <v>218</v>
      </c>
      <c r="J15" s="205" t="s">
        <v>219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5" t="str">
        <f>'Rekapitulace stavby'!E14</f>
        <v>Vyplň údaj</v>
      </c>
      <c r="F20" s="396"/>
      <c r="G20" s="396"/>
      <c r="H20" s="396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36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38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7" t="s">
        <v>19</v>
      </c>
      <c r="F29" s="397"/>
      <c r="G29" s="397"/>
      <c r="H29" s="397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ROUND((SUM(BE90:BE105)),  2)</f>
        <v>0</v>
      </c>
      <c r="G35" s="36"/>
      <c r="H35" s="36"/>
      <c r="I35" s="126">
        <v>0.21</v>
      </c>
      <c r="J35" s="125">
        <f>ROUND(((SUM(BE90:BE105))*I35),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ROUND((SUM(BF90:BF105)),  2)</f>
        <v>0</v>
      </c>
      <c r="G36" s="36"/>
      <c r="H36" s="36"/>
      <c r="I36" s="126">
        <v>0.15</v>
      </c>
      <c r="J36" s="125">
        <f>ROUND(((SUM(BF90:BF105))*I36),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ROUND((SUM(BG90:BG105)),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ROUND((SUM(BH90:BH105)),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ROUND((SUM(BI90:BI105)),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120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98" t="str">
        <f>E7</f>
        <v>Školní jídelna - výdejna, Gymnázium, Plzeň, Mikulášské nám. 23, z. č. 670</v>
      </c>
      <c r="F50" s="399"/>
      <c r="G50" s="399"/>
      <c r="H50" s="399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8" t="s">
        <v>212</v>
      </c>
      <c r="F52" s="400"/>
      <c r="G52" s="400"/>
      <c r="H52" s="400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213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2" t="str">
        <f>E11</f>
        <v>0109 - Objednávkový a stravovací systém</v>
      </c>
      <c r="F54" s="400"/>
      <c r="G54" s="400"/>
      <c r="H54" s="400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kat. č. 1212</v>
      </c>
      <c r="G56" s="38"/>
      <c r="H56" s="38"/>
      <c r="I56" s="31" t="s">
        <v>23</v>
      </c>
      <c r="J56" s="61" t="str">
        <f>IF(J14="","",J14)</f>
        <v>24. 7. 2023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Gymnázium, Plzeň, Mikulášské nám. 23</v>
      </c>
      <c r="G58" s="38"/>
      <c r="H58" s="38"/>
      <c r="I58" s="31" t="s">
        <v>33</v>
      </c>
      <c r="J58" s="34" t="str">
        <f>E23</f>
        <v>Ing. Rudolf Jedlička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38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121</v>
      </c>
      <c r="D61" s="139"/>
      <c r="E61" s="139"/>
      <c r="F61" s="139"/>
      <c r="G61" s="139"/>
      <c r="H61" s="139"/>
      <c r="I61" s="139"/>
      <c r="J61" s="140" t="s">
        <v>122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123</v>
      </c>
    </row>
    <row r="64" spans="1:47" s="9" customFormat="1" ht="24.95" customHeight="1">
      <c r="B64" s="142"/>
      <c r="C64" s="143"/>
      <c r="D64" s="144" t="s">
        <v>231</v>
      </c>
      <c r="E64" s="145"/>
      <c r="F64" s="145"/>
      <c r="G64" s="145"/>
      <c r="H64" s="145"/>
      <c r="I64" s="145"/>
      <c r="J64" s="146">
        <f>J91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4229</v>
      </c>
      <c r="E65" s="150"/>
      <c r="F65" s="150"/>
      <c r="G65" s="150"/>
      <c r="H65" s="150"/>
      <c r="I65" s="150"/>
      <c r="J65" s="151">
        <f>J92</f>
        <v>0</v>
      </c>
      <c r="K65" s="99"/>
      <c r="L65" s="152"/>
    </row>
    <row r="66" spans="1:31" s="10" customFormat="1" ht="14.85" customHeight="1">
      <c r="B66" s="148"/>
      <c r="C66" s="99"/>
      <c r="D66" s="149" t="s">
        <v>4570</v>
      </c>
      <c r="E66" s="150"/>
      <c r="F66" s="150"/>
      <c r="G66" s="150"/>
      <c r="H66" s="150"/>
      <c r="I66" s="150"/>
      <c r="J66" s="151">
        <f>J93</f>
        <v>0</v>
      </c>
      <c r="K66" s="99"/>
      <c r="L66" s="152"/>
    </row>
    <row r="67" spans="1:31" s="9" customFormat="1" ht="24.95" customHeight="1">
      <c r="B67" s="142"/>
      <c r="C67" s="143"/>
      <c r="D67" s="144" t="s">
        <v>124</v>
      </c>
      <c r="E67" s="145"/>
      <c r="F67" s="145"/>
      <c r="G67" s="145"/>
      <c r="H67" s="145"/>
      <c r="I67" s="145"/>
      <c r="J67" s="146">
        <f>J101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125</v>
      </c>
      <c r="E68" s="150"/>
      <c r="F68" s="150"/>
      <c r="G68" s="150"/>
      <c r="H68" s="150"/>
      <c r="I68" s="150"/>
      <c r="J68" s="151">
        <f>J102</f>
        <v>0</v>
      </c>
      <c r="K68" s="99"/>
      <c r="L68" s="152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126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6.25" customHeight="1">
      <c r="A78" s="36"/>
      <c r="B78" s="37"/>
      <c r="C78" s="38"/>
      <c r="D78" s="38"/>
      <c r="E78" s="398" t="str">
        <f>E7</f>
        <v>Školní jídelna - výdejna, Gymnázium, Plzeň, Mikulášské nám. 23, z. č. 670</v>
      </c>
      <c r="F78" s="399"/>
      <c r="G78" s="399"/>
      <c r="H78" s="399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1" customFormat="1" ht="12" customHeight="1">
      <c r="B79" s="23"/>
      <c r="C79" s="31" t="s">
        <v>118</v>
      </c>
      <c r="D79" s="24"/>
      <c r="E79" s="24"/>
      <c r="F79" s="24"/>
      <c r="G79" s="24"/>
      <c r="H79" s="24"/>
      <c r="I79" s="24"/>
      <c r="J79" s="24"/>
      <c r="K79" s="24"/>
      <c r="L79" s="22"/>
    </row>
    <row r="80" spans="1:31" s="2" customFormat="1" ht="16.5" customHeight="1">
      <c r="A80" s="36"/>
      <c r="B80" s="37"/>
      <c r="C80" s="38"/>
      <c r="D80" s="38"/>
      <c r="E80" s="398" t="s">
        <v>212</v>
      </c>
      <c r="F80" s="400"/>
      <c r="G80" s="400"/>
      <c r="H80" s="400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213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52" t="str">
        <f>E11</f>
        <v>0109 - Objednávkový a stravovací systém</v>
      </c>
      <c r="F82" s="400"/>
      <c r="G82" s="400"/>
      <c r="H82" s="400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F14</f>
        <v>kat. č. 1212</v>
      </c>
      <c r="G84" s="38"/>
      <c r="H84" s="38"/>
      <c r="I84" s="31" t="s">
        <v>23</v>
      </c>
      <c r="J84" s="61" t="str">
        <f>IF(J14="","",J14)</f>
        <v>24. 7. 2023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25</v>
      </c>
      <c r="D86" s="38"/>
      <c r="E86" s="38"/>
      <c r="F86" s="29" t="str">
        <f>E17</f>
        <v>Gymnázium, Plzeň, Mikulášské nám. 23</v>
      </c>
      <c r="G86" s="38"/>
      <c r="H86" s="38"/>
      <c r="I86" s="31" t="s">
        <v>33</v>
      </c>
      <c r="J86" s="34" t="str">
        <f>E23</f>
        <v>Ing. Rudolf Jedlička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31</v>
      </c>
      <c r="D87" s="38"/>
      <c r="E87" s="38"/>
      <c r="F87" s="29" t="str">
        <f>IF(E20="","",E20)</f>
        <v>Vyplň údaj</v>
      </c>
      <c r="G87" s="38"/>
      <c r="H87" s="38"/>
      <c r="I87" s="31" t="s">
        <v>38</v>
      </c>
      <c r="J87" s="34" t="str">
        <f>E26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3"/>
      <c r="B89" s="154"/>
      <c r="C89" s="155" t="s">
        <v>127</v>
      </c>
      <c r="D89" s="156" t="s">
        <v>61</v>
      </c>
      <c r="E89" s="156" t="s">
        <v>57</v>
      </c>
      <c r="F89" s="156" t="s">
        <v>58</v>
      </c>
      <c r="G89" s="156" t="s">
        <v>128</v>
      </c>
      <c r="H89" s="156" t="s">
        <v>129</v>
      </c>
      <c r="I89" s="156" t="s">
        <v>130</v>
      </c>
      <c r="J89" s="156" t="s">
        <v>122</v>
      </c>
      <c r="K89" s="157" t="s">
        <v>131</v>
      </c>
      <c r="L89" s="158"/>
      <c r="M89" s="70" t="s">
        <v>19</v>
      </c>
      <c r="N89" s="71" t="s">
        <v>46</v>
      </c>
      <c r="O89" s="71" t="s">
        <v>132</v>
      </c>
      <c r="P89" s="71" t="s">
        <v>133</v>
      </c>
      <c r="Q89" s="71" t="s">
        <v>134</v>
      </c>
      <c r="R89" s="71" t="s">
        <v>135</v>
      </c>
      <c r="S89" s="71" t="s">
        <v>136</v>
      </c>
      <c r="T89" s="72" t="s">
        <v>137</v>
      </c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</row>
    <row r="90" spans="1:65" s="2" customFormat="1" ht="22.9" customHeight="1">
      <c r="A90" s="36"/>
      <c r="B90" s="37"/>
      <c r="C90" s="77" t="s">
        <v>138</v>
      </c>
      <c r="D90" s="38"/>
      <c r="E90" s="38"/>
      <c r="F90" s="38"/>
      <c r="G90" s="38"/>
      <c r="H90" s="38"/>
      <c r="I90" s="38"/>
      <c r="J90" s="159">
        <f>BK90</f>
        <v>0</v>
      </c>
      <c r="K90" s="38"/>
      <c r="L90" s="41"/>
      <c r="M90" s="73"/>
      <c r="N90" s="160"/>
      <c r="O90" s="74"/>
      <c r="P90" s="161">
        <f>P91+P101</f>
        <v>0</v>
      </c>
      <c r="Q90" s="74"/>
      <c r="R90" s="161">
        <f>R91+R101</f>
        <v>0</v>
      </c>
      <c r="S90" s="74"/>
      <c r="T90" s="162">
        <f>T91+T101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75</v>
      </c>
      <c r="AU90" s="19" t="s">
        <v>123</v>
      </c>
      <c r="BK90" s="163">
        <f>BK91+BK101</f>
        <v>0</v>
      </c>
    </row>
    <row r="91" spans="1:65" s="12" customFormat="1" ht="25.9" customHeight="1">
      <c r="B91" s="164"/>
      <c r="C91" s="165"/>
      <c r="D91" s="166" t="s">
        <v>75</v>
      </c>
      <c r="E91" s="167" t="s">
        <v>1179</v>
      </c>
      <c r="F91" s="167" t="s">
        <v>1180</v>
      </c>
      <c r="G91" s="165"/>
      <c r="H91" s="165"/>
      <c r="I91" s="168"/>
      <c r="J91" s="169">
        <f>BK91</f>
        <v>0</v>
      </c>
      <c r="K91" s="165"/>
      <c r="L91" s="170"/>
      <c r="M91" s="171"/>
      <c r="N91" s="172"/>
      <c r="O91" s="172"/>
      <c r="P91" s="173">
        <f>P92</f>
        <v>0</v>
      </c>
      <c r="Q91" s="172"/>
      <c r="R91" s="173">
        <f>R92</f>
        <v>0</v>
      </c>
      <c r="S91" s="172"/>
      <c r="T91" s="174">
        <f>T92</f>
        <v>0</v>
      </c>
      <c r="AR91" s="175" t="s">
        <v>86</v>
      </c>
      <c r="AT91" s="176" t="s">
        <v>75</v>
      </c>
      <c r="AU91" s="176" t="s">
        <v>76</v>
      </c>
      <c r="AY91" s="175" t="s">
        <v>142</v>
      </c>
      <c r="BK91" s="177">
        <f>BK92</f>
        <v>0</v>
      </c>
    </row>
    <row r="92" spans="1:65" s="12" customFormat="1" ht="22.9" customHeight="1">
      <c r="B92" s="164"/>
      <c r="C92" s="165"/>
      <c r="D92" s="166" t="s">
        <v>75</v>
      </c>
      <c r="E92" s="178" t="s">
        <v>4235</v>
      </c>
      <c r="F92" s="178" t="s">
        <v>4236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86</v>
      </c>
      <c r="AT92" s="176" t="s">
        <v>75</v>
      </c>
      <c r="AU92" s="176" t="s">
        <v>84</v>
      </c>
      <c r="AY92" s="175" t="s">
        <v>142</v>
      </c>
      <c r="BK92" s="177">
        <f>BK93</f>
        <v>0</v>
      </c>
    </row>
    <row r="93" spans="1:65" s="12" customFormat="1" ht="20.85" customHeight="1">
      <c r="B93" s="164"/>
      <c r="C93" s="165"/>
      <c r="D93" s="166" t="s">
        <v>75</v>
      </c>
      <c r="E93" s="178" t="s">
        <v>4571</v>
      </c>
      <c r="F93" s="178" t="s">
        <v>4572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84</v>
      </c>
      <c r="AT93" s="176" t="s">
        <v>75</v>
      </c>
      <c r="AU93" s="176" t="s">
        <v>86</v>
      </c>
      <c r="AY93" s="175" t="s">
        <v>142</v>
      </c>
      <c r="BK93" s="177">
        <f>SUM(BK94:BK100)</f>
        <v>0</v>
      </c>
    </row>
    <row r="94" spans="1:65" s="2" customFormat="1" ht="78" customHeight="1">
      <c r="A94" s="36"/>
      <c r="B94" s="37"/>
      <c r="C94" s="180" t="s">
        <v>84</v>
      </c>
      <c r="D94" s="180" t="s">
        <v>145</v>
      </c>
      <c r="E94" s="181" t="s">
        <v>4573</v>
      </c>
      <c r="F94" s="182" t="s">
        <v>4574</v>
      </c>
      <c r="G94" s="183" t="s">
        <v>514</v>
      </c>
      <c r="H94" s="184">
        <v>1</v>
      </c>
      <c r="I94" s="185"/>
      <c r="J94" s="186">
        <f>ROUND(I94*H94,2)</f>
        <v>0</v>
      </c>
      <c r="K94" s="182" t="s">
        <v>19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167</v>
      </c>
      <c r="AT94" s="191" t="s">
        <v>145</v>
      </c>
      <c r="AU94" s="191" t="s">
        <v>161</v>
      </c>
      <c r="AY94" s="19" t="s">
        <v>142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167</v>
      </c>
      <c r="BM94" s="191" t="s">
        <v>4575</v>
      </c>
    </row>
    <row r="95" spans="1:65" s="2" customFormat="1" ht="39">
      <c r="A95" s="36"/>
      <c r="B95" s="37"/>
      <c r="C95" s="38"/>
      <c r="D95" s="198" t="s">
        <v>154</v>
      </c>
      <c r="E95" s="38"/>
      <c r="F95" s="199" t="s">
        <v>4576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154</v>
      </c>
      <c r="AU95" s="19" t="s">
        <v>161</v>
      </c>
    </row>
    <row r="96" spans="1:65" s="2" customFormat="1" ht="16.5" customHeight="1">
      <c r="A96" s="36"/>
      <c r="B96" s="37"/>
      <c r="C96" s="180" t="s">
        <v>86</v>
      </c>
      <c r="D96" s="180" t="s">
        <v>145</v>
      </c>
      <c r="E96" s="181" t="s">
        <v>4577</v>
      </c>
      <c r="F96" s="182" t="s">
        <v>4578</v>
      </c>
      <c r="G96" s="183" t="s">
        <v>514</v>
      </c>
      <c r="H96" s="184">
        <v>1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47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167</v>
      </c>
      <c r="AT96" s="191" t="s">
        <v>145</v>
      </c>
      <c r="AU96" s="191" t="s">
        <v>161</v>
      </c>
      <c r="AY96" s="19" t="s">
        <v>142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84</v>
      </c>
      <c r="BK96" s="192">
        <f>ROUND(I96*H96,2)</f>
        <v>0</v>
      </c>
      <c r="BL96" s="19" t="s">
        <v>167</v>
      </c>
      <c r="BM96" s="191" t="s">
        <v>4579</v>
      </c>
    </row>
    <row r="97" spans="1:65" s="2" customFormat="1" ht="68.25">
      <c r="A97" s="36"/>
      <c r="B97" s="37"/>
      <c r="C97" s="38"/>
      <c r="D97" s="198" t="s">
        <v>154</v>
      </c>
      <c r="E97" s="38"/>
      <c r="F97" s="199" t="s">
        <v>4580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154</v>
      </c>
      <c r="AU97" s="19" t="s">
        <v>161</v>
      </c>
    </row>
    <row r="98" spans="1:65" s="2" customFormat="1" ht="37.9" customHeight="1">
      <c r="A98" s="36"/>
      <c r="B98" s="37"/>
      <c r="C98" s="180" t="s">
        <v>161</v>
      </c>
      <c r="D98" s="180" t="s">
        <v>145</v>
      </c>
      <c r="E98" s="181" t="s">
        <v>4581</v>
      </c>
      <c r="F98" s="182" t="s">
        <v>4582</v>
      </c>
      <c r="G98" s="183" t="s">
        <v>514</v>
      </c>
      <c r="H98" s="184">
        <v>1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167</v>
      </c>
      <c r="AT98" s="191" t="s">
        <v>145</v>
      </c>
      <c r="AU98" s="191" t="s">
        <v>161</v>
      </c>
      <c r="AY98" s="19" t="s">
        <v>142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167</v>
      </c>
      <c r="BM98" s="191" t="s">
        <v>4583</v>
      </c>
    </row>
    <row r="99" spans="1:65" s="2" customFormat="1" ht="21.75" customHeight="1">
      <c r="A99" s="36"/>
      <c r="B99" s="37"/>
      <c r="C99" s="180" t="s">
        <v>167</v>
      </c>
      <c r="D99" s="180" t="s">
        <v>145</v>
      </c>
      <c r="E99" s="181" t="s">
        <v>4584</v>
      </c>
      <c r="F99" s="182" t="s">
        <v>4585</v>
      </c>
      <c r="G99" s="183" t="s">
        <v>514</v>
      </c>
      <c r="H99" s="184">
        <v>1</v>
      </c>
      <c r="I99" s="185"/>
      <c r="J99" s="186">
        <f>ROUND(I99*H99,2)</f>
        <v>0</v>
      </c>
      <c r="K99" s="182" t="s">
        <v>19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167</v>
      </c>
      <c r="AT99" s="191" t="s">
        <v>145</v>
      </c>
      <c r="AU99" s="191" t="s">
        <v>161</v>
      </c>
      <c r="AY99" s="19" t="s">
        <v>142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167</v>
      </c>
      <c r="BM99" s="191" t="s">
        <v>4586</v>
      </c>
    </row>
    <row r="100" spans="1:65" s="2" customFormat="1" ht="16.5" customHeight="1">
      <c r="A100" s="36"/>
      <c r="B100" s="37"/>
      <c r="C100" s="180" t="s">
        <v>141</v>
      </c>
      <c r="D100" s="180" t="s">
        <v>145</v>
      </c>
      <c r="E100" s="181" t="s">
        <v>4587</v>
      </c>
      <c r="F100" s="182" t="s">
        <v>4588</v>
      </c>
      <c r="G100" s="183" t="s">
        <v>514</v>
      </c>
      <c r="H100" s="184">
        <v>300</v>
      </c>
      <c r="I100" s="185"/>
      <c r="J100" s="186">
        <f>ROUND(I100*H100,2)</f>
        <v>0</v>
      </c>
      <c r="K100" s="182" t="s">
        <v>19</v>
      </c>
      <c r="L100" s="41"/>
      <c r="M100" s="187" t="s">
        <v>19</v>
      </c>
      <c r="N100" s="188" t="s">
        <v>47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167</v>
      </c>
      <c r="AT100" s="191" t="s">
        <v>145</v>
      </c>
      <c r="AU100" s="191" t="s">
        <v>161</v>
      </c>
      <c r="AY100" s="19" t="s">
        <v>142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84</v>
      </c>
      <c r="BK100" s="192">
        <f>ROUND(I100*H100,2)</f>
        <v>0</v>
      </c>
      <c r="BL100" s="19" t="s">
        <v>167</v>
      </c>
      <c r="BM100" s="191" t="s">
        <v>4589</v>
      </c>
    </row>
    <row r="101" spans="1:65" s="12" customFormat="1" ht="25.9" customHeight="1">
      <c r="B101" s="164"/>
      <c r="C101" s="165"/>
      <c r="D101" s="166" t="s">
        <v>75</v>
      </c>
      <c r="E101" s="167" t="s">
        <v>139</v>
      </c>
      <c r="F101" s="167" t="s">
        <v>140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</f>
        <v>0</v>
      </c>
      <c r="Q101" s="172"/>
      <c r="R101" s="173">
        <f>R102</f>
        <v>0</v>
      </c>
      <c r="S101" s="172"/>
      <c r="T101" s="174">
        <f>T102</f>
        <v>0</v>
      </c>
      <c r="AR101" s="175" t="s">
        <v>141</v>
      </c>
      <c r="AT101" s="176" t="s">
        <v>75</v>
      </c>
      <c r="AU101" s="176" t="s">
        <v>76</v>
      </c>
      <c r="AY101" s="175" t="s">
        <v>142</v>
      </c>
      <c r="BK101" s="177">
        <f>BK102</f>
        <v>0</v>
      </c>
    </row>
    <row r="102" spans="1:65" s="12" customFormat="1" ht="22.9" customHeight="1">
      <c r="B102" s="164"/>
      <c r="C102" s="165"/>
      <c r="D102" s="166" t="s">
        <v>75</v>
      </c>
      <c r="E102" s="178" t="s">
        <v>143</v>
      </c>
      <c r="F102" s="178" t="s">
        <v>144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SUM(P103:P105)</f>
        <v>0</v>
      </c>
      <c r="Q102" s="172"/>
      <c r="R102" s="173">
        <f>SUM(R103:R105)</f>
        <v>0</v>
      </c>
      <c r="S102" s="172"/>
      <c r="T102" s="174">
        <f>SUM(T103:T105)</f>
        <v>0</v>
      </c>
      <c r="AR102" s="175" t="s">
        <v>141</v>
      </c>
      <c r="AT102" s="176" t="s">
        <v>75</v>
      </c>
      <c r="AU102" s="176" t="s">
        <v>84</v>
      </c>
      <c r="AY102" s="175" t="s">
        <v>142</v>
      </c>
      <c r="BK102" s="177">
        <f>SUM(BK103:BK105)</f>
        <v>0</v>
      </c>
    </row>
    <row r="103" spans="1:65" s="2" customFormat="1" ht="21.75" customHeight="1">
      <c r="A103" s="36"/>
      <c r="B103" s="37"/>
      <c r="C103" s="180" t="s">
        <v>178</v>
      </c>
      <c r="D103" s="180" t="s">
        <v>145</v>
      </c>
      <c r="E103" s="181" t="s">
        <v>4561</v>
      </c>
      <c r="F103" s="182" t="s">
        <v>3978</v>
      </c>
      <c r="G103" s="183" t="s">
        <v>980</v>
      </c>
      <c r="H103" s="184">
        <v>4</v>
      </c>
      <c r="I103" s="185"/>
      <c r="J103" s="186">
        <f>ROUND(I103*H103,2)</f>
        <v>0</v>
      </c>
      <c r="K103" s="182" t="s">
        <v>19</v>
      </c>
      <c r="L103" s="41"/>
      <c r="M103" s="187" t="s">
        <v>19</v>
      </c>
      <c r="N103" s="188" t="s">
        <v>47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150</v>
      </c>
      <c r="AT103" s="191" t="s">
        <v>145</v>
      </c>
      <c r="AU103" s="191" t="s">
        <v>86</v>
      </c>
      <c r="AY103" s="19" t="s">
        <v>142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84</v>
      </c>
      <c r="BK103" s="192">
        <f>ROUND(I103*H103,2)</f>
        <v>0</v>
      </c>
      <c r="BL103" s="19" t="s">
        <v>150</v>
      </c>
      <c r="BM103" s="191" t="s">
        <v>4590</v>
      </c>
    </row>
    <row r="104" spans="1:65" s="2" customFormat="1" ht="39">
      <c r="A104" s="36"/>
      <c r="B104" s="37"/>
      <c r="C104" s="38"/>
      <c r="D104" s="198" t="s">
        <v>154</v>
      </c>
      <c r="E104" s="38"/>
      <c r="F104" s="199" t="s">
        <v>3980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154</v>
      </c>
      <c r="AU104" s="19" t="s">
        <v>86</v>
      </c>
    </row>
    <row r="105" spans="1:65" s="2" customFormat="1" ht="16.5" customHeight="1">
      <c r="A105" s="36"/>
      <c r="B105" s="37"/>
      <c r="C105" s="180" t="s">
        <v>184</v>
      </c>
      <c r="D105" s="180" t="s">
        <v>145</v>
      </c>
      <c r="E105" s="181" t="s">
        <v>4563</v>
      </c>
      <c r="F105" s="182" t="s">
        <v>3021</v>
      </c>
      <c r="G105" s="183" t="s">
        <v>3022</v>
      </c>
      <c r="H105" s="184">
        <v>12</v>
      </c>
      <c r="I105" s="185"/>
      <c r="J105" s="186">
        <f>ROUND(I105*H105,2)</f>
        <v>0</v>
      </c>
      <c r="K105" s="182" t="s">
        <v>19</v>
      </c>
      <c r="L105" s="41"/>
      <c r="M105" s="248" t="s">
        <v>19</v>
      </c>
      <c r="N105" s="249" t="s">
        <v>47</v>
      </c>
      <c r="O105" s="202"/>
      <c r="P105" s="250">
        <f>O105*H105</f>
        <v>0</v>
      </c>
      <c r="Q105" s="250">
        <v>0</v>
      </c>
      <c r="R105" s="250">
        <f>Q105*H105</f>
        <v>0</v>
      </c>
      <c r="S105" s="250">
        <v>0</v>
      </c>
      <c r="T105" s="25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150</v>
      </c>
      <c r="AT105" s="191" t="s">
        <v>145</v>
      </c>
      <c r="AU105" s="191" t="s">
        <v>86</v>
      </c>
      <c r="AY105" s="19" t="s">
        <v>142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150</v>
      </c>
      <c r="BM105" s="191" t="s">
        <v>4591</v>
      </c>
    </row>
    <row r="106" spans="1:65" s="2" customFormat="1" ht="6.95" customHeight="1">
      <c r="A106" s="36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dq7coXmD3NHxcp8qq6DJ+dVDsrtEWxaLnxfCYjiHsLle1Yqi4YU7igjKwelczWUZR/CyX21rnWWZxadJHr/fCA==" saltValue="N1xpFzP46vTBhwTEdLrfDurPwH7AkLoxFR7k6cKRdHX9sy1oLo5fy18w0VevrGkcQu6+G1yhLt7w8gfh5Q9WZQ==" spinCount="100000" sheet="1" objects="1" scenarios="1" formatColumns="0" formatRows="0" autoFilter="0"/>
  <autoFilter ref="C89:K105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00 - Vedlejší a ostatní n...</vt:lpstr>
      <vt:lpstr>0101 - D.1 Architektonick...</vt:lpstr>
      <vt:lpstr>0104 - D.4 Zdravotní inst...</vt:lpstr>
      <vt:lpstr>0105 - D.5 Elektroinstalace</vt:lpstr>
      <vt:lpstr>0106 - D.6 Vytápění, větrání</vt:lpstr>
      <vt:lpstr>0107 - D.7 Měření a regulace</vt:lpstr>
      <vt:lpstr>0108 - Slabobproudá a aud...</vt:lpstr>
      <vt:lpstr>0109 - Objednávkový a str...</vt:lpstr>
      <vt:lpstr>0111 - Úpravy zahrady</vt:lpstr>
      <vt:lpstr>Pokyny pro vyplnění</vt:lpstr>
      <vt:lpstr>'00 - Vedlejší a ostatní n...'!Názvy_tisku</vt:lpstr>
      <vt:lpstr>'0101 - D.1 Architektonick...'!Názvy_tisku</vt:lpstr>
      <vt:lpstr>'0104 - D.4 Zdravotní inst...'!Názvy_tisku</vt:lpstr>
      <vt:lpstr>'0105 - D.5 Elektroinstalace'!Názvy_tisku</vt:lpstr>
      <vt:lpstr>'0106 - D.6 Vytápění, větrání'!Názvy_tisku</vt:lpstr>
      <vt:lpstr>'0107 - D.7 Měření a regulace'!Názvy_tisku</vt:lpstr>
      <vt:lpstr>'0108 - Slabobproudá a aud...'!Názvy_tisku</vt:lpstr>
      <vt:lpstr>'0109 - Objednávkový a str...'!Názvy_tisku</vt:lpstr>
      <vt:lpstr>'0111 - Úpravy zahrady'!Názvy_tisku</vt:lpstr>
      <vt:lpstr>'Rekapitulace stavby'!Názvy_tisku</vt:lpstr>
      <vt:lpstr>'00 - Vedlejší a ostatní n...'!Oblast_tisku</vt:lpstr>
      <vt:lpstr>'0101 - D.1 Architektonick...'!Oblast_tisku</vt:lpstr>
      <vt:lpstr>'0104 - D.4 Zdravotní inst...'!Oblast_tisku</vt:lpstr>
      <vt:lpstr>'0105 - D.5 Elektroinstalace'!Oblast_tisku</vt:lpstr>
      <vt:lpstr>'0106 - D.6 Vytápění, větrání'!Oblast_tisku</vt:lpstr>
      <vt:lpstr>'0107 - D.7 Měření a regulace'!Oblast_tisku</vt:lpstr>
      <vt:lpstr>'0108 - Slabobproudá a aud...'!Oblast_tisku</vt:lpstr>
      <vt:lpstr>'0109 - Objednávkový a str...'!Oblast_tisku</vt:lpstr>
      <vt:lpstr>'0111 - Úpravy zahrady'!Oblast_tisku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volduchy-prace\sopatrny</dc:creator>
  <cp:lastModifiedBy>René Hartman</cp:lastModifiedBy>
  <dcterms:created xsi:type="dcterms:W3CDTF">2023-09-13T20:32:50Z</dcterms:created>
  <dcterms:modified xsi:type="dcterms:W3CDTF">2023-10-04T07:50:44Z</dcterms:modified>
</cp:coreProperties>
</file>